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empsey\Box\Shared\SciCom Clients\Radius Health\_RAD19820 Lewiecki Fx Inc Trends MAN (Short Comm)\Components\8_Response2Reviewers OI\"/>
    </mc:Choice>
  </mc:AlternateContent>
  <xr:revisionPtr revIDLastSave="0" documentId="13_ncr:1_{87EE13CF-5017-4966-954E-50CC2074D5F8}" xr6:coauthVersionLast="41" xr6:coauthVersionMax="41" xr10:uidLastSave="{00000000-0000-0000-0000-000000000000}"/>
  <bookViews>
    <workbookView xWindow="-120" yWindow="-120" windowWidth="24240" windowHeight="13140" tabRatio="670" xr2:uid="{00000000-000D-0000-FFFF-FFFF00000000}"/>
  </bookViews>
  <sheets>
    <sheet name="Table of Contents" sheetId="2" r:id="rId1"/>
    <sheet name="Table 1" sheetId="5" r:id="rId2"/>
    <sheet name="Table 2" sheetId="6" r:id="rId3"/>
    <sheet name="Table 3" sheetId="8" r:id="rId4"/>
    <sheet name="Table 4" sheetId="10" r:id="rId5"/>
    <sheet name="Table 5" sheetId="12" r:id="rId6"/>
    <sheet name="Table 6" sheetId="15" r:id="rId7"/>
    <sheet name="Adjusted Fracture Rates" sheetId="13" r:id="rId8"/>
    <sheet name="Adjusted Fracture Rates by Site" sheetId="14" r:id="rId9"/>
  </sheets>
  <definedNames>
    <definedName name="_xlnm._FilterDatabase" localSheetId="6" hidden="1">'Table 6'!$A$4:$G$444</definedName>
    <definedName name="_xlnm.Print_Area" localSheetId="7">'Adjusted Fracture Rates'!$A$1:$AA$41</definedName>
    <definedName name="_xlnm.Print_Area" localSheetId="8">'Adjusted Fracture Rates by Site'!$A$1:$P$114</definedName>
    <definedName name="_xlnm.Print_Area" localSheetId="1">'Table 1'!$A$1:$W$56</definedName>
    <definedName name="_xlnm.Print_Area" localSheetId="3">'Table 3'!$A$1:$T$87</definedName>
    <definedName name="_xlnm.Print_Area" localSheetId="5">'Table 5'!$A$1:$F$117</definedName>
    <definedName name="_xlnm.Print_Area" localSheetId="6">'Table 6'!$A$1:$G$445</definedName>
    <definedName name="_xlnm.Print_Area" localSheetId="0">'Table of Contents'!$A$1:$L$19</definedName>
    <definedName name="_xlnm.Print_Titles" localSheetId="7">'Adjusted Fracture Rates'!$1:$2</definedName>
    <definedName name="_xlnm.Print_Titles" localSheetId="8">'Adjusted Fracture Rates by Site'!$1:$2</definedName>
    <definedName name="_xlnm.Print_Titles" localSheetId="3">'Table 3'!$1:$3</definedName>
    <definedName name="_xlnm.Print_Titles" localSheetId="5">'Table 5'!$1:$3</definedName>
    <definedName name="_xlnm.Print_Titles" localSheetId="6">'Table 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5" l="1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5" i="15"/>
  <c r="R14" i="10" l="1"/>
  <c r="R8" i="10"/>
  <c r="R9" i="10"/>
  <c r="R10" i="10"/>
  <c r="R11" i="10"/>
  <c r="R12" i="10"/>
  <c r="R13" i="10"/>
  <c r="R15" i="10"/>
  <c r="R16" i="10"/>
  <c r="T8" i="10"/>
  <c r="T9" i="10"/>
  <c r="T10" i="10"/>
  <c r="T11" i="10"/>
  <c r="T12" i="10"/>
  <c r="T13" i="10"/>
  <c r="T14" i="10"/>
  <c r="T15" i="10"/>
  <c r="T16" i="10"/>
  <c r="T7" i="10"/>
  <c r="R7" i="10"/>
  <c r="S12" i="10" l="1"/>
  <c r="S7" i="10"/>
  <c r="S17" i="10"/>
  <c r="U7" i="10"/>
  <c r="U13" i="10"/>
  <c r="U17" i="10"/>
  <c r="F6" i="13"/>
  <c r="F7" i="13"/>
  <c r="F8" i="13"/>
  <c r="F9" i="13"/>
  <c r="F5" i="13"/>
  <c r="G5" i="13" l="1"/>
  <c r="P10" i="13"/>
  <c r="O8" i="8" l="1"/>
  <c r="O9" i="8"/>
  <c r="O10" i="8"/>
  <c r="O11" i="8"/>
  <c r="O12" i="8"/>
  <c r="O13" i="8"/>
  <c r="O14" i="8"/>
  <c r="O15" i="8"/>
  <c r="O16" i="8"/>
  <c r="O17" i="8"/>
  <c r="O7" i="8"/>
  <c r="E7" i="5" l="1"/>
  <c r="E14" i="5"/>
  <c r="E13" i="5"/>
  <c r="E12" i="5"/>
  <c r="E11" i="5"/>
  <c r="E10" i="5"/>
  <c r="E9" i="5"/>
  <c r="E8" i="5"/>
  <c r="F25" i="8"/>
  <c r="F24" i="8"/>
  <c r="F23" i="8"/>
  <c r="F22" i="8"/>
  <c r="F21" i="8"/>
  <c r="F20" i="8"/>
  <c r="F19" i="8"/>
  <c r="F18" i="8"/>
  <c r="F8" i="8"/>
  <c r="F9" i="8"/>
  <c r="F10" i="8"/>
  <c r="F11" i="8"/>
  <c r="F12" i="8"/>
  <c r="F13" i="8"/>
  <c r="F14" i="8"/>
  <c r="F15" i="8"/>
  <c r="F7" i="8"/>
  <c r="F26" i="8"/>
  <c r="E15" i="5"/>
  <c r="N8" i="10"/>
  <c r="O8" i="10"/>
  <c r="P8" i="10"/>
  <c r="Q8" i="10"/>
  <c r="N9" i="10"/>
  <c r="O9" i="10"/>
  <c r="P9" i="10"/>
  <c r="Q9" i="10"/>
  <c r="N10" i="10"/>
  <c r="O10" i="10"/>
  <c r="P10" i="10"/>
  <c r="Q10" i="10"/>
  <c r="N11" i="10"/>
  <c r="O11" i="10"/>
  <c r="P11" i="10"/>
  <c r="Q11" i="10"/>
  <c r="N12" i="10"/>
  <c r="O12" i="10"/>
  <c r="P12" i="10"/>
  <c r="Q12" i="10"/>
  <c r="N13" i="10"/>
  <c r="O13" i="10"/>
  <c r="P13" i="10"/>
  <c r="Q13" i="10"/>
  <c r="N14" i="10"/>
  <c r="O14" i="10"/>
  <c r="P14" i="10"/>
  <c r="Q14" i="10"/>
  <c r="N15" i="10"/>
  <c r="O15" i="10"/>
  <c r="P15" i="10"/>
  <c r="Q15" i="10"/>
  <c r="N16" i="10"/>
  <c r="O16" i="10"/>
  <c r="P16" i="10"/>
  <c r="Q16" i="10"/>
  <c r="O7" i="10"/>
  <c r="P7" i="10"/>
  <c r="Q7" i="10"/>
  <c r="N7" i="10"/>
  <c r="F15" i="5" l="1"/>
  <c r="F14" i="5"/>
  <c r="F13" i="5"/>
  <c r="F12" i="5"/>
  <c r="F11" i="5"/>
  <c r="F10" i="5"/>
  <c r="F9" i="5"/>
  <c r="F8" i="5"/>
  <c r="F7" i="5"/>
  <c r="G26" i="8"/>
  <c r="G25" i="8"/>
  <c r="G24" i="8"/>
  <c r="G23" i="8"/>
  <c r="G22" i="8"/>
  <c r="G21" i="8"/>
  <c r="G20" i="8"/>
  <c r="G19" i="8"/>
  <c r="G18" i="8"/>
  <c r="G15" i="8"/>
  <c r="G14" i="8"/>
  <c r="G13" i="8"/>
  <c r="G12" i="8"/>
  <c r="G11" i="8"/>
  <c r="G10" i="8"/>
  <c r="G9" i="8"/>
  <c r="G8" i="8"/>
  <c r="G7" i="8"/>
</calcChain>
</file>

<file path=xl/sharedStrings.xml><?xml version="1.0" encoding="utf-8"?>
<sst xmlns="http://schemas.openxmlformats.org/spreadsheetml/2006/main" count="1940" uniqueCount="125">
  <si>
    <t>Year</t>
  </si>
  <si>
    <t>Person Years of Continuous Enrollment</t>
  </si>
  <si>
    <t>Fracture Rate (per 1,000 person years)</t>
  </si>
  <si>
    <t>2017 (only until 31st May)</t>
  </si>
  <si>
    <t>Table 1. Fracture Rate by Year</t>
  </si>
  <si>
    <t>Number of Index CQ Fracture Episodes*</t>
  </si>
  <si>
    <t>Table 2. Fracture Rate by Year and Gender</t>
  </si>
  <si>
    <t>Gender</t>
  </si>
  <si>
    <t>Male</t>
  </si>
  <si>
    <t>Female</t>
  </si>
  <si>
    <t>Age Category</t>
  </si>
  <si>
    <t>50 to 64</t>
  </si>
  <si>
    <t>65+</t>
  </si>
  <si>
    <t>Index Facture Type</t>
  </si>
  <si>
    <t>Table 3. Fracture Rate by Year and Age Categorization</t>
  </si>
  <si>
    <t>Table 4. Fracture Rate by Year, Gender, and Age Categorization</t>
  </si>
  <si>
    <t>Table 5. Fracture Rate by Year and Index Fracture Type</t>
  </si>
  <si>
    <t>Table of Contents</t>
  </si>
  <si>
    <t>Male: 50 to 64</t>
  </si>
  <si>
    <t>Male: 65+</t>
  </si>
  <si>
    <t>Female: 50 to 64</t>
  </si>
  <si>
    <t>Female: 65+</t>
  </si>
  <si>
    <t>Ankle</t>
  </si>
  <si>
    <t>Carpal/Wrist</t>
  </si>
  <si>
    <t>Hip</t>
  </si>
  <si>
    <t>Femur</t>
  </si>
  <si>
    <t>Pelvis</t>
  </si>
  <si>
    <t>Radius or Ulna</t>
  </si>
  <si>
    <t>Shoulder</t>
  </si>
  <si>
    <t>Spine</t>
  </si>
  <si>
    <t>Tibia or Fibia</t>
  </si>
  <si>
    <t>Multiple Sites</t>
  </si>
  <si>
    <t>change from previous year</t>
  </si>
  <si>
    <t>Denominator years</t>
  </si>
  <si>
    <t>fracture rate per 1000 person years</t>
  </si>
  <si>
    <t>Original</t>
  </si>
  <si>
    <t>Enrollment adjusted</t>
  </si>
  <si>
    <t>estimated enrollment-adjusted denominator</t>
  </si>
  <si>
    <t>estimated enrollment-adjusted rate</t>
  </si>
  <si>
    <t>Re-organized data to produce figure</t>
  </si>
  <si>
    <t>Key findings:</t>
  </si>
  <si>
    <t>Females have a higher rate of fracture than males</t>
  </si>
  <si>
    <t>Rate trends are the same as was observed in Table 1</t>
  </si>
  <si>
    <t>Denominator enrollment adjustment</t>
  </si>
  <si>
    <t>Rationale:</t>
  </si>
  <si>
    <t xml:space="preserve">     1) Patients who facture in a particular year are no longer at risk of an index fracture in the subsequent years</t>
  </si>
  <si>
    <t xml:space="preserve">     2) Patients are expected disenroll at about 50% per year</t>
  </si>
  <si>
    <t xml:space="preserve">     2) Subtract 0.5 person years for each person who fractured in previous year</t>
  </si>
  <si>
    <t xml:space="preserve">     4) Make no adjustment for patients who fracture more than 2 years prior as they are likely to have disenrolled from the plan</t>
  </si>
  <si>
    <t>See table 1</t>
  </si>
  <si>
    <t>Denominator adjustment:</t>
  </si>
  <si>
    <t>Adjustment logic:</t>
  </si>
  <si>
    <t xml:space="preserve">     1) Subtract 0.5 person years for each patient who fractured in the year</t>
  </si>
  <si>
    <t>Overall the fracture rate is increasing from 2007 - 2017. However, this trend is partly due to changing demographics in the database (Top figure)</t>
  </si>
  <si>
    <t>Adjusting the denominator by excluding an estimated amount of enrollment after patients index fracture changes the results only slightly (Bottom Figure)</t>
  </si>
  <si>
    <t>older patients (65+ vs 50-64) have a higher rate of fracture (Top Figure)</t>
  </si>
  <si>
    <t>Within the 65+ population the rate of fracture falls from 2007-2013, then is level or increasing. (Top Figure)</t>
  </si>
  <si>
    <t>Adjusting for estimated disenrollment changes the results only slightly (Bottom Figure)</t>
  </si>
  <si>
    <t>Females 65+ have the highest rate of fracture. (Top Figure)</t>
  </si>
  <si>
    <t>The rate of fracture in the female 65+group falls from 2007-2013, then is level or rising (Top Figure)</t>
  </si>
  <si>
    <t>Males 65+ also have a falling rate from 2007-2013, then level or rising (Top Figure)</t>
  </si>
  <si>
    <t>There is a noticeable trend of more enrollment time from older patients in later years.  (Bottom Figure)</t>
  </si>
  <si>
    <t xml:space="preserve">     5) For 2017 multiply adjustment by (5/12) as we only examine the first 5 months of the year</t>
  </si>
  <si>
    <t xml:space="preserve">     3) Subtract 0.25 person years for each person who fractured 2 years prior</t>
  </si>
  <si>
    <t xml:space="preserve">     6) Do not calculate denominator adjustment for 2007 or 2008 as we don't have fracture rates in 2005 or 2006</t>
  </si>
  <si>
    <t>Raw_Count</t>
  </si>
  <si>
    <t>CE YEARS (per 1000)</t>
  </si>
  <si>
    <t>Independent Variables</t>
  </si>
  <si>
    <t>Dependent Variable</t>
  </si>
  <si>
    <t>rate
ratio</t>
  </si>
  <si>
    <t>lower
95% CI</t>
  </si>
  <si>
    <t>upper
95% CI</t>
  </si>
  <si>
    <t>p-value</t>
  </si>
  <si>
    <t>&lt;0.001</t>
  </si>
  <si>
    <t>Observations read = 11, Observations used = 11
Pearson chi-square=97.389, DF=8</t>
  </si>
  <si>
    <t>Observations read = 176, Observations used = 176</t>
  </si>
  <si>
    <t>Model 1. Fracture Rates Across 11 Years for Multiple Slopes; Poission Dist. With log link; Females 65+</t>
  </si>
  <si>
    <t>Model 2. Fracture Rates Across 11 Years for Multiple Slopes adjusted for age/gender; Poission Dist. With log link;</t>
  </si>
  <si>
    <t>Age-gender adjusted rate</t>
  </si>
  <si>
    <t>Unadjusted rate</t>
  </si>
  <si>
    <t>Age-gender adjusted</t>
  </si>
  <si>
    <t>0.898</t>
  </si>
  <si>
    <t>Fractures</t>
  </si>
  <si>
    <t>CE_YEARS per 1000</t>
  </si>
  <si>
    <t>Fracture Site</t>
  </si>
  <si>
    <t>from 2007-2013 there is a statistically significant 3.4% reduction per year</t>
  </si>
  <si>
    <t>from 2014-2017 there is a statistically significant 2.4% increase per year (1.02 = 0.966*1.060)</t>
  </si>
  <si>
    <t>Unadjusted</t>
  </si>
  <si>
    <t>Age-Gender Adjusted</t>
  </si>
  <si>
    <t>geo mean</t>
  </si>
  <si>
    <t>adj red from prev year</t>
  </si>
  <si>
    <t>0.963</t>
  </si>
  <si>
    <t>0.895</t>
  </si>
  <si>
    <t>1.036</t>
  </si>
  <si>
    <t>0.310</t>
  </si>
  <si>
    <t>1.053</t>
  </si>
  <si>
    <t>0.897</t>
  </si>
  <si>
    <t>1.237</t>
  </si>
  <si>
    <t>0.527</t>
  </si>
  <si>
    <t>2007 to 2013</t>
  </si>
  <si>
    <t>2014+</t>
  </si>
  <si>
    <t>Table 3. Fracture Rates Across 11 Years for Multiple Slopes adjusted for age/gender; Poission Dist. With log link; V2</t>
  </si>
  <si>
    <t>0.958</t>
  </si>
  <si>
    <t>0.876</t>
  </si>
  <si>
    <t>1.048</t>
  </si>
  <si>
    <t>0.352</t>
  </si>
  <si>
    <t>1.049</t>
  </si>
  <si>
    <t>1.225</t>
  </si>
  <si>
    <t>0.548</t>
  </si>
  <si>
    <t>2013 +</t>
  </si>
  <si>
    <t>2007 to 2012</t>
  </si>
  <si>
    <t>*777 of 513,953 were excluded because they did not have enrollment during the index year when the enrollment information was re-extracted.</t>
  </si>
  <si>
    <t>Osteoporotic Fracture Trends in a Population of US Managed Care Enrollees from 2007–2017</t>
  </si>
  <si>
    <t xml:space="preserve">Osteoporosis International </t>
  </si>
  <si>
    <t>Table 6. Fracture Rate by Year, Index Fracture Type, Gender, and Age Category</t>
  </si>
  <si>
    <t>F65 reduce from prev year</t>
  </si>
  <si>
    <t xml:space="preserve">     3) In the year of index fracture patients are not at risk for approximately 0.5 years </t>
  </si>
  <si>
    <t>Setareh A. Williams, PhD
Radius Health, Inc.
550 E. Swedesford Road
Suite 370
Wayne, PA 19087
Email: swilliams@radiuspharm.com
Phone: 610-513-3788</t>
  </si>
  <si>
    <t>Adjusted Fracture Rates by Site</t>
  </si>
  <si>
    <t>Adjusted Fracture Rates</t>
  </si>
  <si>
    <r>
      <t>E. Michael Lewiecki,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B. Chastek, K. Sundquist, S. A. Williams, R. J. Weiss, Y. Wang, L. A. Fitzpatrick, J. R. Curtis</t>
    </r>
  </si>
  <si>
    <r>
      <t>Osteoporotic Fracture Trends in a Population of US Managed Care Enrollees from 2007–2017 (</t>
    </r>
    <r>
      <rPr>
        <b/>
        <i/>
        <sz val="12"/>
        <color theme="1"/>
        <rFont val="Calibri"/>
        <family val="2"/>
        <scheme val="minor"/>
      </rPr>
      <t>Osteoporosis International</t>
    </r>
    <r>
      <rPr>
        <b/>
        <sz val="12"/>
        <color theme="1"/>
        <rFont val="Calibri"/>
        <family val="2"/>
        <scheme val="minor"/>
      </rPr>
      <t xml:space="preserve">)
</t>
    </r>
    <r>
      <rPr>
        <sz val="12"/>
        <color theme="1"/>
        <rFont val="Calibri"/>
        <family val="2"/>
        <scheme val="minor"/>
      </rPr>
      <t>E. Michael Lewiecki, B. Chastek, K. Sundquist, S. A. Williams, R. J. Weiss, Y. Wang, L. A. Fitzpatrick, J. R. Curtis</t>
    </r>
  </si>
  <si>
    <r>
      <rPr>
        <b/>
        <sz val="11"/>
        <color theme="1"/>
        <rFont val="Calibri"/>
        <family val="2"/>
        <scheme val="minor"/>
      </rPr>
      <t>Osteoporotic Fracture Trends in a Population of US Managed Care Enrollees from 2007–2017 (</t>
    </r>
    <r>
      <rPr>
        <b/>
        <i/>
        <sz val="11"/>
        <color theme="1"/>
        <rFont val="Calibri"/>
        <family val="2"/>
        <scheme val="minor"/>
      </rPr>
      <t>Osteoporosis International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
E. Michael Lewiecki, B. Chastek, K. Sundquist, S. A. Williams, R. J. Weiss, Y. Wang, L. A. Fitzpatrick, J. R. Curtis</t>
    </r>
  </si>
  <si>
    <r>
      <rPr>
        <b/>
        <sz val="11"/>
        <color theme="1"/>
        <rFont val="Calibri"/>
        <family val="2"/>
        <scheme val="minor"/>
      </rPr>
      <t>Osteoporotic Fracture Trends in a Population of US Managed Care Enrollees from 2007–2017 (</t>
    </r>
    <r>
      <rPr>
        <b/>
        <i/>
        <sz val="11"/>
        <color theme="1"/>
        <rFont val="Calibri"/>
        <family val="2"/>
        <scheme val="minor"/>
      </rPr>
      <t>Osteoporosis International</t>
    </r>
    <r>
      <rPr>
        <b/>
        <sz val="11"/>
        <color theme="1"/>
        <rFont val="Calibri"/>
        <family val="2"/>
        <scheme val="minor"/>
      </rPr>
      <t xml:space="preserve">)
</t>
    </r>
    <r>
      <rPr>
        <sz val="11"/>
        <color theme="1"/>
        <rFont val="Calibri"/>
        <family val="2"/>
        <scheme val="minor"/>
      </rPr>
      <t>E. Michael Lewiecki, B. Chastek, K. Sundquist, S. A. Williams, R. J. Weiss, Y. Wang, L. A. Fitzpatrick, J. R. Curtis</t>
    </r>
  </si>
  <si>
    <r>
      <rPr>
        <b/>
        <sz val="12"/>
        <color theme="1"/>
        <rFont val="Calibri"/>
        <family val="2"/>
        <scheme val="minor"/>
      </rPr>
      <t>Osteoporotic Fracture Trends in a Population of US Managed Care Enrollees from 2007–2017 (</t>
    </r>
    <r>
      <rPr>
        <b/>
        <i/>
        <sz val="12"/>
        <color theme="1"/>
        <rFont val="Calibri"/>
        <family val="2"/>
        <scheme val="minor"/>
      </rPr>
      <t>Osteoporosis International</t>
    </r>
    <r>
      <rPr>
        <b/>
        <sz val="12"/>
        <color theme="1"/>
        <rFont val="Calibri"/>
        <family val="2"/>
        <scheme val="minor"/>
      </rPr>
      <t xml:space="preserve">)
</t>
    </r>
    <r>
      <rPr>
        <sz val="12"/>
        <color theme="1"/>
        <rFont val="Calibri"/>
        <family val="2"/>
        <scheme val="minor"/>
      </rPr>
      <t>E. Michael Lewiecki, B. Chastek, K. Sundquist, S. A. Williams, R. J. Weiss, Y. Wang, L. A. Fitzpatrick, J. R. Curtis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</si>
</sst>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#,##0.000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6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1"/>
    <xf numFmtId="3" fontId="0" fillId="0" borderId="0" xfId="0" applyNumberFormat="1"/>
    <xf numFmtId="0" fontId="0" fillId="0" borderId="1" xfId="0" applyBorder="1"/>
    <xf numFmtId="4" fontId="0" fillId="0" borderId="1" xfId="0" applyNumberFormat="1" applyBorder="1"/>
    <xf numFmtId="2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2" fontId="0" fillId="0" borderId="5" xfId="0" applyNumberForma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3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0" fillId="3" borderId="0" xfId="0" applyFill="1"/>
    <xf numFmtId="49" fontId="7" fillId="4" borderId="19" xfId="0" applyNumberFormat="1" applyFont="1" applyFill="1" applyBorder="1" applyAlignment="1">
      <alignment horizontal="center" wrapText="1"/>
    </xf>
    <xf numFmtId="49" fontId="6" fillId="5" borderId="19" xfId="0" applyNumberFormat="1" applyFont="1" applyFill="1" applyBorder="1" applyAlignment="1">
      <alignment horizontal="left" vertical="top" wrapText="1"/>
    </xf>
    <xf numFmtId="49" fontId="6" fillId="5" borderId="19" xfId="0" applyNumberFormat="1" applyFont="1" applyFill="1" applyBorder="1" applyAlignment="1">
      <alignment horizontal="right" vertical="top" wrapText="1"/>
    </xf>
    <xf numFmtId="49" fontId="6" fillId="5" borderId="22" xfId="0" applyNumberFormat="1" applyFont="1" applyFill="1" applyBorder="1" applyAlignment="1">
      <alignment horizontal="left" vertical="top"/>
    </xf>
    <xf numFmtId="2" fontId="0" fillId="3" borderId="0" xfId="0" applyNumberFormat="1" applyFill="1"/>
    <xf numFmtId="2" fontId="0" fillId="0" borderId="0" xfId="0" applyNumberFormat="1"/>
    <xf numFmtId="2" fontId="0" fillId="3" borderId="1" xfId="0" applyNumberFormat="1" applyFill="1" applyBorder="1"/>
    <xf numFmtId="0" fontId="1" fillId="3" borderId="1" xfId="0" applyFont="1" applyFill="1" applyBorder="1"/>
    <xf numFmtId="49" fontId="0" fillId="0" borderId="0" xfId="0" applyNumberFormat="1"/>
    <xf numFmtId="0" fontId="6" fillId="5" borderId="19" xfId="0" applyNumberFormat="1" applyFont="1" applyFill="1" applyBorder="1" applyAlignment="1">
      <alignment horizontal="right" vertical="top" wrapText="1"/>
    </xf>
    <xf numFmtId="164" fontId="6" fillId="5" borderId="19" xfId="0" applyNumberFormat="1" applyFont="1" applyFill="1" applyBorder="1" applyAlignment="1">
      <alignment horizontal="right" vertical="top" wrapText="1"/>
    </xf>
    <xf numFmtId="165" fontId="0" fillId="0" borderId="25" xfId="0" applyNumberFormat="1" applyFill="1" applyBorder="1"/>
    <xf numFmtId="165" fontId="0" fillId="0" borderId="0" xfId="0" applyNumberFormat="1"/>
    <xf numFmtId="166" fontId="1" fillId="2" borderId="7" xfId="2" applyNumberFormat="1" applyFont="1" applyFill="1" applyBorder="1" applyAlignment="1">
      <alignment horizontal="center" vertical="center" wrapText="1"/>
    </xf>
    <xf numFmtId="166" fontId="0" fillId="0" borderId="0" xfId="2" applyNumberFormat="1" applyFont="1"/>
    <xf numFmtId="43" fontId="0" fillId="0" borderId="0" xfId="0" applyNumberForma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4" fillId="0" borderId="0" xfId="1" quotePrefix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8" fillId="0" borderId="0" xfId="0" applyFont="1" applyAlignment="1"/>
    <xf numFmtId="0" fontId="1" fillId="0" borderId="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0" borderId="26" xfId="0" applyFont="1" applyBorder="1" applyAlignment="1">
      <alignment horizontal="left" vertical="top"/>
    </xf>
    <xf numFmtId="0" fontId="8" fillId="0" borderId="20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49" fontId="7" fillId="4" borderId="14" xfId="0" applyNumberFormat="1" applyFont="1" applyFill="1" applyBorder="1" applyAlignment="1">
      <alignment horizontal="center" wrapText="1"/>
    </xf>
    <xf numFmtId="49" fontId="7" fillId="4" borderId="18" xfId="0" applyNumberFormat="1" applyFont="1" applyFill="1" applyBorder="1" applyAlignment="1">
      <alignment horizontal="center" wrapText="1"/>
    </xf>
    <xf numFmtId="49" fontId="7" fillId="4" borderId="15" xfId="0" applyNumberFormat="1" applyFont="1" applyFill="1" applyBorder="1" applyAlignment="1">
      <alignment horizontal="center" wrapText="1"/>
    </xf>
    <xf numFmtId="49" fontId="7" fillId="4" borderId="16" xfId="0" applyNumberFormat="1" applyFont="1" applyFill="1" applyBorder="1" applyAlignment="1">
      <alignment horizontal="center" wrapText="1"/>
    </xf>
    <xf numFmtId="49" fontId="7" fillId="4" borderId="17" xfId="0" applyNumberFormat="1" applyFont="1" applyFill="1" applyBorder="1" applyAlignment="1">
      <alignment horizont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'Table 1'!$D$4</c:f>
              <c:strCache>
                <c:ptCount val="1"/>
                <c:pt idx="0">
                  <c:v>Fracture Rate (per 1,000 person years)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1'!$A$5:$A$15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1'!$D$5:$D$15</c:f>
              <c:numCache>
                <c:formatCode>#,##0.00</c:formatCode>
                <c:ptCount val="11"/>
                <c:pt idx="0">
                  <c:v>10.281499999999999</c:v>
                </c:pt>
                <c:pt idx="1">
                  <c:v>10.0174</c:v>
                </c:pt>
                <c:pt idx="2">
                  <c:v>10.525499999999999</c:v>
                </c:pt>
                <c:pt idx="3">
                  <c:v>10.5625</c:v>
                </c:pt>
                <c:pt idx="4">
                  <c:v>10.5997</c:v>
                </c:pt>
                <c:pt idx="5">
                  <c:v>10.6532</c:v>
                </c:pt>
                <c:pt idx="6">
                  <c:v>10.8193</c:v>
                </c:pt>
                <c:pt idx="7">
                  <c:v>11.3165</c:v>
                </c:pt>
                <c:pt idx="8">
                  <c:v>11.4765</c:v>
                </c:pt>
                <c:pt idx="9">
                  <c:v>11.8903</c:v>
                </c:pt>
                <c:pt idx="10">
                  <c:v>13.6264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D-44CA-80C9-97773A1F3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67104"/>
        <c:axId val="145593472"/>
      </c:lineChart>
      <c:catAx>
        <c:axId val="14556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593472"/>
        <c:crosses val="autoZero"/>
        <c:auto val="1"/>
        <c:lblAlgn val="ctr"/>
        <c:lblOffset val="100"/>
        <c:noMultiLvlLbl val="0"/>
      </c:catAx>
      <c:valAx>
        <c:axId val="14559347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5567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73253204972998E-2"/>
          <c:y val="3.1664936722676132E-2"/>
          <c:w val="0.92609840744076732"/>
          <c:h val="0.8968865050445346"/>
        </c:manualLayout>
      </c:layout>
      <c:lineChart>
        <c:grouping val="standard"/>
        <c:varyColors val="0"/>
        <c:ser>
          <c:idx val="0"/>
          <c:order val="0"/>
          <c:tx>
            <c:strRef>
              <c:f>'Adjusted Fracture Rates'!$D$3</c:f>
              <c:strCache>
                <c:ptCount val="1"/>
                <c:pt idx="0">
                  <c:v>Unadjusted rate</c:v>
                </c:pt>
              </c:strCache>
            </c:strRef>
          </c:tx>
          <c:marker>
            <c:symbol val="none"/>
          </c:marker>
          <c:dLbls>
            <c:dLbl>
              <c:idx val="10"/>
              <c:layout>
                <c:manualLayout>
                  <c:x val="-3.2640458688051446E-2"/>
                  <c:y val="-3.108015427118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EA-48F5-8627-18B95021D503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'Adjusted Fracture Rates'!$A$4:$A$14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Rates'!$D$4:$D$14</c:f>
              <c:numCache>
                <c:formatCode>0.00</c:formatCode>
                <c:ptCount val="11"/>
                <c:pt idx="0">
                  <c:v>10.281499999999999</c:v>
                </c:pt>
                <c:pt idx="1">
                  <c:v>10.0174</c:v>
                </c:pt>
                <c:pt idx="2">
                  <c:v>10.525499999999999</c:v>
                </c:pt>
                <c:pt idx="3">
                  <c:v>10.5625</c:v>
                </c:pt>
                <c:pt idx="4">
                  <c:v>10.5997</c:v>
                </c:pt>
                <c:pt idx="5">
                  <c:v>10.6532</c:v>
                </c:pt>
                <c:pt idx="6">
                  <c:v>10.8193</c:v>
                </c:pt>
                <c:pt idx="7">
                  <c:v>11.3165</c:v>
                </c:pt>
                <c:pt idx="8">
                  <c:v>11.4765</c:v>
                </c:pt>
                <c:pt idx="9">
                  <c:v>11.8903</c:v>
                </c:pt>
                <c:pt idx="10">
                  <c:v>13.6264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A-48F5-8627-18B95021D503}"/>
            </c:ext>
          </c:extLst>
        </c:ser>
        <c:ser>
          <c:idx val="1"/>
          <c:order val="1"/>
          <c:tx>
            <c:strRef>
              <c:f>'Adjusted Fracture Rates'!$E$3</c:f>
              <c:strCache>
                <c:ptCount val="1"/>
                <c:pt idx="0">
                  <c:v>Age-gender adjusted rate</c:v>
                </c:pt>
              </c:strCache>
            </c:strRef>
          </c:tx>
          <c:marker>
            <c:symbol val="none"/>
          </c:marker>
          <c:dLbls>
            <c:dLbl>
              <c:idx val="10"/>
              <c:layout>
                <c:manualLayout>
                  <c:x val="-2.7720409487559442E-2"/>
                  <c:y val="3.108015427118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A-48F5-8627-18B95021D50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'Adjusted Fracture Rates'!$A$4:$A$14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Rates'!$E$4:$E$14</c:f>
              <c:numCache>
                <c:formatCode>0.00</c:formatCode>
                <c:ptCount val="11"/>
                <c:pt idx="0">
                  <c:v>14.6669</c:v>
                </c:pt>
                <c:pt idx="1">
                  <c:v>13.9137</c:v>
                </c:pt>
                <c:pt idx="2">
                  <c:v>13.4673</c:v>
                </c:pt>
                <c:pt idx="3">
                  <c:v>12.704000000000001</c:v>
                </c:pt>
                <c:pt idx="4">
                  <c:v>12.888299999999999</c:v>
                </c:pt>
                <c:pt idx="5">
                  <c:v>11.804</c:v>
                </c:pt>
                <c:pt idx="6">
                  <c:v>11.792400000000001</c:v>
                </c:pt>
                <c:pt idx="7">
                  <c:v>11.8047</c:v>
                </c:pt>
                <c:pt idx="8">
                  <c:v>11.7475</c:v>
                </c:pt>
                <c:pt idx="9">
                  <c:v>11.8903</c:v>
                </c:pt>
                <c:pt idx="10">
                  <c:v>12.504899999999999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A-48F5-8627-18B95021D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814848"/>
        <c:axId val="146816384"/>
      </c:lineChart>
      <c:catAx>
        <c:axId val="14681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816384"/>
        <c:crosses val="autoZero"/>
        <c:auto val="1"/>
        <c:lblAlgn val="ctr"/>
        <c:lblOffset val="100"/>
        <c:noMultiLvlLbl val="0"/>
      </c:catAx>
      <c:valAx>
        <c:axId val="1468163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6814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124947942392807"/>
          <c:y val="0.47124303100559678"/>
          <c:w val="0.21891042217508788"/>
          <c:h val="0.1031467314388837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80100652556043E-2"/>
          <c:y val="5.1400554097404488E-2"/>
          <c:w val="0.90766388317342372"/>
          <c:h val="0.70430129423477239"/>
        </c:manualLayout>
      </c:layout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Site'!$A$4:$A$14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Site'!$C$4:$C$14</c:f>
              <c:numCache>
                <c:formatCode>General</c:formatCode>
                <c:ptCount val="11"/>
                <c:pt idx="0">
                  <c:v>1.3437699999999999</c:v>
                </c:pt>
                <c:pt idx="1">
                  <c:v>1.35894</c:v>
                </c:pt>
                <c:pt idx="2">
                  <c:v>1.34395</c:v>
                </c:pt>
                <c:pt idx="3">
                  <c:v>1.34701</c:v>
                </c:pt>
                <c:pt idx="4">
                  <c:v>1.3234999999999999</c:v>
                </c:pt>
                <c:pt idx="5">
                  <c:v>1.19312</c:v>
                </c:pt>
                <c:pt idx="6">
                  <c:v>1.2611399999999999</c:v>
                </c:pt>
                <c:pt idx="7">
                  <c:v>1.2755399999999999</c:v>
                </c:pt>
                <c:pt idx="8">
                  <c:v>1.1300399999999999</c:v>
                </c:pt>
                <c:pt idx="9">
                  <c:v>0.82579000000000002</c:v>
                </c:pt>
                <c:pt idx="10">
                  <c:v>0.88573999999999997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9-45E8-A9D7-D35626C5A399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Site'!$A$4:$A$14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Site'!$D$4:$D$14</c:f>
              <c:numCache>
                <c:formatCode>General</c:formatCode>
                <c:ptCount val="11"/>
                <c:pt idx="0">
                  <c:v>1.47187</c:v>
                </c:pt>
                <c:pt idx="1">
                  <c:v>1.4683999999999999</c:v>
                </c:pt>
                <c:pt idx="2">
                  <c:v>1.4571499999999999</c:v>
                </c:pt>
                <c:pt idx="3">
                  <c:v>1.41015</c:v>
                </c:pt>
                <c:pt idx="4">
                  <c:v>1.3566800000000001</c:v>
                </c:pt>
                <c:pt idx="5">
                  <c:v>1.2264900000000001</c:v>
                </c:pt>
                <c:pt idx="6">
                  <c:v>1.2902499999999999</c:v>
                </c:pt>
                <c:pt idx="7">
                  <c:v>1.30118</c:v>
                </c:pt>
                <c:pt idx="8">
                  <c:v>1.1439900000000001</c:v>
                </c:pt>
                <c:pt idx="9">
                  <c:v>0.82579000000000002</c:v>
                </c:pt>
                <c:pt idx="10">
                  <c:v>0.87617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9-45E8-A9D7-D35626C5A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28704"/>
        <c:axId val="147130240"/>
      </c:lineChart>
      <c:catAx>
        <c:axId val="1471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130240"/>
        <c:crosses val="autoZero"/>
        <c:auto val="1"/>
        <c:lblAlgn val="ctr"/>
        <c:lblOffset val="100"/>
        <c:noMultiLvlLbl val="0"/>
      </c:catAx>
      <c:valAx>
        <c:axId val="14713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1287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Site'!$A$15:$A$25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Site'!$C$15:$C$25</c:f>
              <c:numCache>
                <c:formatCode>General</c:formatCode>
                <c:ptCount val="11"/>
                <c:pt idx="0">
                  <c:v>0.11473999999999999</c:v>
                </c:pt>
                <c:pt idx="1">
                  <c:v>9.6629999999999994E-2</c:v>
                </c:pt>
                <c:pt idx="2">
                  <c:v>0.11501</c:v>
                </c:pt>
                <c:pt idx="3">
                  <c:v>0.10281</c:v>
                </c:pt>
                <c:pt idx="4">
                  <c:v>0.10247000000000001</c:v>
                </c:pt>
                <c:pt idx="5">
                  <c:v>0.10481</c:v>
                </c:pt>
                <c:pt idx="6">
                  <c:v>9.5100000000000004E-2</c:v>
                </c:pt>
                <c:pt idx="7">
                  <c:v>9.9220000000000003E-2</c:v>
                </c:pt>
                <c:pt idx="8">
                  <c:v>0.10133</c:v>
                </c:pt>
                <c:pt idx="9">
                  <c:v>0.1148</c:v>
                </c:pt>
                <c:pt idx="10">
                  <c:v>0.10964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3-41C2-BA85-CB32FC9EBAF1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Site'!$A$15:$A$25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Site'!$D$15:$D$25</c:f>
              <c:numCache>
                <c:formatCode>General</c:formatCode>
                <c:ptCount val="11"/>
                <c:pt idx="0">
                  <c:v>0.12456</c:v>
                </c:pt>
                <c:pt idx="1">
                  <c:v>9.1980000000000006E-2</c:v>
                </c:pt>
                <c:pt idx="2">
                  <c:v>0.11842</c:v>
                </c:pt>
                <c:pt idx="3">
                  <c:v>9.8769999999999997E-2</c:v>
                </c:pt>
                <c:pt idx="4">
                  <c:v>0.10224999999999999</c:v>
                </c:pt>
                <c:pt idx="5">
                  <c:v>0.11027000000000001</c:v>
                </c:pt>
                <c:pt idx="6">
                  <c:v>9.7220000000000001E-2</c:v>
                </c:pt>
                <c:pt idx="7">
                  <c:v>0.10082000000000001</c:v>
                </c:pt>
                <c:pt idx="8">
                  <c:v>0.10242</c:v>
                </c:pt>
                <c:pt idx="9">
                  <c:v>0.1148</c:v>
                </c:pt>
                <c:pt idx="10">
                  <c:v>0.10638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3-41C2-BA85-CB32FC9EB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55200"/>
        <c:axId val="147156992"/>
      </c:lineChart>
      <c:catAx>
        <c:axId val="14715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156992"/>
        <c:crosses val="autoZero"/>
        <c:auto val="1"/>
        <c:lblAlgn val="ctr"/>
        <c:lblOffset val="100"/>
        <c:noMultiLvlLbl val="0"/>
      </c:catAx>
      <c:valAx>
        <c:axId val="14715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155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Site'!$A$26:$A$36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Site'!$C$26:$C$36</c:f>
              <c:numCache>
                <c:formatCode>General</c:formatCode>
                <c:ptCount val="11"/>
                <c:pt idx="0">
                  <c:v>1.4039999999999999</c:v>
                </c:pt>
                <c:pt idx="1">
                  <c:v>1.3691899999999999</c:v>
                </c:pt>
                <c:pt idx="2">
                  <c:v>1.4747300000000001</c:v>
                </c:pt>
                <c:pt idx="3">
                  <c:v>1.47024</c:v>
                </c:pt>
                <c:pt idx="4">
                  <c:v>1.46052</c:v>
                </c:pt>
                <c:pt idx="5">
                  <c:v>1.5406200000000001</c:v>
                </c:pt>
                <c:pt idx="6">
                  <c:v>1.5099</c:v>
                </c:pt>
                <c:pt idx="7">
                  <c:v>1.67066</c:v>
                </c:pt>
                <c:pt idx="8">
                  <c:v>1.65648</c:v>
                </c:pt>
                <c:pt idx="9">
                  <c:v>1.7339899999999999</c:v>
                </c:pt>
                <c:pt idx="10">
                  <c:v>2.0114200000000002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6-4240-8B0E-C7847024A187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Site'!$A$26:$A$36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Site'!$D$26:$D$36</c:f>
              <c:numCache>
                <c:formatCode>General</c:formatCode>
                <c:ptCount val="11"/>
                <c:pt idx="0">
                  <c:v>2.6158299999999999</c:v>
                </c:pt>
                <c:pt idx="1">
                  <c:v>2.4819</c:v>
                </c:pt>
                <c:pt idx="2">
                  <c:v>2.2164600000000001</c:v>
                </c:pt>
                <c:pt idx="3">
                  <c:v>2.07959</c:v>
                </c:pt>
                <c:pt idx="4">
                  <c:v>2.3166799999999999</c:v>
                </c:pt>
                <c:pt idx="5">
                  <c:v>1.82117</c:v>
                </c:pt>
                <c:pt idx="6">
                  <c:v>1.7441199999999999</c:v>
                </c:pt>
                <c:pt idx="7">
                  <c:v>1.7733000000000001</c:v>
                </c:pt>
                <c:pt idx="8">
                  <c:v>1.7037500000000001</c:v>
                </c:pt>
                <c:pt idx="9">
                  <c:v>1.7339899999999999</c:v>
                </c:pt>
                <c:pt idx="10">
                  <c:v>1.74905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6-4240-8B0E-C7847024A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94624"/>
        <c:axId val="147196160"/>
      </c:lineChart>
      <c:catAx>
        <c:axId val="1471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196160"/>
        <c:crosses val="autoZero"/>
        <c:auto val="1"/>
        <c:lblAlgn val="ctr"/>
        <c:lblOffset val="100"/>
        <c:noMultiLvlLbl val="0"/>
      </c:catAx>
      <c:valAx>
        <c:axId val="147196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1946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Site'!$A$37:$A$47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Site'!$C$37:$C$47</c:f>
              <c:numCache>
                <c:formatCode>General</c:formatCode>
                <c:ptCount val="11"/>
                <c:pt idx="0">
                  <c:v>0.18010000000000001</c:v>
                </c:pt>
                <c:pt idx="1">
                  <c:v>0.14924000000000001</c:v>
                </c:pt>
                <c:pt idx="2">
                  <c:v>0.17832999999999999</c:v>
                </c:pt>
                <c:pt idx="3">
                  <c:v>0.16653999999999999</c:v>
                </c:pt>
                <c:pt idx="4">
                  <c:v>0.15608</c:v>
                </c:pt>
                <c:pt idx="5">
                  <c:v>0.15978000000000001</c:v>
                </c:pt>
                <c:pt idx="6">
                  <c:v>0.17566999999999999</c:v>
                </c:pt>
                <c:pt idx="7">
                  <c:v>0.19602</c:v>
                </c:pt>
                <c:pt idx="8">
                  <c:v>0.20866000000000001</c:v>
                </c:pt>
                <c:pt idx="9">
                  <c:v>0.26317000000000002</c:v>
                </c:pt>
                <c:pt idx="10">
                  <c:v>0.31878000000000001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F-47B5-B66D-9D31978808EA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Site'!$A$37:$A$47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Site'!$D$37:$D$47</c:f>
              <c:numCache>
                <c:formatCode>General</c:formatCode>
                <c:ptCount val="11"/>
                <c:pt idx="0">
                  <c:v>0.24479999999999999</c:v>
                </c:pt>
                <c:pt idx="1">
                  <c:v>0.20366000000000001</c:v>
                </c:pt>
                <c:pt idx="2">
                  <c:v>0.25168000000000001</c:v>
                </c:pt>
                <c:pt idx="3">
                  <c:v>0.21168000000000001</c:v>
                </c:pt>
                <c:pt idx="4">
                  <c:v>0.20202999999999999</c:v>
                </c:pt>
                <c:pt idx="5">
                  <c:v>0.17882999999999999</c:v>
                </c:pt>
                <c:pt idx="6">
                  <c:v>0.1951</c:v>
                </c:pt>
                <c:pt idx="7">
                  <c:v>0.20627000000000001</c:v>
                </c:pt>
                <c:pt idx="8">
                  <c:v>0.21426000000000001</c:v>
                </c:pt>
                <c:pt idx="9">
                  <c:v>0.26317000000000002</c:v>
                </c:pt>
                <c:pt idx="10">
                  <c:v>0.29143999999999998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F-47B5-B66D-9D319788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2928"/>
        <c:axId val="147222912"/>
      </c:lineChart>
      <c:catAx>
        <c:axId val="14721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222912"/>
        <c:crosses val="autoZero"/>
        <c:auto val="1"/>
        <c:lblAlgn val="ctr"/>
        <c:lblOffset val="100"/>
        <c:noMultiLvlLbl val="0"/>
      </c:catAx>
      <c:valAx>
        <c:axId val="147222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212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Site'!$A$48:$A$58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Site'!$C$48:$C$58</c:f>
              <c:numCache>
                <c:formatCode>General</c:formatCode>
                <c:ptCount val="11"/>
                <c:pt idx="0">
                  <c:v>0.30054999999999998</c:v>
                </c:pt>
                <c:pt idx="1">
                  <c:v>0.28131</c:v>
                </c:pt>
                <c:pt idx="2">
                  <c:v>0.30420000000000003</c:v>
                </c:pt>
                <c:pt idx="3">
                  <c:v>0.30470000000000003</c:v>
                </c:pt>
                <c:pt idx="4">
                  <c:v>0.30192000000000002</c:v>
                </c:pt>
                <c:pt idx="5">
                  <c:v>0.318</c:v>
                </c:pt>
                <c:pt idx="6">
                  <c:v>0.32079000000000002</c:v>
                </c:pt>
                <c:pt idx="7">
                  <c:v>0.35976999999999998</c:v>
                </c:pt>
                <c:pt idx="8">
                  <c:v>0.33756999999999998</c:v>
                </c:pt>
                <c:pt idx="9">
                  <c:v>0.28792000000000001</c:v>
                </c:pt>
                <c:pt idx="10">
                  <c:v>0.29174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A-4ECB-8894-39C3A92CD60A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Site'!$A$48:$A$58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Site'!$D$48:$D$58</c:f>
              <c:numCache>
                <c:formatCode>General</c:formatCode>
                <c:ptCount val="11"/>
                <c:pt idx="0">
                  <c:v>0.50880000000000003</c:v>
                </c:pt>
                <c:pt idx="1">
                  <c:v>0.48597000000000001</c:v>
                </c:pt>
                <c:pt idx="2">
                  <c:v>0.46149000000000001</c:v>
                </c:pt>
                <c:pt idx="3">
                  <c:v>0.41747000000000001</c:v>
                </c:pt>
                <c:pt idx="4">
                  <c:v>0.39750999999999997</c:v>
                </c:pt>
                <c:pt idx="5">
                  <c:v>0.37030000000000002</c:v>
                </c:pt>
                <c:pt idx="6">
                  <c:v>0.36542999999999998</c:v>
                </c:pt>
                <c:pt idx="7">
                  <c:v>0.38</c:v>
                </c:pt>
                <c:pt idx="8">
                  <c:v>0.34540999999999999</c:v>
                </c:pt>
                <c:pt idx="9">
                  <c:v>0.28792000000000001</c:v>
                </c:pt>
                <c:pt idx="10">
                  <c:v>0.25622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A-4ECB-8894-39C3A92CD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25696"/>
        <c:axId val="147327232"/>
      </c:lineChart>
      <c:catAx>
        <c:axId val="1473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27232"/>
        <c:crosses val="autoZero"/>
        <c:auto val="1"/>
        <c:lblAlgn val="ctr"/>
        <c:lblOffset val="100"/>
        <c:noMultiLvlLbl val="0"/>
      </c:catAx>
      <c:valAx>
        <c:axId val="14732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325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Site'!$A$59:$A$69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Site'!$C$59:$C$69</c:f>
              <c:numCache>
                <c:formatCode>General</c:formatCode>
                <c:ptCount val="11"/>
                <c:pt idx="0">
                  <c:v>1.9534400000000001</c:v>
                </c:pt>
                <c:pt idx="1">
                  <c:v>1.9567399999999999</c:v>
                </c:pt>
                <c:pt idx="2">
                  <c:v>1.9637199999999999</c:v>
                </c:pt>
                <c:pt idx="3">
                  <c:v>1.9920100000000001</c:v>
                </c:pt>
                <c:pt idx="4">
                  <c:v>2.0066999999999999</c:v>
                </c:pt>
                <c:pt idx="5">
                  <c:v>1.8896900000000001</c:v>
                </c:pt>
                <c:pt idx="6">
                  <c:v>1.97153</c:v>
                </c:pt>
                <c:pt idx="7">
                  <c:v>1.9568399999999999</c:v>
                </c:pt>
                <c:pt idx="8">
                  <c:v>1.98946</c:v>
                </c:pt>
                <c:pt idx="9">
                  <c:v>1.9723999999999999</c:v>
                </c:pt>
                <c:pt idx="10">
                  <c:v>2.1022799999999999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8-450A-B372-FDB18CD0D6CE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Site'!$A$59:$A$69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Site'!$D$59:$D$69</c:f>
              <c:numCache>
                <c:formatCode>General</c:formatCode>
                <c:ptCount val="11"/>
                <c:pt idx="0">
                  <c:v>2.3062399999999998</c:v>
                </c:pt>
                <c:pt idx="1">
                  <c:v>2.3072900000000001</c:v>
                </c:pt>
                <c:pt idx="2">
                  <c:v>2.2360199999999999</c:v>
                </c:pt>
                <c:pt idx="3">
                  <c:v>2.1899600000000001</c:v>
                </c:pt>
                <c:pt idx="4">
                  <c:v>2.1545700000000001</c:v>
                </c:pt>
                <c:pt idx="5">
                  <c:v>2.01193</c:v>
                </c:pt>
                <c:pt idx="6">
                  <c:v>2.0684800000000001</c:v>
                </c:pt>
                <c:pt idx="7">
                  <c:v>2.0207000000000002</c:v>
                </c:pt>
                <c:pt idx="8">
                  <c:v>2.0279699999999998</c:v>
                </c:pt>
                <c:pt idx="9">
                  <c:v>1.9723999999999999</c:v>
                </c:pt>
                <c:pt idx="10">
                  <c:v>2.0059100000000001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8-450A-B372-FDB18CD0D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44000"/>
        <c:axId val="147362176"/>
      </c:lineChart>
      <c:catAx>
        <c:axId val="14734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62176"/>
        <c:crosses val="autoZero"/>
        <c:auto val="1"/>
        <c:lblAlgn val="ctr"/>
        <c:lblOffset val="100"/>
        <c:noMultiLvlLbl val="0"/>
      </c:catAx>
      <c:valAx>
        <c:axId val="14736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3440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Site'!$A$70:$A$80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Site'!$C$70:$C$80</c:f>
              <c:numCache>
                <c:formatCode>General</c:formatCode>
                <c:ptCount val="11"/>
                <c:pt idx="0">
                  <c:v>1.12514</c:v>
                </c:pt>
                <c:pt idx="1">
                  <c:v>1.1302399999999999</c:v>
                </c:pt>
                <c:pt idx="2">
                  <c:v>1.1470100000000001</c:v>
                </c:pt>
                <c:pt idx="3">
                  <c:v>1.1956599999999999</c:v>
                </c:pt>
                <c:pt idx="4">
                  <c:v>1.22699</c:v>
                </c:pt>
                <c:pt idx="5">
                  <c:v>1.2961499999999999</c:v>
                </c:pt>
                <c:pt idx="6">
                  <c:v>1.2835799999999999</c:v>
                </c:pt>
                <c:pt idx="7">
                  <c:v>1.3287899999999999</c:v>
                </c:pt>
                <c:pt idx="8">
                  <c:v>1.34989</c:v>
                </c:pt>
                <c:pt idx="9">
                  <c:v>1.3650100000000001</c:v>
                </c:pt>
                <c:pt idx="10">
                  <c:v>1.58263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7-4A4F-AEB0-12D1C7C47836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Site'!$A$70:$A$80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Site'!$D$70:$D$80</c:f>
              <c:numCache>
                <c:formatCode>General</c:formatCode>
                <c:ptCount val="11"/>
                <c:pt idx="0">
                  <c:v>1.54254</c:v>
                </c:pt>
                <c:pt idx="1">
                  <c:v>1.43113</c:v>
                </c:pt>
                <c:pt idx="2">
                  <c:v>1.3715999999999999</c:v>
                </c:pt>
                <c:pt idx="3">
                  <c:v>1.38408</c:v>
                </c:pt>
                <c:pt idx="4">
                  <c:v>1.4448300000000001</c:v>
                </c:pt>
                <c:pt idx="5">
                  <c:v>1.41665</c:v>
                </c:pt>
                <c:pt idx="6">
                  <c:v>1.3879699999999999</c:v>
                </c:pt>
                <c:pt idx="7">
                  <c:v>1.3835</c:v>
                </c:pt>
                <c:pt idx="8">
                  <c:v>1.3828400000000001</c:v>
                </c:pt>
                <c:pt idx="9">
                  <c:v>1.3650100000000001</c:v>
                </c:pt>
                <c:pt idx="10">
                  <c:v>1.46814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7-4A4F-AEB0-12D1C7C47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78944"/>
        <c:axId val="147380480"/>
      </c:lineChart>
      <c:catAx>
        <c:axId val="1473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80480"/>
        <c:crosses val="autoZero"/>
        <c:auto val="1"/>
        <c:lblAlgn val="ctr"/>
        <c:lblOffset val="100"/>
        <c:noMultiLvlLbl val="0"/>
      </c:catAx>
      <c:valAx>
        <c:axId val="14738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378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Site'!$A$81:$A$91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Site'!$C$81:$C$91</c:f>
              <c:numCache>
                <c:formatCode>General</c:formatCode>
                <c:ptCount val="11"/>
                <c:pt idx="0">
                  <c:v>2.2711100000000002</c:v>
                </c:pt>
                <c:pt idx="1">
                  <c:v>2.1400299999999999</c:v>
                </c:pt>
                <c:pt idx="2">
                  <c:v>2.3599299999999999</c:v>
                </c:pt>
                <c:pt idx="3">
                  <c:v>2.3497400000000002</c:v>
                </c:pt>
                <c:pt idx="4">
                  <c:v>2.4022700000000001</c:v>
                </c:pt>
                <c:pt idx="5">
                  <c:v>2.47072</c:v>
                </c:pt>
                <c:pt idx="6">
                  <c:v>2.5259</c:v>
                </c:pt>
                <c:pt idx="7">
                  <c:v>2.6372599999999999</c:v>
                </c:pt>
                <c:pt idx="8">
                  <c:v>2.8085100000000001</c:v>
                </c:pt>
                <c:pt idx="9">
                  <c:v>3.10188</c:v>
                </c:pt>
                <c:pt idx="10">
                  <c:v>3.8050600000000001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B-4080-BAEF-CD504AE33D3F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Site'!$A$81:$A$91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Site'!$D$81:$D$91</c:f>
              <c:numCache>
                <c:formatCode>General</c:formatCode>
                <c:ptCount val="11"/>
                <c:pt idx="0">
                  <c:v>3.7180300000000002</c:v>
                </c:pt>
                <c:pt idx="1">
                  <c:v>3.3444600000000002</c:v>
                </c:pt>
                <c:pt idx="2">
                  <c:v>3.3061099999999999</c:v>
                </c:pt>
                <c:pt idx="3">
                  <c:v>2.9908199999999998</c:v>
                </c:pt>
                <c:pt idx="4">
                  <c:v>2.9435799999999999</c:v>
                </c:pt>
                <c:pt idx="5">
                  <c:v>2.8004799999999999</c:v>
                </c:pt>
                <c:pt idx="6">
                  <c:v>2.8135599999999998</c:v>
                </c:pt>
                <c:pt idx="7">
                  <c:v>2.7706200000000001</c:v>
                </c:pt>
                <c:pt idx="8">
                  <c:v>2.8904700000000001</c:v>
                </c:pt>
                <c:pt idx="9">
                  <c:v>3.10188</c:v>
                </c:pt>
                <c:pt idx="10">
                  <c:v>3.4428299999999998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4B-4080-BAEF-CD504AE3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21824"/>
        <c:axId val="147431808"/>
      </c:lineChart>
      <c:catAx>
        <c:axId val="1474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431808"/>
        <c:crosses val="autoZero"/>
        <c:auto val="1"/>
        <c:lblAlgn val="ctr"/>
        <c:lblOffset val="100"/>
        <c:noMultiLvlLbl val="0"/>
      </c:catAx>
      <c:valAx>
        <c:axId val="14743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4218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Site'!$A$92:$A$102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Site'!$C$92:$C$102</c:f>
              <c:numCache>
                <c:formatCode>General</c:formatCode>
                <c:ptCount val="11"/>
                <c:pt idx="0">
                  <c:v>0.35764000000000001</c:v>
                </c:pt>
                <c:pt idx="1">
                  <c:v>0.34388999999999997</c:v>
                </c:pt>
                <c:pt idx="2">
                  <c:v>0.34322000000000003</c:v>
                </c:pt>
                <c:pt idx="3">
                  <c:v>0.34827000000000002</c:v>
                </c:pt>
                <c:pt idx="4">
                  <c:v>0.32766000000000001</c:v>
                </c:pt>
                <c:pt idx="5">
                  <c:v>0.34437000000000001</c:v>
                </c:pt>
                <c:pt idx="6">
                  <c:v>0.32656000000000002</c:v>
                </c:pt>
                <c:pt idx="7">
                  <c:v>0.34606999999999999</c:v>
                </c:pt>
                <c:pt idx="8">
                  <c:v>0.37655</c:v>
                </c:pt>
                <c:pt idx="9">
                  <c:v>0.49987999999999999</c:v>
                </c:pt>
                <c:pt idx="10">
                  <c:v>0.54068000000000005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2-4D10-A9F9-4EF0EBE430B3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Site'!$A$92:$A$102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Site'!$D$92:$D$102</c:f>
              <c:numCache>
                <c:formatCode>General</c:formatCode>
                <c:ptCount val="11"/>
                <c:pt idx="0">
                  <c:v>0.43036000000000002</c:v>
                </c:pt>
                <c:pt idx="1">
                  <c:v>0.41138000000000002</c:v>
                </c:pt>
                <c:pt idx="2">
                  <c:v>0.38419999999999999</c:v>
                </c:pt>
                <c:pt idx="3">
                  <c:v>0.36670999999999998</c:v>
                </c:pt>
                <c:pt idx="4">
                  <c:v>0.33856000000000003</c:v>
                </c:pt>
                <c:pt idx="5">
                  <c:v>0.35908000000000001</c:v>
                </c:pt>
                <c:pt idx="6">
                  <c:v>0.33605000000000002</c:v>
                </c:pt>
                <c:pt idx="7">
                  <c:v>0.35254000000000002</c:v>
                </c:pt>
                <c:pt idx="8">
                  <c:v>0.38089000000000001</c:v>
                </c:pt>
                <c:pt idx="9">
                  <c:v>0.49987999999999999</c:v>
                </c:pt>
                <c:pt idx="10">
                  <c:v>0.52510999999999997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D10-A9F9-4EF0EBE43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52672"/>
        <c:axId val="147454208"/>
      </c:lineChart>
      <c:catAx>
        <c:axId val="1474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454208"/>
        <c:crosses val="autoZero"/>
        <c:auto val="1"/>
        <c:lblAlgn val="ctr"/>
        <c:lblOffset val="100"/>
        <c:noMultiLvlLbl val="0"/>
      </c:catAx>
      <c:valAx>
        <c:axId val="14745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4526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Original rate and rate adjusting for enrollment after fracture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312461091350468E-2"/>
          <c:y val="9.4450188675910457E-2"/>
          <c:w val="0.92026002709136911"/>
          <c:h val="0.7945245985665933"/>
        </c:manualLayout>
      </c:layout>
      <c:lineChart>
        <c:grouping val="standard"/>
        <c:varyColors val="0"/>
        <c:ser>
          <c:idx val="0"/>
          <c:order val="0"/>
          <c:tx>
            <c:strRef>
              <c:f>'Table 1'!$D$18</c:f>
              <c:strCache>
                <c:ptCount val="1"/>
                <c:pt idx="0">
                  <c:v>Original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1'!$A$7:$A$15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 (only until 31st May)</c:v>
                </c:pt>
              </c:strCache>
            </c:strRef>
          </c:cat>
          <c:val>
            <c:numRef>
              <c:f>'Table 1'!$D$7:$D$15</c:f>
              <c:numCache>
                <c:formatCode>#,##0.00</c:formatCode>
                <c:ptCount val="9"/>
                <c:pt idx="0">
                  <c:v>10.525499999999999</c:v>
                </c:pt>
                <c:pt idx="1">
                  <c:v>10.5625</c:v>
                </c:pt>
                <c:pt idx="2">
                  <c:v>10.5997</c:v>
                </c:pt>
                <c:pt idx="3">
                  <c:v>10.6532</c:v>
                </c:pt>
                <c:pt idx="4">
                  <c:v>10.8193</c:v>
                </c:pt>
                <c:pt idx="5">
                  <c:v>11.3165</c:v>
                </c:pt>
                <c:pt idx="6">
                  <c:v>11.4765</c:v>
                </c:pt>
                <c:pt idx="7">
                  <c:v>11.8903</c:v>
                </c:pt>
                <c:pt idx="8">
                  <c:v>13.6264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2-4D9B-B852-17F552E759F0}"/>
            </c:ext>
          </c:extLst>
        </c:ser>
        <c:ser>
          <c:idx val="1"/>
          <c:order val="1"/>
          <c:tx>
            <c:strRef>
              <c:f>'Table 1'!$F$18</c:f>
              <c:strCache>
                <c:ptCount val="1"/>
                <c:pt idx="0">
                  <c:v>Enrollment adjusted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1'!$A$7:$A$15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 (only until 31st May)</c:v>
                </c:pt>
              </c:strCache>
            </c:strRef>
          </c:cat>
          <c:val>
            <c:numRef>
              <c:f>'Table 1'!$F$7:$F$15</c:f>
              <c:numCache>
                <c:formatCode>0.00</c:formatCode>
                <c:ptCount val="9"/>
                <c:pt idx="0">
                  <c:v>10.656174937419667</c:v>
                </c:pt>
                <c:pt idx="1">
                  <c:v>10.697306724740479</c:v>
                </c:pt>
                <c:pt idx="2">
                  <c:v>10.736911705596405</c:v>
                </c:pt>
                <c:pt idx="3">
                  <c:v>10.789872905183726</c:v>
                </c:pt>
                <c:pt idx="4">
                  <c:v>10.960523062444144</c:v>
                </c:pt>
                <c:pt idx="5">
                  <c:v>11.475864991334847</c:v>
                </c:pt>
                <c:pt idx="6">
                  <c:v>11.632157837213796</c:v>
                </c:pt>
                <c:pt idx="7">
                  <c:v>12.046759941433939</c:v>
                </c:pt>
                <c:pt idx="8">
                  <c:v>13.771921223852893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2-4D9B-B852-17F552E75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58464"/>
        <c:axId val="145768448"/>
      </c:lineChart>
      <c:catAx>
        <c:axId val="14575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768448"/>
        <c:crosses val="autoZero"/>
        <c:auto val="1"/>
        <c:lblAlgn val="ctr"/>
        <c:lblOffset val="100"/>
        <c:noMultiLvlLbl val="0"/>
      </c:catAx>
      <c:valAx>
        <c:axId val="1457684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5758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'Adjusted Fracture Rates by Site'!$C$3</c:f>
              <c:strCache>
                <c:ptCount val="1"/>
                <c:pt idx="0">
                  <c:v>Unadjusted</c:v>
                </c:pt>
              </c:strCache>
            </c:strRef>
          </c:tx>
          <c:cat>
            <c:numRef>
              <c:f>'Adjusted Fracture Rates by Site'!$A$103:$A$113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Site'!$C$103:$C$113</c:f>
              <c:numCache>
                <c:formatCode>General</c:formatCode>
                <c:ptCount val="11"/>
                <c:pt idx="0">
                  <c:v>1.2310300000000001</c:v>
                </c:pt>
                <c:pt idx="1">
                  <c:v>1.1911499999999999</c:v>
                </c:pt>
                <c:pt idx="2">
                  <c:v>1.2953600000000001</c:v>
                </c:pt>
                <c:pt idx="3">
                  <c:v>1.28552</c:v>
                </c:pt>
                <c:pt idx="4">
                  <c:v>1.2915700000000001</c:v>
                </c:pt>
                <c:pt idx="5">
                  <c:v>1.33592</c:v>
                </c:pt>
                <c:pt idx="6">
                  <c:v>1.3491899999999999</c:v>
                </c:pt>
                <c:pt idx="7">
                  <c:v>1.4463600000000001</c:v>
                </c:pt>
                <c:pt idx="8">
                  <c:v>1.5179800000000001</c:v>
                </c:pt>
                <c:pt idx="9">
                  <c:v>1.7255100000000001</c:v>
                </c:pt>
                <c:pt idx="10">
                  <c:v>1.97838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0-4F89-B538-EDBABB54F919}"/>
            </c:ext>
          </c:extLst>
        </c:ser>
        <c:ser>
          <c:idx val="1"/>
          <c:order val="1"/>
          <c:tx>
            <c:strRef>
              <c:f>'Adjusted Fracture Rates by Site'!$D$3</c:f>
              <c:strCache>
                <c:ptCount val="1"/>
                <c:pt idx="0">
                  <c:v>Age-Gender Adjusted</c:v>
                </c:pt>
              </c:strCache>
            </c:strRef>
          </c:tx>
          <c:cat>
            <c:numRef>
              <c:f>'Adjusted Fracture Rates by Site'!$A$103:$A$113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'Adjusted Fracture Rates by Site'!$D$103:$D$113</c:f>
              <c:numCache>
                <c:formatCode>General</c:formatCode>
                <c:ptCount val="11"/>
                <c:pt idx="0">
                  <c:v>1.70387</c:v>
                </c:pt>
                <c:pt idx="1">
                  <c:v>1.68754</c:v>
                </c:pt>
                <c:pt idx="2">
                  <c:v>1.66421</c:v>
                </c:pt>
                <c:pt idx="3">
                  <c:v>1.5547500000000001</c:v>
                </c:pt>
                <c:pt idx="4">
                  <c:v>1.6316299999999999</c:v>
                </c:pt>
                <c:pt idx="5">
                  <c:v>1.5087699999999999</c:v>
                </c:pt>
                <c:pt idx="6">
                  <c:v>1.49421</c:v>
                </c:pt>
                <c:pt idx="7">
                  <c:v>1.5157499999999999</c:v>
                </c:pt>
                <c:pt idx="8">
                  <c:v>1.5554699999999999</c:v>
                </c:pt>
                <c:pt idx="9">
                  <c:v>1.7255100000000001</c:v>
                </c:pt>
                <c:pt idx="10">
                  <c:v>1.7836799999999999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0-4F89-B538-EDBABB54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79168"/>
        <c:axId val="147485056"/>
      </c:lineChart>
      <c:catAx>
        <c:axId val="14747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485056"/>
        <c:crosses val="autoZero"/>
        <c:auto val="1"/>
        <c:lblAlgn val="ctr"/>
        <c:lblOffset val="100"/>
        <c:noMultiLvlLbl val="0"/>
      </c:catAx>
      <c:valAx>
        <c:axId val="147485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4791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Fracture rate per 1000 person years by Gender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273245034173031E-2"/>
          <c:y val="0.13502624545246433"/>
          <c:w val="0.92422957334010347"/>
          <c:h val="0.70625180979159796"/>
        </c:manualLayout>
      </c:layout>
      <c:lineChart>
        <c:grouping val="standard"/>
        <c:varyColors val="0"/>
        <c:ser>
          <c:idx val="0"/>
          <c:order val="0"/>
          <c:tx>
            <c:strRef>
              <c:f>'Table 2'!$H$4</c:f>
              <c:strCache>
                <c:ptCount val="1"/>
                <c:pt idx="0">
                  <c:v>Male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2'!$G$5:$G$15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2'!$H$5:$H$15</c:f>
              <c:numCache>
                <c:formatCode>#,##0.00</c:formatCode>
                <c:ptCount val="11"/>
                <c:pt idx="0">
                  <c:v>6.5011000000000001</c:v>
                </c:pt>
                <c:pt idx="1">
                  <c:v>6.4481000000000002</c:v>
                </c:pt>
                <c:pt idx="2">
                  <c:v>6.7958999999999996</c:v>
                </c:pt>
                <c:pt idx="3">
                  <c:v>6.7087000000000003</c:v>
                </c:pt>
                <c:pt idx="4">
                  <c:v>6.8418000000000001</c:v>
                </c:pt>
                <c:pt idx="5">
                  <c:v>6.843</c:v>
                </c:pt>
                <c:pt idx="6">
                  <c:v>7.0038999999999998</c:v>
                </c:pt>
                <c:pt idx="7">
                  <c:v>7.1855000000000002</c:v>
                </c:pt>
                <c:pt idx="8">
                  <c:v>7.3453999999999997</c:v>
                </c:pt>
                <c:pt idx="9">
                  <c:v>7.6424000000000003</c:v>
                </c:pt>
                <c:pt idx="10">
                  <c:v>8.4559999999999995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4-4D5B-AF30-1C4530B823DC}"/>
            </c:ext>
          </c:extLst>
        </c:ser>
        <c:ser>
          <c:idx val="1"/>
          <c:order val="1"/>
          <c:tx>
            <c:strRef>
              <c:f>'Table 2'!$I$4</c:f>
              <c:strCache>
                <c:ptCount val="1"/>
                <c:pt idx="0">
                  <c:v>Female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2'!$G$5:$G$15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2'!$I$5:$I$15</c:f>
              <c:numCache>
                <c:formatCode>#,##0.00</c:formatCode>
                <c:ptCount val="11"/>
                <c:pt idx="0">
                  <c:v>13.702400000000001</c:v>
                </c:pt>
                <c:pt idx="1">
                  <c:v>13.236700000000001</c:v>
                </c:pt>
                <c:pt idx="2">
                  <c:v>13.870799999999999</c:v>
                </c:pt>
                <c:pt idx="3">
                  <c:v>14.0138</c:v>
                </c:pt>
                <c:pt idx="4">
                  <c:v>13.9503</c:v>
                </c:pt>
                <c:pt idx="5">
                  <c:v>14.053000000000001</c:v>
                </c:pt>
                <c:pt idx="6">
                  <c:v>14.2225</c:v>
                </c:pt>
                <c:pt idx="7">
                  <c:v>15.018800000000001</c:v>
                </c:pt>
                <c:pt idx="8">
                  <c:v>15.1031</c:v>
                </c:pt>
                <c:pt idx="9">
                  <c:v>15.5632</c:v>
                </c:pt>
                <c:pt idx="10">
                  <c:v>18.0563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4-4D5B-AF30-1C4530B8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40000"/>
        <c:axId val="145841536"/>
      </c:lineChart>
      <c:catAx>
        <c:axId val="14584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841536"/>
        <c:crosses val="autoZero"/>
        <c:auto val="1"/>
        <c:lblAlgn val="ctr"/>
        <c:lblOffset val="100"/>
        <c:noMultiLvlLbl val="0"/>
      </c:catAx>
      <c:valAx>
        <c:axId val="14584153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5840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38187944822112"/>
          <c:y val="0.3472669809618768"/>
          <c:w val="9.7778023421497329E-2"/>
          <c:h val="0.1160555866908494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Fracture rate per 1000 person years - original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194387645590218E-2"/>
          <c:y val="0.14829473177419253"/>
          <c:w val="0.77234642656755426"/>
          <c:h val="0.57226818315137262"/>
        </c:manualLayout>
      </c:layout>
      <c:lineChart>
        <c:grouping val="standard"/>
        <c:varyColors val="0"/>
        <c:ser>
          <c:idx val="0"/>
          <c:order val="0"/>
          <c:tx>
            <c:strRef>
              <c:f>'Table 3'!$J$6</c:f>
              <c:strCache>
                <c:ptCount val="1"/>
                <c:pt idx="0">
                  <c:v>50 to 64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3'!$I$7:$I$17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3'!$J$7:$J$17</c:f>
              <c:numCache>
                <c:formatCode>#,##0.00</c:formatCode>
                <c:ptCount val="11"/>
                <c:pt idx="0">
                  <c:v>5.8982000000000001</c:v>
                </c:pt>
                <c:pt idx="1">
                  <c:v>5.6369999999999996</c:v>
                </c:pt>
                <c:pt idx="2">
                  <c:v>5.7042999999999999</c:v>
                </c:pt>
                <c:pt idx="3">
                  <c:v>5.6502999999999997</c:v>
                </c:pt>
                <c:pt idx="4">
                  <c:v>5.6928000000000001</c:v>
                </c:pt>
                <c:pt idx="5">
                  <c:v>5.4558999999999997</c:v>
                </c:pt>
                <c:pt idx="6">
                  <c:v>5.6668000000000003</c:v>
                </c:pt>
                <c:pt idx="7">
                  <c:v>5.6173999999999999</c:v>
                </c:pt>
                <c:pt idx="8">
                  <c:v>5.5872999999999999</c:v>
                </c:pt>
                <c:pt idx="9">
                  <c:v>5.7861000000000002</c:v>
                </c:pt>
                <c:pt idx="10">
                  <c:v>6.0321999999999996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5-4DE9-8E3E-68C20BE6EE02}"/>
            </c:ext>
          </c:extLst>
        </c:ser>
        <c:ser>
          <c:idx val="1"/>
          <c:order val="1"/>
          <c:tx>
            <c:strRef>
              <c:f>'Table 3'!$K$6</c:f>
              <c:strCache>
                <c:ptCount val="1"/>
                <c:pt idx="0">
                  <c:v>65+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3'!$I$7:$I$17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3'!$K$7:$K$17</c:f>
              <c:numCache>
                <c:formatCode>#,##0.00</c:formatCode>
                <c:ptCount val="11"/>
                <c:pt idx="0">
                  <c:v>20.513000000000002</c:v>
                </c:pt>
                <c:pt idx="1">
                  <c:v>19.523700000000002</c:v>
                </c:pt>
                <c:pt idx="2">
                  <c:v>19.087499999999999</c:v>
                </c:pt>
                <c:pt idx="3">
                  <c:v>18.265000000000001</c:v>
                </c:pt>
                <c:pt idx="4">
                  <c:v>17.729700000000001</c:v>
                </c:pt>
                <c:pt idx="5">
                  <c:v>17.282499999999999</c:v>
                </c:pt>
                <c:pt idx="6">
                  <c:v>17.0059</c:v>
                </c:pt>
                <c:pt idx="7">
                  <c:v>17.583600000000001</c:v>
                </c:pt>
                <c:pt idx="8">
                  <c:v>17.7804</c:v>
                </c:pt>
                <c:pt idx="9">
                  <c:v>17.770700000000001</c:v>
                </c:pt>
                <c:pt idx="10">
                  <c:v>19.344999999999999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5-4DE9-8E3E-68C20BE6E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78016"/>
        <c:axId val="146297600"/>
      </c:lineChart>
      <c:catAx>
        <c:axId val="14587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297600"/>
        <c:crosses val="autoZero"/>
        <c:auto val="1"/>
        <c:lblAlgn val="ctr"/>
        <c:lblOffset val="100"/>
        <c:noMultiLvlLbl val="0"/>
      </c:catAx>
      <c:valAx>
        <c:axId val="14629760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5878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Fracture rate per 1000 person years - enrollment adjusted
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618753073930343E-2"/>
          <c:y val="0.24527982389298111"/>
          <c:w val="0.77775053286124474"/>
          <c:h val="0.49125556979796131"/>
        </c:manualLayout>
      </c:layout>
      <c:lineChart>
        <c:grouping val="standard"/>
        <c:varyColors val="0"/>
        <c:ser>
          <c:idx val="0"/>
          <c:order val="0"/>
          <c:tx>
            <c:strRef>
              <c:f>'Table 3'!$J$6</c:f>
              <c:strCache>
                <c:ptCount val="1"/>
                <c:pt idx="0">
                  <c:v>50 to 64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3'!$I$9:$I$17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 (only until 31st May)</c:v>
                </c:pt>
              </c:strCache>
            </c:strRef>
          </c:cat>
          <c:val>
            <c:numRef>
              <c:f>'Table 3'!$L$9:$L$17</c:f>
              <c:numCache>
                <c:formatCode>0.00</c:formatCode>
                <c:ptCount val="9"/>
                <c:pt idx="0">
                  <c:v>5.7452117169719426</c:v>
                </c:pt>
                <c:pt idx="1">
                  <c:v>5.6908395234951943</c:v>
                </c:pt>
                <c:pt idx="2">
                  <c:v>5.7332693024401609</c:v>
                </c:pt>
                <c:pt idx="3">
                  <c:v>5.4939370580687665</c:v>
                </c:pt>
                <c:pt idx="4">
                  <c:v>5.7062173914446275</c:v>
                </c:pt>
                <c:pt idx="5">
                  <c:v>5.6586987133514137</c:v>
                </c:pt>
                <c:pt idx="6">
                  <c:v>5.6253162099688723</c:v>
                </c:pt>
                <c:pt idx="7">
                  <c:v>5.8242435929302676</c:v>
                </c:pt>
                <c:pt idx="8">
                  <c:v>6.0731199149583679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9-45ED-AB1A-F6D72BDA8D4D}"/>
            </c:ext>
          </c:extLst>
        </c:ser>
        <c:ser>
          <c:idx val="1"/>
          <c:order val="1"/>
          <c:tx>
            <c:strRef>
              <c:f>'Table 3'!$K$6</c:f>
              <c:strCache>
                <c:ptCount val="1"/>
                <c:pt idx="0">
                  <c:v>65+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3'!$I$9:$I$17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 (only until 31st May)</c:v>
                </c:pt>
              </c:strCache>
            </c:strRef>
          </c:cat>
          <c:val>
            <c:numRef>
              <c:f>'Table 3'!$M$9:$M$17</c:f>
              <c:numCache>
                <c:formatCode>0.00</c:formatCode>
                <c:ptCount val="9"/>
                <c:pt idx="0">
                  <c:v>19.504717418066022</c:v>
                </c:pt>
                <c:pt idx="1">
                  <c:v>18.660420340614493</c:v>
                </c:pt>
                <c:pt idx="2">
                  <c:v>18.111937794970643</c:v>
                </c:pt>
                <c:pt idx="3">
                  <c:v>17.634941588705455</c:v>
                </c:pt>
                <c:pt idx="4">
                  <c:v>17.354083738959083</c:v>
                </c:pt>
                <c:pt idx="5">
                  <c:v>17.963079500932409</c:v>
                </c:pt>
                <c:pt idx="6">
                  <c:v>18.151988422370462</c:v>
                </c:pt>
                <c:pt idx="7">
                  <c:v>18.118466913146925</c:v>
                </c:pt>
                <c:pt idx="8">
                  <c:v>19.682621182412809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9-45ED-AB1A-F6D72BDA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32288"/>
        <c:axId val="146338176"/>
      </c:lineChart>
      <c:catAx>
        <c:axId val="146332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338176"/>
        <c:crosses val="autoZero"/>
        <c:auto val="1"/>
        <c:lblAlgn val="ctr"/>
        <c:lblOffset val="100"/>
        <c:noMultiLvlLbl val="0"/>
      </c:catAx>
      <c:valAx>
        <c:axId val="1463381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6332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81190843851162"/>
          <c:y val="0.44720777635353726"/>
          <c:w val="0.13706113316062396"/>
          <c:h val="0.1401776231459439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3'!$I$55</c:f>
              <c:strCache>
                <c:ptCount val="1"/>
                <c:pt idx="0">
                  <c:v>50 to 64</c:v>
                </c:pt>
              </c:strCache>
            </c:strRef>
          </c:tx>
          <c:invertIfNegative val="0"/>
          <c:cat>
            <c:strRef>
              <c:f>'Table 3'!$H$56:$H$66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3'!$I$56:$I$66</c:f>
              <c:numCache>
                <c:formatCode>#,##0</c:formatCode>
                <c:ptCount val="11"/>
                <c:pt idx="0">
                  <c:v>2452773.13</c:v>
                </c:pt>
                <c:pt idx="1">
                  <c:v>2472396.0499999998</c:v>
                </c:pt>
                <c:pt idx="2">
                  <c:v>2475344.06</c:v>
                </c:pt>
                <c:pt idx="3">
                  <c:v>2452791.06</c:v>
                </c:pt>
                <c:pt idx="4">
                  <c:v>2485760.2400000002</c:v>
                </c:pt>
                <c:pt idx="5">
                  <c:v>2508310.4500000002</c:v>
                </c:pt>
                <c:pt idx="6">
                  <c:v>2552918.4900000002</c:v>
                </c:pt>
                <c:pt idx="7">
                  <c:v>2369972.29</c:v>
                </c:pt>
                <c:pt idx="8">
                  <c:v>2586777.54</c:v>
                </c:pt>
                <c:pt idx="9">
                  <c:v>2893634.31</c:v>
                </c:pt>
                <c:pt idx="10">
                  <c:v>1144036.3700000001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D-4400-8A31-4FDE6657D716}"/>
            </c:ext>
          </c:extLst>
        </c:ser>
        <c:ser>
          <c:idx val="1"/>
          <c:order val="1"/>
          <c:tx>
            <c:strRef>
              <c:f>'Table 3'!$J$55</c:f>
              <c:strCache>
                <c:ptCount val="1"/>
                <c:pt idx="0">
                  <c:v>65+</c:v>
                </c:pt>
              </c:strCache>
            </c:strRef>
          </c:tx>
          <c:invertIfNegative val="0"/>
          <c:cat>
            <c:strRef>
              <c:f>'Table 3'!$H$56:$H$66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3'!$J$56:$J$66</c:f>
              <c:numCache>
                <c:formatCode>#,##0</c:formatCode>
                <c:ptCount val="11"/>
                <c:pt idx="0">
                  <c:v>1050796.6499999999</c:v>
                </c:pt>
                <c:pt idx="1">
                  <c:v>1139231.5</c:v>
                </c:pt>
                <c:pt idx="2">
                  <c:v>1393841.24</c:v>
                </c:pt>
                <c:pt idx="3">
                  <c:v>1564250.13</c:v>
                </c:pt>
                <c:pt idx="4">
                  <c:v>1710687.89</c:v>
                </c:pt>
                <c:pt idx="5">
                  <c:v>1966497.38</c:v>
                </c:pt>
                <c:pt idx="6">
                  <c:v>2126198.67</c:v>
                </c:pt>
                <c:pt idx="7">
                  <c:v>2155184.04</c:v>
                </c:pt>
                <c:pt idx="8">
                  <c:v>2416595.09</c:v>
                </c:pt>
                <c:pt idx="9">
                  <c:v>3003757.69</c:v>
                </c:pt>
                <c:pt idx="10">
                  <c:v>1519258.68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D-4400-8A31-4FDE6657D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633856"/>
        <c:axId val="146635392"/>
      </c:barChart>
      <c:catAx>
        <c:axId val="14663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635392"/>
        <c:crosses val="autoZero"/>
        <c:auto val="1"/>
        <c:lblAlgn val="ctr"/>
        <c:lblOffset val="100"/>
        <c:noMultiLvlLbl val="0"/>
      </c:catAx>
      <c:valAx>
        <c:axId val="146635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46633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'Table 3'!$I$55</c:f>
              <c:strCache>
                <c:ptCount val="1"/>
                <c:pt idx="0">
                  <c:v>50 to 64</c:v>
                </c:pt>
              </c:strCache>
            </c:strRef>
          </c:tx>
          <c:invertIfNegative val="0"/>
          <c:cat>
            <c:strRef>
              <c:f>'Table 3'!$H$56:$H$66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3'!$I$56:$I$66</c:f>
              <c:numCache>
                <c:formatCode>#,##0</c:formatCode>
                <c:ptCount val="11"/>
                <c:pt idx="0">
                  <c:v>2452773.13</c:v>
                </c:pt>
                <c:pt idx="1">
                  <c:v>2472396.0499999998</c:v>
                </c:pt>
                <c:pt idx="2">
                  <c:v>2475344.06</c:v>
                </c:pt>
                <c:pt idx="3">
                  <c:v>2452791.06</c:v>
                </c:pt>
                <c:pt idx="4">
                  <c:v>2485760.2400000002</c:v>
                </c:pt>
                <c:pt idx="5">
                  <c:v>2508310.4500000002</c:v>
                </c:pt>
                <c:pt idx="6">
                  <c:v>2552918.4900000002</c:v>
                </c:pt>
                <c:pt idx="7">
                  <c:v>2369972.29</c:v>
                </c:pt>
                <c:pt idx="8">
                  <c:v>2586777.54</c:v>
                </c:pt>
                <c:pt idx="9">
                  <c:v>2893634.31</c:v>
                </c:pt>
                <c:pt idx="10">
                  <c:v>1144036.3700000001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C-4C01-AF0D-01BA295DF114}"/>
            </c:ext>
          </c:extLst>
        </c:ser>
        <c:ser>
          <c:idx val="1"/>
          <c:order val="1"/>
          <c:tx>
            <c:strRef>
              <c:f>'Table 3'!$J$55</c:f>
              <c:strCache>
                <c:ptCount val="1"/>
                <c:pt idx="0">
                  <c:v>65+</c:v>
                </c:pt>
              </c:strCache>
            </c:strRef>
          </c:tx>
          <c:invertIfNegative val="0"/>
          <c:cat>
            <c:strRef>
              <c:f>'Table 3'!$H$56:$H$66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3'!$J$56:$J$66</c:f>
              <c:numCache>
                <c:formatCode>#,##0</c:formatCode>
                <c:ptCount val="11"/>
                <c:pt idx="0">
                  <c:v>1050796.6499999999</c:v>
                </c:pt>
                <c:pt idx="1">
                  <c:v>1139231.5</c:v>
                </c:pt>
                <c:pt idx="2">
                  <c:v>1393841.24</c:v>
                </c:pt>
                <c:pt idx="3">
                  <c:v>1564250.13</c:v>
                </c:pt>
                <c:pt idx="4">
                  <c:v>1710687.89</c:v>
                </c:pt>
                <c:pt idx="5">
                  <c:v>1966497.38</c:v>
                </c:pt>
                <c:pt idx="6">
                  <c:v>2126198.67</c:v>
                </c:pt>
                <c:pt idx="7">
                  <c:v>2155184.04</c:v>
                </c:pt>
                <c:pt idx="8">
                  <c:v>2416595.09</c:v>
                </c:pt>
                <c:pt idx="9">
                  <c:v>3003757.69</c:v>
                </c:pt>
                <c:pt idx="10">
                  <c:v>1519258.68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C-4C01-AF0D-01BA295DF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660352"/>
        <c:axId val="146748160"/>
      </c:barChart>
      <c:catAx>
        <c:axId val="146660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748160"/>
        <c:crosses val="autoZero"/>
        <c:auto val="1"/>
        <c:lblAlgn val="ctr"/>
        <c:lblOffset val="100"/>
        <c:noMultiLvlLbl val="0"/>
      </c:catAx>
      <c:valAx>
        <c:axId val="1467481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660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Fracture rate per 1000 person years by age and gender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992565008796283E-2"/>
          <c:y val="0.19480351414406533"/>
          <c:w val="0.88835801661976366"/>
          <c:h val="0.57119349664625252"/>
        </c:manualLayout>
      </c:layout>
      <c:lineChart>
        <c:grouping val="standard"/>
        <c:varyColors val="0"/>
        <c:ser>
          <c:idx val="0"/>
          <c:order val="0"/>
          <c:tx>
            <c:strRef>
              <c:f>'Table 4'!$I$5</c:f>
              <c:strCache>
                <c:ptCount val="1"/>
                <c:pt idx="0">
                  <c:v>Male: 50 to 64</c:v>
                </c:pt>
              </c:strCache>
            </c:strRef>
          </c:tx>
          <c:cat>
            <c:strRef>
              <c:f>'Table 4'!$H$6:$H$16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4'!$I$6:$I$16</c:f>
              <c:numCache>
                <c:formatCode>#,##0.00</c:formatCode>
                <c:ptCount val="11"/>
                <c:pt idx="0">
                  <c:v>4.3196000000000003</c:v>
                </c:pt>
                <c:pt idx="1">
                  <c:v>4.1520000000000001</c:v>
                </c:pt>
                <c:pt idx="2">
                  <c:v>4.2058</c:v>
                </c:pt>
                <c:pt idx="3">
                  <c:v>4.0373000000000001</c:v>
                </c:pt>
                <c:pt idx="4">
                  <c:v>4.2202999999999999</c:v>
                </c:pt>
                <c:pt idx="5">
                  <c:v>3.9811000000000001</c:v>
                </c:pt>
                <c:pt idx="6">
                  <c:v>4.1959</c:v>
                </c:pt>
                <c:pt idx="7">
                  <c:v>4.0606999999999998</c:v>
                </c:pt>
                <c:pt idx="8">
                  <c:v>4.1039000000000003</c:v>
                </c:pt>
                <c:pt idx="9">
                  <c:v>4.2282999999999999</c:v>
                </c:pt>
                <c:pt idx="10">
                  <c:v>4.3319000000000001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3-47C8-B622-7065FB5F7F6E}"/>
            </c:ext>
          </c:extLst>
        </c:ser>
        <c:ser>
          <c:idx val="1"/>
          <c:order val="1"/>
          <c:tx>
            <c:strRef>
              <c:f>'Table 4'!$J$5</c:f>
              <c:strCache>
                <c:ptCount val="1"/>
                <c:pt idx="0">
                  <c:v>Male: 65+</c:v>
                </c:pt>
              </c:strCache>
            </c:strRef>
          </c:tx>
          <c:cat>
            <c:strRef>
              <c:f>'Table 4'!$H$6:$H$16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4'!$J$6:$J$16</c:f>
              <c:numCache>
                <c:formatCode>#,##0.00</c:formatCode>
                <c:ptCount val="11"/>
                <c:pt idx="0">
                  <c:v>11.9956</c:v>
                </c:pt>
                <c:pt idx="1">
                  <c:v>11.8605</c:v>
                </c:pt>
                <c:pt idx="2">
                  <c:v>11.767799999999999</c:v>
                </c:pt>
                <c:pt idx="3">
                  <c:v>11.2189</c:v>
                </c:pt>
                <c:pt idx="4">
                  <c:v>10.975099999999999</c:v>
                </c:pt>
                <c:pt idx="5">
                  <c:v>10.841200000000001</c:v>
                </c:pt>
                <c:pt idx="6">
                  <c:v>10.719799999999999</c:v>
                </c:pt>
                <c:pt idx="7">
                  <c:v>11.0754</c:v>
                </c:pt>
                <c:pt idx="8">
                  <c:v>11.2913</c:v>
                </c:pt>
                <c:pt idx="9">
                  <c:v>11.3932</c:v>
                </c:pt>
                <c:pt idx="10">
                  <c:v>12.041700000000001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3-47C8-B622-7065FB5F7F6E}"/>
            </c:ext>
          </c:extLst>
        </c:ser>
        <c:ser>
          <c:idx val="2"/>
          <c:order val="2"/>
          <c:tx>
            <c:strRef>
              <c:f>'Table 4'!$K$5</c:f>
              <c:strCache>
                <c:ptCount val="1"/>
                <c:pt idx="0">
                  <c:v>Female: 50 to 64</c:v>
                </c:pt>
              </c:strCache>
            </c:strRef>
          </c:tx>
          <c:cat>
            <c:strRef>
              <c:f>'Table 4'!$H$6:$H$16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4'!$K$6:$K$16</c:f>
              <c:numCache>
                <c:formatCode>#,##0.00</c:formatCode>
                <c:ptCount val="11"/>
                <c:pt idx="0">
                  <c:v>7.3891</c:v>
                </c:pt>
                <c:pt idx="1">
                  <c:v>7.0434000000000001</c:v>
                </c:pt>
                <c:pt idx="2">
                  <c:v>7.1208</c:v>
                </c:pt>
                <c:pt idx="3">
                  <c:v>7.1749999999999998</c:v>
                </c:pt>
                <c:pt idx="4">
                  <c:v>7.0903</c:v>
                </c:pt>
                <c:pt idx="5">
                  <c:v>6.8743999999999996</c:v>
                </c:pt>
                <c:pt idx="6">
                  <c:v>7.0923999999999996</c:v>
                </c:pt>
                <c:pt idx="7">
                  <c:v>7.1768000000000001</c:v>
                </c:pt>
                <c:pt idx="8">
                  <c:v>7.0495999999999999</c:v>
                </c:pt>
                <c:pt idx="9">
                  <c:v>7.3114999999999997</c:v>
                </c:pt>
                <c:pt idx="10">
                  <c:v>7.7297000000000002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3-47C8-B622-7065FB5F7F6E}"/>
            </c:ext>
          </c:extLst>
        </c:ser>
        <c:ser>
          <c:idx val="3"/>
          <c:order val="3"/>
          <c:tx>
            <c:strRef>
              <c:f>'Table 4'!$L$5</c:f>
              <c:strCache>
                <c:ptCount val="1"/>
                <c:pt idx="0">
                  <c:v>Female: 65+</c:v>
                </c:pt>
              </c:strCache>
            </c:strRef>
          </c:tx>
          <c:cat>
            <c:strRef>
              <c:f>'Table 4'!$H$6:$H$16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4'!$L$6:$L$16</c:f>
              <c:numCache>
                <c:formatCode>#,##0.00</c:formatCode>
                <c:ptCount val="11"/>
                <c:pt idx="0">
                  <c:v>27.485800000000001</c:v>
                </c:pt>
                <c:pt idx="1">
                  <c:v>25.738900000000001</c:v>
                </c:pt>
                <c:pt idx="2">
                  <c:v>25.065999999999999</c:v>
                </c:pt>
                <c:pt idx="3">
                  <c:v>24.060400000000001</c:v>
                </c:pt>
                <c:pt idx="4">
                  <c:v>23.228000000000002</c:v>
                </c:pt>
                <c:pt idx="5">
                  <c:v>22.502300000000002</c:v>
                </c:pt>
                <c:pt idx="6">
                  <c:v>22.0779</c:v>
                </c:pt>
                <c:pt idx="7">
                  <c:v>22.740400000000001</c:v>
                </c:pt>
                <c:pt idx="8">
                  <c:v>22.807300000000001</c:v>
                </c:pt>
                <c:pt idx="9">
                  <c:v>22.6572</c:v>
                </c:pt>
                <c:pt idx="10">
                  <c:v>24.915400000000002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13-47C8-B622-7065FB5F7F6E}"/>
            </c:ext>
          </c:extLst>
        </c:ser>
        <c:ser>
          <c:idx val="4"/>
          <c:order val="4"/>
          <c:tx>
            <c:strRef>
              <c:f>'Table 4'!$M$5</c:f>
              <c:strCache>
                <c:ptCount val="1"/>
                <c:pt idx="0">
                  <c:v>Age-gender adjusted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star"/>
            <c:size val="7"/>
            <c:spPr>
              <a:ln>
                <a:solidFill>
                  <a:schemeClr val="tx1"/>
                </a:solidFill>
              </a:ln>
            </c:spPr>
          </c:marker>
          <c:cat>
            <c:strRef>
              <c:f>'Table 4'!$H$6:$H$16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4'!$M$6:$M$16</c:f>
              <c:numCache>
                <c:formatCode>0.00</c:formatCode>
                <c:ptCount val="11"/>
                <c:pt idx="0">
                  <c:v>14.6669</c:v>
                </c:pt>
                <c:pt idx="1">
                  <c:v>13.9137</c:v>
                </c:pt>
                <c:pt idx="2">
                  <c:v>13.4673</c:v>
                </c:pt>
                <c:pt idx="3">
                  <c:v>12.704000000000001</c:v>
                </c:pt>
                <c:pt idx="4">
                  <c:v>12.888299999999999</c:v>
                </c:pt>
                <c:pt idx="5">
                  <c:v>11.804</c:v>
                </c:pt>
                <c:pt idx="6">
                  <c:v>11.792400000000001</c:v>
                </c:pt>
                <c:pt idx="7">
                  <c:v>11.8047</c:v>
                </c:pt>
                <c:pt idx="8">
                  <c:v>11.7475</c:v>
                </c:pt>
                <c:pt idx="9">
                  <c:v>11.8903</c:v>
                </c:pt>
                <c:pt idx="10">
                  <c:v>12.504899999999999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13-47C8-B622-7065FB5F7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37504"/>
        <c:axId val="145239424"/>
      </c:lineChart>
      <c:catAx>
        <c:axId val="14523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239424"/>
        <c:crosses val="autoZero"/>
        <c:auto val="1"/>
        <c:lblAlgn val="ctr"/>
        <c:lblOffset val="100"/>
        <c:noMultiLvlLbl val="0"/>
      </c:catAx>
      <c:valAx>
        <c:axId val="145239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Fracture rate per 1000 person years</a:t>
                </a:r>
              </a:p>
            </c:rich>
          </c:tx>
          <c:layout>
            <c:manualLayout>
              <c:xMode val="edge"/>
              <c:yMode val="edge"/>
              <c:x val="1.5715941644478554E-2"/>
              <c:y val="0.1485072178477690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crossAx val="1452375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Denominator distribution 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4'!$I$35</c:f>
              <c:strCache>
                <c:ptCount val="1"/>
                <c:pt idx="0">
                  <c:v>Male: 50 to 64</c:v>
                </c:pt>
              </c:strCache>
            </c:strRef>
          </c:tx>
          <c:invertIfNegative val="0"/>
          <c:cat>
            <c:strRef>
              <c:f>'Table 4'!$H$36:$H$46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4'!$I$36:$I$46</c:f>
              <c:numCache>
                <c:formatCode>#,##0</c:formatCode>
                <c:ptCount val="11"/>
                <c:pt idx="0">
                  <c:v>1191315.6000000001</c:v>
                </c:pt>
                <c:pt idx="1">
                  <c:v>1202558.33</c:v>
                </c:pt>
                <c:pt idx="2">
                  <c:v>1202871.56</c:v>
                </c:pt>
                <c:pt idx="3">
                  <c:v>1191890.07</c:v>
                </c:pt>
                <c:pt idx="4">
                  <c:v>1210353.3899999999</c:v>
                </c:pt>
                <c:pt idx="5">
                  <c:v>1229801.29</c:v>
                </c:pt>
                <c:pt idx="6">
                  <c:v>1256459.45</c:v>
                </c:pt>
                <c:pt idx="7">
                  <c:v>1186011.28</c:v>
                </c:pt>
                <c:pt idx="8">
                  <c:v>1284143.52</c:v>
                </c:pt>
                <c:pt idx="9">
                  <c:v>1431545.63</c:v>
                </c:pt>
                <c:pt idx="10">
                  <c:v>571568.82999999996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6-4EF3-8190-C035A800C92D}"/>
            </c:ext>
          </c:extLst>
        </c:ser>
        <c:ser>
          <c:idx val="1"/>
          <c:order val="1"/>
          <c:tx>
            <c:strRef>
              <c:f>'Table 4'!$J$35</c:f>
              <c:strCache>
                <c:ptCount val="1"/>
                <c:pt idx="0">
                  <c:v>Male: 65+</c:v>
                </c:pt>
              </c:strCache>
            </c:strRef>
          </c:tx>
          <c:invertIfNegative val="0"/>
          <c:cat>
            <c:strRef>
              <c:f>'Table 4'!$H$36:$H$46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4'!$J$36:$J$46</c:f>
              <c:numCache>
                <c:formatCode>#,##0</c:formatCode>
                <c:ptCount val="11"/>
                <c:pt idx="0">
                  <c:v>473007.88</c:v>
                </c:pt>
                <c:pt idx="1">
                  <c:v>510182.51</c:v>
                </c:pt>
                <c:pt idx="2">
                  <c:v>626626.79</c:v>
                </c:pt>
                <c:pt idx="3">
                  <c:v>705951.19</c:v>
                </c:pt>
                <c:pt idx="4">
                  <c:v>767643.33</c:v>
                </c:pt>
                <c:pt idx="5">
                  <c:v>880250.82</c:v>
                </c:pt>
                <c:pt idx="6">
                  <c:v>949457.96</c:v>
                </c:pt>
                <c:pt idx="7">
                  <c:v>952740.88</c:v>
                </c:pt>
                <c:pt idx="8">
                  <c:v>1054882.96</c:v>
                </c:pt>
                <c:pt idx="9">
                  <c:v>1303059.58</c:v>
                </c:pt>
                <c:pt idx="10">
                  <c:v>657382.62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16-4EF3-8190-C035A800C92D}"/>
            </c:ext>
          </c:extLst>
        </c:ser>
        <c:ser>
          <c:idx val="2"/>
          <c:order val="2"/>
          <c:tx>
            <c:strRef>
              <c:f>'Table 4'!$K$35</c:f>
              <c:strCache>
                <c:ptCount val="1"/>
                <c:pt idx="0">
                  <c:v>Female: 50 to 64</c:v>
                </c:pt>
              </c:strCache>
            </c:strRef>
          </c:tx>
          <c:invertIfNegative val="0"/>
          <c:cat>
            <c:strRef>
              <c:f>'Table 4'!$H$36:$H$46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4'!$K$36:$K$46</c:f>
              <c:numCache>
                <c:formatCode>#,##0</c:formatCode>
                <c:ptCount val="11"/>
                <c:pt idx="0">
                  <c:v>1261457.54</c:v>
                </c:pt>
                <c:pt idx="1">
                  <c:v>1269837.72</c:v>
                </c:pt>
                <c:pt idx="2">
                  <c:v>1272472.5</c:v>
                </c:pt>
                <c:pt idx="3">
                  <c:v>1260900.99</c:v>
                </c:pt>
                <c:pt idx="4">
                  <c:v>1275406.8500000001</c:v>
                </c:pt>
                <c:pt idx="5">
                  <c:v>1278509.1599999999</c:v>
                </c:pt>
                <c:pt idx="6">
                  <c:v>1296459.04</c:v>
                </c:pt>
                <c:pt idx="7">
                  <c:v>1183961.01</c:v>
                </c:pt>
                <c:pt idx="8">
                  <c:v>1302634.02</c:v>
                </c:pt>
                <c:pt idx="9">
                  <c:v>1462088.68</c:v>
                </c:pt>
                <c:pt idx="10">
                  <c:v>572467.54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16-4EF3-8190-C035A800C92D}"/>
            </c:ext>
          </c:extLst>
        </c:ser>
        <c:ser>
          <c:idx val="3"/>
          <c:order val="3"/>
          <c:tx>
            <c:strRef>
              <c:f>'Table 4'!$L$35</c:f>
              <c:strCache>
                <c:ptCount val="1"/>
                <c:pt idx="0">
                  <c:v>Female: 65+</c:v>
                </c:pt>
              </c:strCache>
            </c:strRef>
          </c:tx>
          <c:invertIfNegative val="0"/>
          <c:cat>
            <c:strRef>
              <c:f>'Table 4'!$H$36:$H$46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 (only until 31st May)</c:v>
                </c:pt>
              </c:strCache>
            </c:strRef>
          </c:cat>
          <c:val>
            <c:numRef>
              <c:f>'Table 4'!$L$36:$L$46</c:f>
              <c:numCache>
                <c:formatCode>#,##0</c:formatCode>
                <c:ptCount val="11"/>
                <c:pt idx="0">
                  <c:v>577788.77</c:v>
                </c:pt>
                <c:pt idx="1">
                  <c:v>629048.98</c:v>
                </c:pt>
                <c:pt idx="2">
                  <c:v>767214.45</c:v>
                </c:pt>
                <c:pt idx="3">
                  <c:v>858298.94</c:v>
                </c:pt>
                <c:pt idx="4">
                  <c:v>943044.56</c:v>
                </c:pt>
                <c:pt idx="5">
                  <c:v>1086246.56</c:v>
                </c:pt>
                <c:pt idx="6">
                  <c:v>1176740.71</c:v>
                </c:pt>
                <c:pt idx="7">
                  <c:v>1202443.17</c:v>
                </c:pt>
                <c:pt idx="8">
                  <c:v>1361712.13</c:v>
                </c:pt>
                <c:pt idx="9">
                  <c:v>1700698.11</c:v>
                </c:pt>
                <c:pt idx="10">
                  <c:v>861876.05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16-4EF3-8190-C035A800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757888"/>
        <c:axId val="146759680"/>
      </c:barChart>
      <c:catAx>
        <c:axId val="146757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759680"/>
        <c:crosses val="autoZero"/>
        <c:auto val="1"/>
        <c:lblAlgn val="ctr"/>
        <c:lblOffset val="100"/>
        <c:noMultiLvlLbl val="0"/>
      </c:catAx>
      <c:valAx>
        <c:axId val="14675968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4675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3</xdr:row>
      <xdr:rowOff>9525</xdr:rowOff>
    </xdr:from>
    <xdr:to>
      <xdr:col>21</xdr:col>
      <xdr:colOff>552450</xdr:colOff>
      <xdr:row>22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419100</xdr:colOff>
      <xdr:row>24</xdr:row>
      <xdr:rowOff>9525</xdr:rowOff>
    </xdr:from>
    <xdr:to>
      <xdr:col>21</xdr:col>
      <xdr:colOff>571499</xdr:colOff>
      <xdr:row>53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600074</xdr:colOff>
      <xdr:row>15</xdr:row>
      <xdr:rowOff>147637</xdr:rowOff>
    </xdr:from>
    <xdr:to>
      <xdr:col>18</xdr:col>
      <xdr:colOff>419100</xdr:colOff>
      <xdr:row>35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18</xdr:row>
      <xdr:rowOff>9525</xdr:rowOff>
    </xdr:from>
    <xdr:to>
      <xdr:col>18</xdr:col>
      <xdr:colOff>257174</xdr:colOff>
      <xdr:row>32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33</xdr:row>
      <xdr:rowOff>152400</xdr:rowOff>
    </xdr:from>
    <xdr:to>
      <xdr:col>18</xdr:col>
      <xdr:colOff>285750</xdr:colOff>
      <xdr:row>51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54</xdr:row>
      <xdr:rowOff>19050</xdr:rowOff>
    </xdr:from>
    <xdr:to>
      <xdr:col>19</xdr:col>
      <xdr:colOff>161925</xdr:colOff>
      <xdr:row>68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70</xdr:row>
      <xdr:rowOff>28575</xdr:rowOff>
    </xdr:from>
    <xdr:to>
      <xdr:col>19</xdr:col>
      <xdr:colOff>180975</xdr:colOff>
      <xdr:row>84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16</xdr:row>
      <xdr:rowOff>176212</xdr:rowOff>
    </xdr:from>
    <xdr:to>
      <xdr:col>15</xdr:col>
      <xdr:colOff>438150</xdr:colOff>
      <xdr:row>31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19049</xdr:colOff>
      <xdr:row>46</xdr:row>
      <xdr:rowOff>52386</xdr:rowOff>
    </xdr:from>
    <xdr:to>
      <xdr:col>15</xdr:col>
      <xdr:colOff>457199</xdr:colOff>
      <xdr:row>63</xdr:row>
      <xdr:rowOff>171449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14</xdr:row>
      <xdr:rowOff>119061</xdr:rowOff>
    </xdr:from>
    <xdr:to>
      <xdr:col>11</xdr:col>
      <xdr:colOff>457199</xdr:colOff>
      <xdr:row>37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171449</xdr:colOff>
      <xdr:row>2</xdr:row>
      <xdr:rowOff>76200</xdr:rowOff>
    </xdr:from>
    <xdr:to>
      <xdr:col>15</xdr:col>
      <xdr:colOff>400050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14</xdr:row>
      <xdr:rowOff>66675</xdr:rowOff>
    </xdr:from>
    <xdr:to>
      <xdr:col>15</xdr:col>
      <xdr:colOff>390524</xdr:colOff>
      <xdr:row>25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171450</xdr:colOff>
      <xdr:row>25</xdr:row>
      <xdr:rowOff>123825</xdr:rowOff>
    </xdr:from>
    <xdr:to>
      <xdr:col>15</xdr:col>
      <xdr:colOff>381000</xdr:colOff>
      <xdr:row>35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161924</xdr:colOff>
      <xdr:row>36</xdr:row>
      <xdr:rowOff>57150</xdr:rowOff>
    </xdr:from>
    <xdr:to>
      <xdr:col>15</xdr:col>
      <xdr:colOff>381000</xdr:colOff>
      <xdr:row>47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171450</xdr:colOff>
      <xdr:row>47</xdr:row>
      <xdr:rowOff>123825</xdr:rowOff>
    </xdr:from>
    <xdr:to>
      <xdr:col>15</xdr:col>
      <xdr:colOff>400050</xdr:colOff>
      <xdr:row>57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180975</xdr:colOff>
      <xdr:row>58</xdr:row>
      <xdr:rowOff>47625</xdr:rowOff>
    </xdr:from>
    <xdr:to>
      <xdr:col>15</xdr:col>
      <xdr:colOff>371475</xdr:colOff>
      <xdr:row>68</xdr:row>
      <xdr:rowOff>161925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200024</xdr:colOff>
      <xdr:row>69</xdr:row>
      <xdr:rowOff>104775</xdr:rowOff>
    </xdr:from>
    <xdr:to>
      <xdr:col>15</xdr:col>
      <xdr:colOff>361950</xdr:colOff>
      <xdr:row>79</xdr:row>
      <xdr:rowOff>171450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200024</xdr:colOff>
      <xdr:row>80</xdr:row>
      <xdr:rowOff>47625</xdr:rowOff>
    </xdr:from>
    <xdr:to>
      <xdr:col>15</xdr:col>
      <xdr:colOff>361950</xdr:colOff>
      <xdr:row>90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200024</xdr:colOff>
      <xdr:row>91</xdr:row>
      <xdr:rowOff>47625</xdr:rowOff>
    </xdr:from>
    <xdr:to>
      <xdr:col>15</xdr:col>
      <xdr:colOff>361950</xdr:colOff>
      <xdr:row>102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200024</xdr:colOff>
      <xdr:row>102</xdr:row>
      <xdr:rowOff>76200</xdr:rowOff>
    </xdr:from>
    <xdr:to>
      <xdr:col>15</xdr:col>
      <xdr:colOff>371475</xdr:colOff>
      <xdr:row>112</xdr:row>
      <xdr:rowOff>161925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/>
  </sheetViews>
  <sheetFormatPr defaultRowHeight="15" x14ac:dyDescent="0.25"/>
  <cols>
    <col min="1" max="1" width="56" customWidth="1"/>
  </cols>
  <sheetData>
    <row r="1" spans="1:12" ht="20.25" x14ac:dyDescent="0.25">
      <c r="A1" s="46" t="s">
        <v>112</v>
      </c>
    </row>
    <row r="2" spans="1:12" ht="24" customHeight="1" x14ac:dyDescent="0.3">
      <c r="A2" s="49" t="s">
        <v>113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8.5" customHeight="1" x14ac:dyDescent="0.25">
      <c r="A3" s="45" t="s">
        <v>120</v>
      </c>
    </row>
    <row r="4" spans="1:12" ht="110.25" customHeight="1" x14ac:dyDescent="0.25">
      <c r="A4" s="47" t="s">
        <v>117</v>
      </c>
    </row>
    <row r="7" spans="1:12" ht="15" customHeight="1" x14ac:dyDescent="0.25">
      <c r="A7" s="6" t="s">
        <v>4</v>
      </c>
    </row>
    <row r="8" spans="1:12" x14ac:dyDescent="0.25">
      <c r="A8" s="6" t="s">
        <v>6</v>
      </c>
    </row>
    <row r="9" spans="1:12" x14ac:dyDescent="0.25">
      <c r="A9" s="6" t="s">
        <v>14</v>
      </c>
    </row>
    <row r="10" spans="1:12" x14ac:dyDescent="0.25">
      <c r="A10" s="6" t="s">
        <v>15</v>
      </c>
    </row>
    <row r="11" spans="1:12" x14ac:dyDescent="0.25">
      <c r="A11" s="6" t="s">
        <v>16</v>
      </c>
    </row>
    <row r="12" spans="1:12" x14ac:dyDescent="0.25">
      <c r="A12" s="6" t="s">
        <v>114</v>
      </c>
    </row>
    <row r="13" spans="1:12" x14ac:dyDescent="0.25">
      <c r="A13" s="48" t="s">
        <v>119</v>
      </c>
    </row>
    <row r="14" spans="1:12" x14ac:dyDescent="0.25">
      <c r="A14" s="48" t="s">
        <v>118</v>
      </c>
    </row>
    <row r="15" spans="1:12" x14ac:dyDescent="0.25">
      <c r="A15" s="48"/>
    </row>
  </sheetData>
  <mergeCells count="1">
    <mergeCell ref="A2:L2"/>
  </mergeCells>
  <hyperlinks>
    <hyperlink ref="A7" location="'Table 1'!A1" display="Table 1. Fracture Rate by Year" xr:uid="{00000000-0004-0000-0000-000000000000}"/>
    <hyperlink ref="A8" location="'Table 2'!A1" display="Table 2. Fracture Rate by Year and Gender" xr:uid="{00000000-0004-0000-0000-000001000000}"/>
    <hyperlink ref="A9" location="'Table 3'!A1" display="Table 3. Fracture Rate by Year and Age Categorization" xr:uid="{00000000-0004-0000-0000-000002000000}"/>
    <hyperlink ref="A10" location="'Table 4'!A1" display="Table 4. Fracture Rate by Year, Gender, and Age Categorization" xr:uid="{00000000-0004-0000-0000-000003000000}"/>
    <hyperlink ref="A11" location="'Table 5'!A1" display="Table 5. Fracture Rate by Year and Index Fracture Type" xr:uid="{00000000-0004-0000-0000-000004000000}"/>
    <hyperlink ref="A12" location="'Table 6'!A1" display="Table 6. Fracture Rate by Year, Index Fracture Type, Gender, and Age Cateogry" xr:uid="{36FB4418-3FC6-4FF4-95E2-6F267565C684}"/>
    <hyperlink ref="A13" location="'Adjusted Fracture Rates'!A1" display="'Adjusted Fracture Rates'!A1" xr:uid="{0EB3EDB5-73F5-4603-A562-6AFD0EEC9D55}"/>
    <hyperlink ref="A14" location="'Adjusted Fracture Rates by Site'!A1" display="'Adjusted Fracture Rates by Site" xr:uid="{9919BD1F-4880-4555-A83E-B6D93C37BA8D}"/>
  </hyperlinks>
  <printOptions horizontalCentered="1"/>
  <pageMargins left="0.7" right="0.7" top="0.75" bottom="0.75" header="0.3" footer="0.3"/>
  <pageSetup scale="78" orientation="landscape" r:id="rId1"/>
  <headerFooter>
    <oddFooter>&amp;LCorresponding Author:
Setareh A. Williams, PhD - Radius Health, Inc.
swilliams@radiuspharm.com
Phone: 610-513-3788&amp;RPage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8"/>
  <sheetViews>
    <sheetView workbookViewId="0">
      <selection sqref="A1:V1"/>
    </sheetView>
  </sheetViews>
  <sheetFormatPr defaultRowHeight="15" x14ac:dyDescent="0.25"/>
  <cols>
    <col min="1" max="1" width="25" customWidth="1"/>
    <col min="2" max="2" width="22" customWidth="1"/>
    <col min="3" max="3" width="23.7109375" customWidth="1"/>
    <col min="4" max="4" width="16.28515625" customWidth="1"/>
    <col min="5" max="5" width="16.140625" customWidth="1"/>
    <col min="6" max="6" width="13" customWidth="1"/>
  </cols>
  <sheetData>
    <row r="1" spans="1:22" ht="33.75" customHeight="1" x14ac:dyDescent="0.25">
      <c r="A1" s="53" t="s">
        <v>121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x14ac:dyDescent="0.25">
      <c r="A2" s="50" t="s">
        <v>4</v>
      </c>
      <c r="B2" s="50"/>
      <c r="C2" s="50"/>
      <c r="D2" s="50"/>
    </row>
    <row r="3" spans="1:22" ht="15.75" thickBot="1" x14ac:dyDescent="0.3">
      <c r="A3" s="51"/>
      <c r="B3" s="51"/>
      <c r="C3" s="51"/>
      <c r="D3" s="51"/>
    </row>
    <row r="4" spans="1:22" ht="57" customHeight="1" x14ac:dyDescent="0.25">
      <c r="A4" s="16" t="s">
        <v>0</v>
      </c>
      <c r="B4" s="17" t="s">
        <v>5</v>
      </c>
      <c r="C4" s="17" t="s">
        <v>1</v>
      </c>
      <c r="D4" s="18" t="s">
        <v>2</v>
      </c>
      <c r="E4" s="13" t="s">
        <v>37</v>
      </c>
      <c r="F4" s="5" t="s">
        <v>38</v>
      </c>
    </row>
    <row r="5" spans="1:22" x14ac:dyDescent="0.25">
      <c r="A5" s="19">
        <v>2007</v>
      </c>
      <c r="B5" s="3">
        <v>36022</v>
      </c>
      <c r="C5" s="3">
        <v>3503569.78</v>
      </c>
      <c r="D5" s="20">
        <v>10.281499999999999</v>
      </c>
      <c r="E5" s="14"/>
      <c r="F5" s="8"/>
    </row>
    <row r="6" spans="1:22" x14ac:dyDescent="0.25">
      <c r="A6" s="19">
        <v>2008</v>
      </c>
      <c r="B6" s="3">
        <v>36179</v>
      </c>
      <c r="C6" s="3">
        <v>3611627.55</v>
      </c>
      <c r="D6" s="20">
        <v>10.0174</v>
      </c>
      <c r="E6" s="14"/>
      <c r="F6" s="8"/>
    </row>
    <row r="7" spans="1:22" x14ac:dyDescent="0.25">
      <c r="A7" s="19">
        <v>2009</v>
      </c>
      <c r="B7" s="3">
        <v>40725</v>
      </c>
      <c r="C7" s="3">
        <v>3869185.3</v>
      </c>
      <c r="D7" s="20">
        <v>10.525499999999999</v>
      </c>
      <c r="E7" s="15">
        <f>C7-(B7*0.5+B6*0.5+B5*0.25)</f>
        <v>3821727.8</v>
      </c>
      <c r="F7" s="10">
        <f>B7/E7*1000</f>
        <v>10.656174937419667</v>
      </c>
    </row>
    <row r="8" spans="1:22" x14ac:dyDescent="0.25">
      <c r="A8" s="19">
        <v>2010</v>
      </c>
      <c r="B8" s="3">
        <v>42430</v>
      </c>
      <c r="C8" s="3">
        <v>4017041.19</v>
      </c>
      <c r="D8" s="20">
        <v>10.5625</v>
      </c>
      <c r="E8" s="15">
        <f t="shared" ref="E8:E14" si="0">C8-(B8*0.5+B7*0.5+B6*0.25)</f>
        <v>3966418.94</v>
      </c>
      <c r="F8" s="10">
        <f t="shared" ref="F8:F15" si="1">B8/E8*1000</f>
        <v>10.697306724740479</v>
      </c>
    </row>
    <row r="9" spans="1:22" x14ac:dyDescent="0.25">
      <c r="A9" s="19">
        <v>2011</v>
      </c>
      <c r="B9" s="3">
        <v>44481</v>
      </c>
      <c r="C9" s="3">
        <v>4196448.13</v>
      </c>
      <c r="D9" s="20">
        <v>10.5997</v>
      </c>
      <c r="E9" s="15">
        <f t="shared" si="0"/>
        <v>4142811.38</v>
      </c>
      <c r="F9" s="10">
        <f t="shared" si="1"/>
        <v>10.736911705596405</v>
      </c>
    </row>
    <row r="10" spans="1:22" x14ac:dyDescent="0.25">
      <c r="A10" s="19">
        <v>2012</v>
      </c>
      <c r="B10" s="3">
        <v>47671</v>
      </c>
      <c r="C10" s="3">
        <v>4474807.83</v>
      </c>
      <c r="D10" s="20">
        <v>10.6532</v>
      </c>
      <c r="E10" s="15">
        <f t="shared" si="0"/>
        <v>4418124.33</v>
      </c>
      <c r="F10" s="10">
        <f t="shared" si="1"/>
        <v>10.789872905183726</v>
      </c>
    </row>
    <row r="11" spans="1:22" x14ac:dyDescent="0.25">
      <c r="A11" s="19">
        <v>2013</v>
      </c>
      <c r="B11" s="3">
        <v>50625</v>
      </c>
      <c r="C11" s="3">
        <v>4679117.16</v>
      </c>
      <c r="D11" s="20">
        <v>10.8193</v>
      </c>
      <c r="E11" s="15">
        <f t="shared" si="0"/>
        <v>4618848.91</v>
      </c>
      <c r="F11" s="10">
        <f t="shared" si="1"/>
        <v>10.960523062444144</v>
      </c>
    </row>
    <row r="12" spans="1:22" x14ac:dyDescent="0.25">
      <c r="A12" s="19">
        <v>2014</v>
      </c>
      <c r="B12" s="3">
        <v>51209</v>
      </c>
      <c r="C12" s="3">
        <v>4525156.33</v>
      </c>
      <c r="D12" s="20">
        <v>11.3165</v>
      </c>
      <c r="E12" s="15">
        <f t="shared" si="0"/>
        <v>4462321.58</v>
      </c>
      <c r="F12" s="10">
        <f t="shared" si="1"/>
        <v>11.475864991334847</v>
      </c>
    </row>
    <row r="13" spans="1:22" x14ac:dyDescent="0.25">
      <c r="A13" s="19">
        <v>2015</v>
      </c>
      <c r="B13" s="3">
        <v>57421</v>
      </c>
      <c r="C13" s="3">
        <v>5003372.63</v>
      </c>
      <c r="D13" s="20">
        <v>11.4765</v>
      </c>
      <c r="E13" s="15">
        <f t="shared" si="0"/>
        <v>4936401.38</v>
      </c>
      <c r="F13" s="10">
        <f t="shared" si="1"/>
        <v>11.632157837213796</v>
      </c>
    </row>
    <row r="14" spans="1:22" x14ac:dyDescent="0.25">
      <c r="A14" s="19">
        <v>2016</v>
      </c>
      <c r="B14" s="3">
        <v>70122</v>
      </c>
      <c r="C14" s="3">
        <v>5897391.9900000002</v>
      </c>
      <c r="D14" s="20">
        <v>11.8903</v>
      </c>
      <c r="E14" s="15">
        <f t="shared" si="0"/>
        <v>5820818.2400000002</v>
      </c>
      <c r="F14" s="10">
        <f t="shared" si="1"/>
        <v>12.046759941433939</v>
      </c>
    </row>
    <row r="15" spans="1:22" ht="15.75" thickBot="1" x14ac:dyDescent="0.3">
      <c r="A15" s="21" t="s">
        <v>3</v>
      </c>
      <c r="B15" s="22">
        <v>36291</v>
      </c>
      <c r="C15" s="22">
        <v>2663295.0499999998</v>
      </c>
      <c r="D15" s="23">
        <v>13.6264</v>
      </c>
      <c r="E15" s="15">
        <f>C15-(B15*0.5+B14*0.5+B13*0.25)*(5/12)</f>
        <v>2635144.3208333333</v>
      </c>
      <c r="F15" s="10">
        <f t="shared" si="1"/>
        <v>13.771921223852893</v>
      </c>
    </row>
    <row r="16" spans="1:22" ht="30" customHeight="1" x14ac:dyDescent="0.25">
      <c r="A16" s="52" t="s">
        <v>111</v>
      </c>
      <c r="B16" s="52"/>
      <c r="C16" s="52"/>
      <c r="D16" s="52"/>
    </row>
    <row r="17" spans="1:6" x14ac:dyDescent="0.25">
      <c r="A17" s="6" t="s">
        <v>17</v>
      </c>
      <c r="B17" s="7"/>
    </row>
    <row r="18" spans="1:6" x14ac:dyDescent="0.25">
      <c r="D18" t="s">
        <v>35</v>
      </c>
      <c r="F18" t="s">
        <v>36</v>
      </c>
    </row>
    <row r="22" spans="1:6" x14ac:dyDescent="0.25">
      <c r="A22" s="12" t="s">
        <v>40</v>
      </c>
    </row>
    <row r="23" spans="1:6" x14ac:dyDescent="0.25">
      <c r="A23" t="s">
        <v>53</v>
      </c>
    </row>
    <row r="24" spans="1:6" x14ac:dyDescent="0.25">
      <c r="A24" t="s">
        <v>54</v>
      </c>
    </row>
    <row r="27" spans="1:6" x14ac:dyDescent="0.25">
      <c r="A27" s="12" t="s">
        <v>43</v>
      </c>
    </row>
    <row r="28" spans="1:6" x14ac:dyDescent="0.25">
      <c r="A28" t="s">
        <v>44</v>
      </c>
    </row>
    <row r="29" spans="1:6" x14ac:dyDescent="0.25">
      <c r="A29" t="s">
        <v>45</v>
      </c>
    </row>
    <row r="30" spans="1:6" x14ac:dyDescent="0.25">
      <c r="A30" t="s">
        <v>46</v>
      </c>
    </row>
    <row r="31" spans="1:6" x14ac:dyDescent="0.25">
      <c r="A31" t="s">
        <v>116</v>
      </c>
    </row>
    <row r="32" spans="1:6" x14ac:dyDescent="0.25">
      <c r="A32" t="s">
        <v>51</v>
      </c>
    </row>
    <row r="33" spans="1:1" x14ac:dyDescent="0.25">
      <c r="A33" t="s">
        <v>52</v>
      </c>
    </row>
    <row r="34" spans="1:1" x14ac:dyDescent="0.25">
      <c r="A34" t="s">
        <v>47</v>
      </c>
    </row>
    <row r="35" spans="1:1" x14ac:dyDescent="0.25">
      <c r="A35" t="s">
        <v>63</v>
      </c>
    </row>
    <row r="36" spans="1:1" x14ac:dyDescent="0.25">
      <c r="A36" t="s">
        <v>48</v>
      </c>
    </row>
    <row r="37" spans="1:1" x14ac:dyDescent="0.25">
      <c r="A37" t="s">
        <v>62</v>
      </c>
    </row>
    <row r="38" spans="1:1" x14ac:dyDescent="0.25">
      <c r="A38" t="s">
        <v>64</v>
      </c>
    </row>
  </sheetData>
  <mergeCells count="3">
    <mergeCell ref="A2:D3"/>
    <mergeCell ref="A16:D16"/>
    <mergeCell ref="A1:V1"/>
  </mergeCells>
  <hyperlinks>
    <hyperlink ref="A17" location="'Table of Contents'!A1" display="Table of Contents" xr:uid="{00000000-0004-0000-0100-000000000000}"/>
  </hyperlinks>
  <printOptions horizontalCentered="1"/>
  <pageMargins left="0.7" right="0.7" top="0.75" bottom="0.75" header="0.3" footer="0.3"/>
  <pageSetup scale="44" orientation="landscape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workbookViewId="0">
      <selection sqref="A1:I1"/>
    </sheetView>
  </sheetViews>
  <sheetFormatPr defaultRowHeight="15" x14ac:dyDescent="0.25"/>
  <cols>
    <col min="1" max="1" width="25" customWidth="1"/>
    <col min="2" max="2" width="22" customWidth="1"/>
    <col min="3" max="3" width="23.7109375" customWidth="1"/>
    <col min="4" max="4" width="16.28515625" customWidth="1"/>
    <col min="5" max="5" width="15.28515625" customWidth="1"/>
    <col min="7" max="9" width="12.140625" customWidth="1"/>
  </cols>
  <sheetData>
    <row r="1" spans="1:9" ht="33.75" customHeight="1" x14ac:dyDescent="0.25">
      <c r="A1" s="56" t="s">
        <v>124</v>
      </c>
      <c r="B1" s="54"/>
      <c r="C1" s="54"/>
      <c r="D1" s="54"/>
      <c r="E1" s="54"/>
      <c r="F1" s="54"/>
      <c r="G1" s="54"/>
      <c r="H1" s="54"/>
      <c r="I1" s="54"/>
    </row>
    <row r="2" spans="1:9" x14ac:dyDescent="0.25">
      <c r="A2" s="50" t="s">
        <v>6</v>
      </c>
      <c r="B2" s="50"/>
      <c r="C2" s="50"/>
      <c r="D2" s="50"/>
    </row>
    <row r="3" spans="1:9" ht="15.75" thickBot="1" x14ac:dyDescent="0.3">
      <c r="A3" s="51"/>
      <c r="B3" s="51"/>
      <c r="C3" s="51"/>
      <c r="D3" s="51"/>
      <c r="G3" s="55" t="s">
        <v>39</v>
      </c>
      <c r="H3" s="55"/>
      <c r="I3" s="55"/>
    </row>
    <row r="4" spans="1:9" ht="57" customHeight="1" x14ac:dyDescent="0.25">
      <c r="A4" s="16" t="s">
        <v>0</v>
      </c>
      <c r="B4" s="24" t="s">
        <v>7</v>
      </c>
      <c r="C4" s="17" t="s">
        <v>5</v>
      </c>
      <c r="D4" s="17" t="s">
        <v>1</v>
      </c>
      <c r="E4" s="18" t="s">
        <v>2</v>
      </c>
      <c r="G4" s="11" t="s">
        <v>0</v>
      </c>
      <c r="H4" s="11" t="s">
        <v>8</v>
      </c>
      <c r="I4" s="11" t="s">
        <v>9</v>
      </c>
    </row>
    <row r="5" spans="1:9" x14ac:dyDescent="0.25">
      <c r="A5" s="19">
        <v>2007</v>
      </c>
      <c r="B5" s="2" t="s">
        <v>8</v>
      </c>
      <c r="C5" s="3">
        <v>10820</v>
      </c>
      <c r="D5" s="3">
        <v>1664323.48</v>
      </c>
      <c r="E5" s="20">
        <v>6.5011000000000001</v>
      </c>
      <c r="G5" s="2">
        <v>2007</v>
      </c>
      <c r="H5" s="4">
        <v>6.5011000000000001</v>
      </c>
      <c r="I5" s="4">
        <v>13.702400000000001</v>
      </c>
    </row>
    <row r="6" spans="1:9" x14ac:dyDescent="0.25">
      <c r="A6" s="19">
        <v>2008</v>
      </c>
      <c r="B6" s="2" t="s">
        <v>8</v>
      </c>
      <c r="C6" s="3">
        <v>11044</v>
      </c>
      <c r="D6" s="3">
        <v>1712740.85</v>
      </c>
      <c r="E6" s="20">
        <v>6.4481000000000002</v>
      </c>
      <c r="G6" s="2">
        <v>2008</v>
      </c>
      <c r="H6" s="4">
        <v>6.4481000000000002</v>
      </c>
      <c r="I6" s="4">
        <v>13.236700000000001</v>
      </c>
    </row>
    <row r="7" spans="1:9" x14ac:dyDescent="0.25">
      <c r="A7" s="19">
        <v>2009</v>
      </c>
      <c r="B7" s="2" t="s">
        <v>8</v>
      </c>
      <c r="C7" s="3">
        <v>12433</v>
      </c>
      <c r="D7" s="3">
        <v>1829498.35</v>
      </c>
      <c r="E7" s="20">
        <v>6.7958999999999996</v>
      </c>
      <c r="G7" s="2">
        <v>2009</v>
      </c>
      <c r="H7" s="4">
        <v>6.7958999999999996</v>
      </c>
      <c r="I7" s="4">
        <v>13.870799999999999</v>
      </c>
    </row>
    <row r="8" spans="1:9" x14ac:dyDescent="0.25">
      <c r="A8" s="19">
        <v>2010</v>
      </c>
      <c r="B8" s="2" t="s">
        <v>8</v>
      </c>
      <c r="C8" s="3">
        <v>12732</v>
      </c>
      <c r="D8" s="3">
        <v>1897841.25</v>
      </c>
      <c r="E8" s="20">
        <v>6.7087000000000003</v>
      </c>
      <c r="G8" s="2">
        <v>2010</v>
      </c>
      <c r="H8" s="4">
        <v>6.7087000000000003</v>
      </c>
      <c r="I8" s="4">
        <v>14.0138</v>
      </c>
    </row>
    <row r="9" spans="1:9" x14ac:dyDescent="0.25">
      <c r="A9" s="19">
        <v>2011</v>
      </c>
      <c r="B9" s="2" t="s">
        <v>8</v>
      </c>
      <c r="C9" s="3">
        <v>13533</v>
      </c>
      <c r="D9" s="3">
        <v>1977996.72</v>
      </c>
      <c r="E9" s="20">
        <v>6.8418000000000001</v>
      </c>
      <c r="G9" s="2">
        <v>2011</v>
      </c>
      <c r="H9" s="4">
        <v>6.8418000000000001</v>
      </c>
      <c r="I9" s="4">
        <v>13.9503</v>
      </c>
    </row>
    <row r="10" spans="1:9" x14ac:dyDescent="0.25">
      <c r="A10" s="19">
        <v>2012</v>
      </c>
      <c r="B10" s="2" t="s">
        <v>8</v>
      </c>
      <c r="C10" s="3">
        <v>14439</v>
      </c>
      <c r="D10" s="3">
        <v>2110052.11</v>
      </c>
      <c r="E10" s="20">
        <v>6.843</v>
      </c>
      <c r="G10" s="2">
        <v>2012</v>
      </c>
      <c r="H10" s="4">
        <v>6.843</v>
      </c>
      <c r="I10" s="4">
        <v>14.053000000000001</v>
      </c>
    </row>
    <row r="11" spans="1:9" x14ac:dyDescent="0.25">
      <c r="A11" s="19">
        <v>2013</v>
      </c>
      <c r="B11" s="2" t="s">
        <v>8</v>
      </c>
      <c r="C11" s="3">
        <v>15450</v>
      </c>
      <c r="D11" s="3">
        <v>2205917.41</v>
      </c>
      <c r="E11" s="20">
        <v>7.0038999999999998</v>
      </c>
      <c r="G11" s="2">
        <v>2013</v>
      </c>
      <c r="H11" s="4">
        <v>7.0038999999999998</v>
      </c>
      <c r="I11" s="4">
        <v>14.2225</v>
      </c>
    </row>
    <row r="12" spans="1:9" x14ac:dyDescent="0.25">
      <c r="A12" s="19">
        <v>2014</v>
      </c>
      <c r="B12" s="2" t="s">
        <v>8</v>
      </c>
      <c r="C12" s="3">
        <v>15368</v>
      </c>
      <c r="D12" s="3">
        <v>2138752.15</v>
      </c>
      <c r="E12" s="20">
        <v>7.1855000000000002</v>
      </c>
      <c r="G12" s="2">
        <v>2014</v>
      </c>
      <c r="H12" s="4">
        <v>7.1855000000000002</v>
      </c>
      <c r="I12" s="4">
        <v>15.018800000000001</v>
      </c>
    </row>
    <row r="13" spans="1:9" x14ac:dyDescent="0.25">
      <c r="A13" s="19">
        <v>2015</v>
      </c>
      <c r="B13" s="2" t="s">
        <v>8</v>
      </c>
      <c r="C13" s="3">
        <v>17181</v>
      </c>
      <c r="D13" s="3">
        <v>2339026.48</v>
      </c>
      <c r="E13" s="20">
        <v>7.3453999999999997</v>
      </c>
      <c r="G13" s="2">
        <v>2015</v>
      </c>
      <c r="H13" s="4">
        <v>7.3453999999999997</v>
      </c>
      <c r="I13" s="4">
        <v>15.1031</v>
      </c>
    </row>
    <row r="14" spans="1:9" x14ac:dyDescent="0.25">
      <c r="A14" s="19">
        <v>2016</v>
      </c>
      <c r="B14" s="2" t="s">
        <v>8</v>
      </c>
      <c r="C14" s="3">
        <v>20899</v>
      </c>
      <c r="D14" s="3">
        <v>2734605.21</v>
      </c>
      <c r="E14" s="20">
        <v>7.6424000000000003</v>
      </c>
      <c r="G14" s="2">
        <v>2016</v>
      </c>
      <c r="H14" s="4">
        <v>7.6424000000000003</v>
      </c>
      <c r="I14" s="4">
        <v>15.5632</v>
      </c>
    </row>
    <row r="15" spans="1:9" x14ac:dyDescent="0.25">
      <c r="A15" s="19" t="s">
        <v>3</v>
      </c>
      <c r="B15" s="2" t="s">
        <v>8</v>
      </c>
      <c r="C15" s="3">
        <v>10392</v>
      </c>
      <c r="D15" s="3">
        <v>1228951.45</v>
      </c>
      <c r="E15" s="20">
        <v>8.4559999999999995</v>
      </c>
      <c r="G15" s="2" t="s">
        <v>3</v>
      </c>
      <c r="H15" s="4">
        <v>8.4559999999999995</v>
      </c>
      <c r="I15" s="4">
        <v>18.0563</v>
      </c>
    </row>
    <row r="16" spans="1:9" x14ac:dyDescent="0.25">
      <c r="A16" s="19">
        <v>2007</v>
      </c>
      <c r="B16" s="2" t="s">
        <v>9</v>
      </c>
      <c r="C16" s="3">
        <v>25202</v>
      </c>
      <c r="D16" s="3">
        <v>1839246.3</v>
      </c>
      <c r="E16" s="20">
        <v>13.702400000000001</v>
      </c>
    </row>
    <row r="17" spans="1:5" x14ac:dyDescent="0.25">
      <c r="A17" s="19">
        <v>2008</v>
      </c>
      <c r="B17" s="2" t="s">
        <v>9</v>
      </c>
      <c r="C17" s="3">
        <v>25135</v>
      </c>
      <c r="D17" s="3">
        <v>1898886.7</v>
      </c>
      <c r="E17" s="20">
        <v>13.236700000000001</v>
      </c>
    </row>
    <row r="18" spans="1:5" x14ac:dyDescent="0.25">
      <c r="A18" s="19">
        <v>2009</v>
      </c>
      <c r="B18" s="2" t="s">
        <v>9</v>
      </c>
      <c r="C18" s="3">
        <v>28292</v>
      </c>
      <c r="D18" s="3">
        <v>2039686.96</v>
      </c>
      <c r="E18" s="20">
        <v>13.870799999999999</v>
      </c>
    </row>
    <row r="19" spans="1:5" x14ac:dyDescent="0.25">
      <c r="A19" s="19">
        <v>2010</v>
      </c>
      <c r="B19" s="2" t="s">
        <v>9</v>
      </c>
      <c r="C19" s="3">
        <v>29698</v>
      </c>
      <c r="D19" s="3">
        <v>2119199.9300000002</v>
      </c>
      <c r="E19" s="20">
        <v>14.0138</v>
      </c>
    </row>
    <row r="20" spans="1:5" x14ac:dyDescent="0.25">
      <c r="A20" s="19">
        <v>2011</v>
      </c>
      <c r="B20" s="2" t="s">
        <v>9</v>
      </c>
      <c r="C20" s="3">
        <v>30948</v>
      </c>
      <c r="D20" s="3">
        <v>2218451.4</v>
      </c>
      <c r="E20" s="20">
        <v>13.9503</v>
      </c>
    </row>
    <row r="21" spans="1:5" x14ac:dyDescent="0.25">
      <c r="A21" s="19">
        <v>2012</v>
      </c>
      <c r="B21" s="2" t="s">
        <v>9</v>
      </c>
      <c r="C21" s="3">
        <v>33232</v>
      </c>
      <c r="D21" s="3">
        <v>2364755.7200000002</v>
      </c>
      <c r="E21" s="20">
        <v>14.053000000000001</v>
      </c>
    </row>
    <row r="22" spans="1:5" x14ac:dyDescent="0.25">
      <c r="A22" s="19">
        <v>2013</v>
      </c>
      <c r="B22" s="2" t="s">
        <v>9</v>
      </c>
      <c r="C22" s="3">
        <v>35175</v>
      </c>
      <c r="D22" s="3">
        <v>2473199.75</v>
      </c>
      <c r="E22" s="20">
        <v>14.2225</v>
      </c>
    </row>
    <row r="23" spans="1:5" x14ac:dyDescent="0.25">
      <c r="A23" s="19">
        <v>2014</v>
      </c>
      <c r="B23" s="2" t="s">
        <v>9</v>
      </c>
      <c r="C23" s="3">
        <v>35841</v>
      </c>
      <c r="D23" s="3">
        <v>2386404.1800000002</v>
      </c>
      <c r="E23" s="20">
        <v>15.018800000000001</v>
      </c>
    </row>
    <row r="24" spans="1:5" x14ac:dyDescent="0.25">
      <c r="A24" s="19">
        <v>2015</v>
      </c>
      <c r="B24" s="2" t="s">
        <v>9</v>
      </c>
      <c r="C24" s="3">
        <v>40240</v>
      </c>
      <c r="D24" s="3">
        <v>2664346.15</v>
      </c>
      <c r="E24" s="20">
        <v>15.1031</v>
      </c>
    </row>
    <row r="25" spans="1:5" x14ac:dyDescent="0.25">
      <c r="A25" s="19">
        <v>2016</v>
      </c>
      <c r="B25" s="2" t="s">
        <v>9</v>
      </c>
      <c r="C25" s="3">
        <v>49223</v>
      </c>
      <c r="D25" s="3">
        <v>3162786.78</v>
      </c>
      <c r="E25" s="20">
        <v>15.5632</v>
      </c>
    </row>
    <row r="26" spans="1:5" ht="15.75" thickBot="1" x14ac:dyDescent="0.3">
      <c r="A26" s="21" t="s">
        <v>3</v>
      </c>
      <c r="B26" s="25" t="s">
        <v>9</v>
      </c>
      <c r="C26" s="22">
        <v>25899</v>
      </c>
      <c r="D26" s="22">
        <v>1434343.6</v>
      </c>
      <c r="E26" s="23">
        <v>18.0563</v>
      </c>
    </row>
    <row r="27" spans="1:5" ht="30" customHeight="1" x14ac:dyDescent="0.25">
      <c r="A27" s="52" t="s">
        <v>111</v>
      </c>
      <c r="B27" s="52"/>
      <c r="C27" s="52"/>
      <c r="D27" s="52"/>
    </row>
    <row r="28" spans="1:5" x14ac:dyDescent="0.25">
      <c r="A28" s="6" t="s">
        <v>17</v>
      </c>
      <c r="C28" s="7"/>
    </row>
    <row r="31" spans="1:5" x14ac:dyDescent="0.25">
      <c r="A31" s="12" t="s">
        <v>40</v>
      </c>
    </row>
    <row r="32" spans="1:5" x14ac:dyDescent="0.25">
      <c r="A32" t="s">
        <v>41</v>
      </c>
    </row>
    <row r="33" spans="1:1" x14ac:dyDescent="0.25">
      <c r="A33" t="s">
        <v>42</v>
      </c>
    </row>
  </sheetData>
  <mergeCells count="4">
    <mergeCell ref="A2:D3"/>
    <mergeCell ref="A27:D27"/>
    <mergeCell ref="G3:I3"/>
    <mergeCell ref="A1:I1"/>
  </mergeCells>
  <hyperlinks>
    <hyperlink ref="A28" location="'Table of Contents'!A1" display="Table of Contents" xr:uid="{00000000-0004-0000-0200-000000000000}"/>
  </hyperlinks>
  <printOptions horizontalCentered="1"/>
  <pageMargins left="0.7" right="0.7" top="0.75" bottom="0.75" header="0.3" footer="0.3"/>
  <pageSetup scale="51" orientation="landscape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6"/>
  <sheetViews>
    <sheetView workbookViewId="0">
      <selection sqref="A1:O1"/>
    </sheetView>
  </sheetViews>
  <sheetFormatPr defaultRowHeight="15" x14ac:dyDescent="0.25"/>
  <cols>
    <col min="1" max="1" width="25" customWidth="1"/>
    <col min="2" max="2" width="22" customWidth="1"/>
    <col min="3" max="3" width="23.7109375" customWidth="1"/>
    <col min="4" max="4" width="16.28515625" customWidth="1"/>
    <col min="5" max="5" width="15.5703125" customWidth="1"/>
    <col min="6" max="8" width="13" customWidth="1"/>
    <col min="9" max="13" width="11.28515625" customWidth="1"/>
  </cols>
  <sheetData>
    <row r="1" spans="1:15" ht="34.5" customHeight="1" x14ac:dyDescent="0.25">
      <c r="A1" s="57" t="s">
        <v>122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x14ac:dyDescent="0.25">
      <c r="A2" s="50" t="s">
        <v>14</v>
      </c>
      <c r="B2" s="50"/>
      <c r="C2" s="50"/>
      <c r="D2" s="50"/>
    </row>
    <row r="3" spans="1:15" ht="15.75" thickBot="1" x14ac:dyDescent="0.3">
      <c r="A3" s="51"/>
      <c r="B3" s="51"/>
      <c r="C3" s="51"/>
      <c r="D3" s="51"/>
    </row>
    <row r="4" spans="1:15" ht="57" customHeight="1" x14ac:dyDescent="0.25">
      <c r="A4" s="16" t="s">
        <v>0</v>
      </c>
      <c r="B4" s="24" t="s">
        <v>10</v>
      </c>
      <c r="C4" s="17" t="s">
        <v>5</v>
      </c>
      <c r="D4" s="17" t="s">
        <v>1</v>
      </c>
      <c r="E4" s="18" t="s">
        <v>2</v>
      </c>
      <c r="F4" s="13" t="s">
        <v>37</v>
      </c>
      <c r="G4" s="5" t="s">
        <v>38</v>
      </c>
      <c r="I4" s="59" t="s">
        <v>39</v>
      </c>
      <c r="J4" s="59"/>
      <c r="K4" s="59"/>
      <c r="L4" s="59"/>
      <c r="M4" s="59"/>
    </row>
    <row r="5" spans="1:15" x14ac:dyDescent="0.25">
      <c r="A5" s="19">
        <v>2007</v>
      </c>
      <c r="B5" s="2" t="s">
        <v>11</v>
      </c>
      <c r="C5" s="3">
        <v>14467</v>
      </c>
      <c r="D5" s="3">
        <v>2452773.13</v>
      </c>
      <c r="E5" s="20">
        <v>5.8982000000000001</v>
      </c>
      <c r="F5" s="15"/>
      <c r="G5" s="10"/>
      <c r="I5" s="1"/>
      <c r="J5" s="60" t="s">
        <v>35</v>
      </c>
      <c r="K5" s="60"/>
      <c r="L5" s="60" t="s">
        <v>36</v>
      </c>
      <c r="M5" s="60"/>
    </row>
    <row r="6" spans="1:15" x14ac:dyDescent="0.25">
      <c r="A6" s="19">
        <v>2008</v>
      </c>
      <c r="B6" s="2" t="s">
        <v>11</v>
      </c>
      <c r="C6" s="3">
        <v>13937</v>
      </c>
      <c r="D6" s="3">
        <v>2472396.0499999998</v>
      </c>
      <c r="E6" s="20">
        <v>5.6369999999999996</v>
      </c>
      <c r="F6" s="15"/>
      <c r="G6" s="10"/>
      <c r="I6" s="1" t="s">
        <v>0</v>
      </c>
      <c r="J6" s="1" t="s">
        <v>11</v>
      </c>
      <c r="K6" s="1" t="s">
        <v>12</v>
      </c>
      <c r="L6" s="1" t="s">
        <v>11</v>
      </c>
      <c r="M6" s="1" t="s">
        <v>12</v>
      </c>
    </row>
    <row r="7" spans="1:15" x14ac:dyDescent="0.25">
      <c r="A7" s="19">
        <v>2009</v>
      </c>
      <c r="B7" s="2" t="s">
        <v>11</v>
      </c>
      <c r="C7" s="3">
        <v>14120</v>
      </c>
      <c r="D7" s="3">
        <v>2475344.06</v>
      </c>
      <c r="E7" s="20">
        <v>5.7042999999999999</v>
      </c>
      <c r="F7" s="15">
        <f>D7-(C7*0.5+C6*0.5+C5*0.25)</f>
        <v>2457698.81</v>
      </c>
      <c r="G7" s="10">
        <f>C7/F7*1000</f>
        <v>5.7452117169719426</v>
      </c>
      <c r="I7" s="2">
        <v>2007</v>
      </c>
      <c r="J7" s="4">
        <v>5.8982000000000001</v>
      </c>
      <c r="K7" s="4">
        <v>20.513000000000002</v>
      </c>
      <c r="L7" s="10"/>
      <c r="M7" s="10"/>
      <c r="O7">
        <f>K7/J7</f>
        <v>3.4778406971618461</v>
      </c>
    </row>
    <row r="8" spans="1:15" x14ac:dyDescent="0.25">
      <c r="A8" s="19">
        <v>2010</v>
      </c>
      <c r="B8" s="2" t="s">
        <v>11</v>
      </c>
      <c r="C8" s="3">
        <v>13859</v>
      </c>
      <c r="D8" s="3">
        <v>2452791.06</v>
      </c>
      <c r="E8" s="20">
        <v>5.6502999999999997</v>
      </c>
      <c r="F8" s="15">
        <f t="shared" ref="F8:F14" si="0">D8-(C8*0.5+C7*0.5+C6*0.25)</f>
        <v>2435317.31</v>
      </c>
      <c r="G8" s="10">
        <f t="shared" ref="G8:G15" si="1">C8/F8*1000</f>
        <v>5.6908395234951943</v>
      </c>
      <c r="I8" s="2">
        <v>2008</v>
      </c>
      <c r="J8" s="4">
        <v>5.6369999999999996</v>
      </c>
      <c r="K8" s="4">
        <v>19.523700000000002</v>
      </c>
      <c r="L8" s="10"/>
      <c r="M8" s="10"/>
      <c r="O8">
        <f t="shared" ref="O8:O17" si="2">K8/J8</f>
        <v>3.4634912187333695</v>
      </c>
    </row>
    <row r="9" spans="1:15" x14ac:dyDescent="0.25">
      <c r="A9" s="19">
        <v>2011</v>
      </c>
      <c r="B9" s="2" t="s">
        <v>11</v>
      </c>
      <c r="C9" s="3">
        <v>14151</v>
      </c>
      <c r="D9" s="3">
        <v>2485760.2400000002</v>
      </c>
      <c r="E9" s="20">
        <v>5.6928000000000001</v>
      </c>
      <c r="F9" s="15">
        <f t="shared" si="0"/>
        <v>2468225.2400000002</v>
      </c>
      <c r="G9" s="10">
        <f t="shared" si="1"/>
        <v>5.7332693024401609</v>
      </c>
      <c r="I9" s="2">
        <v>2009</v>
      </c>
      <c r="J9" s="4">
        <v>5.7042999999999999</v>
      </c>
      <c r="K9" s="4">
        <v>19.087499999999999</v>
      </c>
      <c r="L9" s="10">
        <v>5.7452117169719426</v>
      </c>
      <c r="M9" s="10">
        <v>19.504717418066022</v>
      </c>
      <c r="O9">
        <f t="shared" si="2"/>
        <v>3.3461599144505021</v>
      </c>
    </row>
    <row r="10" spans="1:15" x14ac:dyDescent="0.25">
      <c r="A10" s="19">
        <v>2012</v>
      </c>
      <c r="B10" s="2" t="s">
        <v>11</v>
      </c>
      <c r="C10" s="3">
        <v>13685</v>
      </c>
      <c r="D10" s="3">
        <v>2508310.4500000002</v>
      </c>
      <c r="E10" s="20">
        <v>5.4558999999999997</v>
      </c>
      <c r="F10" s="15">
        <f t="shared" si="0"/>
        <v>2490927.7000000002</v>
      </c>
      <c r="G10" s="10">
        <f t="shared" si="1"/>
        <v>5.4939370580687665</v>
      </c>
      <c r="I10" s="2">
        <v>2010</v>
      </c>
      <c r="J10" s="4">
        <v>5.6502999999999997</v>
      </c>
      <c r="K10" s="4">
        <v>18.265000000000001</v>
      </c>
      <c r="L10" s="10">
        <v>5.6908395234951943</v>
      </c>
      <c r="M10" s="10">
        <v>18.660420340614493</v>
      </c>
      <c r="O10">
        <f t="shared" si="2"/>
        <v>3.2325717218554768</v>
      </c>
    </row>
    <row r="11" spans="1:15" x14ac:dyDescent="0.25">
      <c r="A11" s="19">
        <v>2013</v>
      </c>
      <c r="B11" s="2" t="s">
        <v>11</v>
      </c>
      <c r="C11" s="3">
        <v>14467</v>
      </c>
      <c r="D11" s="3">
        <v>2552918.4900000002</v>
      </c>
      <c r="E11" s="20">
        <v>5.6668000000000003</v>
      </c>
      <c r="F11" s="15">
        <f t="shared" si="0"/>
        <v>2535304.7400000002</v>
      </c>
      <c r="G11" s="10">
        <f t="shared" si="1"/>
        <v>5.7062173914446275</v>
      </c>
      <c r="I11" s="2">
        <v>2011</v>
      </c>
      <c r="J11" s="4">
        <v>5.6928000000000001</v>
      </c>
      <c r="K11" s="4">
        <v>17.729700000000001</v>
      </c>
      <c r="L11" s="10">
        <v>5.7332693024401609</v>
      </c>
      <c r="M11" s="10">
        <v>18.111937794970643</v>
      </c>
      <c r="O11">
        <f t="shared" si="2"/>
        <v>3.1144076728499157</v>
      </c>
    </row>
    <row r="12" spans="1:15" x14ac:dyDescent="0.25">
      <c r="A12" s="19">
        <v>2014</v>
      </c>
      <c r="B12" s="2" t="s">
        <v>11</v>
      </c>
      <c r="C12" s="3">
        <v>13313</v>
      </c>
      <c r="D12" s="3">
        <v>2369972.29</v>
      </c>
      <c r="E12" s="20">
        <v>5.6173999999999999</v>
      </c>
      <c r="F12" s="15">
        <f t="shared" si="0"/>
        <v>2352661.04</v>
      </c>
      <c r="G12" s="10">
        <f t="shared" si="1"/>
        <v>5.6586987133514137</v>
      </c>
      <c r="I12" s="2">
        <v>2012</v>
      </c>
      <c r="J12" s="4">
        <v>5.4558999999999997</v>
      </c>
      <c r="K12" s="4">
        <v>17.282499999999999</v>
      </c>
      <c r="L12" s="10">
        <v>5.4939370580687665</v>
      </c>
      <c r="M12" s="10">
        <v>17.634941588705455</v>
      </c>
      <c r="O12">
        <f t="shared" si="2"/>
        <v>3.1676716948624426</v>
      </c>
    </row>
    <row r="13" spans="1:15" x14ac:dyDescent="0.25">
      <c r="A13" s="19">
        <v>2015</v>
      </c>
      <c r="B13" s="2" t="s">
        <v>11</v>
      </c>
      <c r="C13" s="3">
        <v>14453</v>
      </c>
      <c r="D13" s="3">
        <v>2586777.54</v>
      </c>
      <c r="E13" s="20">
        <v>5.5872999999999999</v>
      </c>
      <c r="F13" s="15">
        <f t="shared" si="0"/>
        <v>2569277.79</v>
      </c>
      <c r="G13" s="10">
        <f t="shared" si="1"/>
        <v>5.6253162099688723</v>
      </c>
      <c r="I13" s="2">
        <v>2013</v>
      </c>
      <c r="J13" s="4">
        <v>5.6668000000000003</v>
      </c>
      <c r="K13" s="4">
        <v>17.0059</v>
      </c>
      <c r="L13" s="10">
        <v>5.7062173914446275</v>
      </c>
      <c r="M13" s="10">
        <v>17.354083738959083</v>
      </c>
      <c r="O13">
        <f t="shared" si="2"/>
        <v>3.0009705653984611</v>
      </c>
    </row>
    <row r="14" spans="1:15" x14ac:dyDescent="0.25">
      <c r="A14" s="19">
        <v>2016</v>
      </c>
      <c r="B14" s="2" t="s">
        <v>11</v>
      </c>
      <c r="C14" s="3">
        <v>16743</v>
      </c>
      <c r="D14" s="3">
        <v>2893634.31</v>
      </c>
      <c r="E14" s="20">
        <v>5.7861000000000002</v>
      </c>
      <c r="F14" s="15">
        <f t="shared" si="0"/>
        <v>2874708.06</v>
      </c>
      <c r="G14" s="10">
        <f t="shared" si="1"/>
        <v>5.8242435929302676</v>
      </c>
      <c r="I14" s="2">
        <v>2014</v>
      </c>
      <c r="J14" s="4">
        <v>5.6173999999999999</v>
      </c>
      <c r="K14" s="4">
        <v>17.583600000000001</v>
      </c>
      <c r="L14" s="10">
        <v>5.6586987133514137</v>
      </c>
      <c r="M14" s="10">
        <v>17.963079500932409</v>
      </c>
      <c r="O14">
        <f t="shared" si="2"/>
        <v>3.13020258482572</v>
      </c>
    </row>
    <row r="15" spans="1:15" x14ac:dyDescent="0.25">
      <c r="A15" s="19" t="s">
        <v>3</v>
      </c>
      <c r="B15" s="2" t="s">
        <v>11</v>
      </c>
      <c r="C15" s="3">
        <v>6901</v>
      </c>
      <c r="D15" s="3">
        <v>1144036.3700000001</v>
      </c>
      <c r="E15" s="20">
        <v>6.0321999999999996</v>
      </c>
      <c r="F15" s="15">
        <f>D15-(C15*0.5+C14*0.5+C13*0.25)*(5/12)</f>
        <v>1137605.0158333334</v>
      </c>
      <c r="G15" s="10">
        <f t="shared" si="1"/>
        <v>6.0662531405461406</v>
      </c>
      <c r="I15" s="2">
        <v>2015</v>
      </c>
      <c r="J15" s="4">
        <v>5.5872999999999999</v>
      </c>
      <c r="K15" s="4">
        <v>17.7804</v>
      </c>
      <c r="L15" s="10">
        <v>5.6253162099688723</v>
      </c>
      <c r="M15" s="10">
        <v>18.151988422370462</v>
      </c>
      <c r="O15">
        <f t="shared" si="2"/>
        <v>3.1822884040592059</v>
      </c>
    </row>
    <row r="16" spans="1:15" x14ac:dyDescent="0.25">
      <c r="A16" s="19">
        <v>2007</v>
      </c>
      <c r="B16" s="2" t="s">
        <v>12</v>
      </c>
      <c r="C16" s="3">
        <v>21555</v>
      </c>
      <c r="D16" s="3">
        <v>1050796.6499999999</v>
      </c>
      <c r="E16" s="20">
        <v>20.513000000000002</v>
      </c>
      <c r="F16" s="15"/>
      <c r="G16" s="10"/>
      <c r="I16" s="2">
        <v>2016</v>
      </c>
      <c r="J16" s="4">
        <v>5.7861000000000002</v>
      </c>
      <c r="K16" s="4">
        <v>17.770700000000001</v>
      </c>
      <c r="L16" s="10">
        <v>5.8242435929302676</v>
      </c>
      <c r="M16" s="10">
        <v>18.118466913146925</v>
      </c>
      <c r="O16">
        <f t="shared" si="2"/>
        <v>3.0712742607282975</v>
      </c>
    </row>
    <row r="17" spans="1:15" x14ac:dyDescent="0.25">
      <c r="A17" s="19">
        <v>2008</v>
      </c>
      <c r="B17" s="2" t="s">
        <v>12</v>
      </c>
      <c r="C17" s="3">
        <v>22242</v>
      </c>
      <c r="D17" s="3">
        <v>1139231.5</v>
      </c>
      <c r="E17" s="20">
        <v>19.523700000000002</v>
      </c>
      <c r="F17" s="15"/>
      <c r="G17" s="10"/>
      <c r="I17" s="2" t="s">
        <v>3</v>
      </c>
      <c r="J17" s="4">
        <v>6.0321999999999996</v>
      </c>
      <c r="K17" s="4">
        <v>19.344999999999999</v>
      </c>
      <c r="L17" s="10">
        <v>6.0731199149583679</v>
      </c>
      <c r="M17" s="10">
        <v>19.682621182412809</v>
      </c>
      <c r="O17">
        <f t="shared" si="2"/>
        <v>3.2069560027850534</v>
      </c>
    </row>
    <row r="18" spans="1:15" x14ac:dyDescent="0.25">
      <c r="A18" s="19">
        <v>2009</v>
      </c>
      <c r="B18" s="2" t="s">
        <v>12</v>
      </c>
      <c r="C18" s="3">
        <v>26605</v>
      </c>
      <c r="D18" s="3">
        <v>1393841.24</v>
      </c>
      <c r="E18" s="20">
        <v>19.087499999999999</v>
      </c>
      <c r="F18" s="15">
        <f>D18-(C18*0.5+C17*0.5+C16*0.25)</f>
        <v>1364028.99</v>
      </c>
      <c r="G18" s="10">
        <f>C18/F18*1000</f>
        <v>19.504717418066022</v>
      </c>
    </row>
    <row r="19" spans="1:15" x14ac:dyDescent="0.25">
      <c r="A19" s="19">
        <v>2010</v>
      </c>
      <c r="B19" s="2" t="s">
        <v>12</v>
      </c>
      <c r="C19" s="3">
        <v>28571</v>
      </c>
      <c r="D19" s="3">
        <v>1564250.13</v>
      </c>
      <c r="E19" s="20">
        <v>18.265000000000001</v>
      </c>
      <c r="F19" s="15">
        <f t="shared" ref="F19:F25" si="3">D19-(C19*0.5+C18*0.5+C17*0.25)</f>
        <v>1531101.63</v>
      </c>
      <c r="G19" s="10">
        <f t="shared" ref="G19:G26" si="4">C19/F19*1000</f>
        <v>18.660420340614493</v>
      </c>
    </row>
    <row r="20" spans="1:15" x14ac:dyDescent="0.25">
      <c r="A20" s="19">
        <v>2011</v>
      </c>
      <c r="B20" s="2" t="s">
        <v>12</v>
      </c>
      <c r="C20" s="3">
        <v>30330</v>
      </c>
      <c r="D20" s="3">
        <v>1710687.89</v>
      </c>
      <c r="E20" s="20">
        <v>17.729700000000001</v>
      </c>
      <c r="F20" s="15">
        <f t="shared" si="3"/>
        <v>1674586.14</v>
      </c>
      <c r="G20" s="10">
        <f t="shared" si="4"/>
        <v>18.111937794970643</v>
      </c>
    </row>
    <row r="21" spans="1:15" x14ac:dyDescent="0.25">
      <c r="A21" s="19">
        <v>2012</v>
      </c>
      <c r="B21" s="2" t="s">
        <v>12</v>
      </c>
      <c r="C21" s="3">
        <v>33986</v>
      </c>
      <c r="D21" s="3">
        <v>1966497.38</v>
      </c>
      <c r="E21" s="20">
        <v>17.282499999999999</v>
      </c>
      <c r="F21" s="15">
        <f t="shared" si="3"/>
        <v>1927196.63</v>
      </c>
      <c r="G21" s="10">
        <f t="shared" si="4"/>
        <v>17.634941588705455</v>
      </c>
    </row>
    <row r="22" spans="1:15" x14ac:dyDescent="0.25">
      <c r="A22" s="19">
        <v>2013</v>
      </c>
      <c r="B22" s="2" t="s">
        <v>12</v>
      </c>
      <c r="C22" s="3">
        <v>36158</v>
      </c>
      <c r="D22" s="3">
        <v>2126198.67</v>
      </c>
      <c r="E22" s="20">
        <v>17.0059</v>
      </c>
      <c r="F22" s="15">
        <f t="shared" si="3"/>
        <v>2083544.17</v>
      </c>
      <c r="G22" s="10">
        <f t="shared" si="4"/>
        <v>17.354083738959083</v>
      </c>
    </row>
    <row r="23" spans="1:15" x14ac:dyDescent="0.25">
      <c r="A23" s="19">
        <v>2014</v>
      </c>
      <c r="B23" s="2" t="s">
        <v>12</v>
      </c>
      <c r="C23" s="3">
        <v>37896</v>
      </c>
      <c r="D23" s="3">
        <v>2155184.04</v>
      </c>
      <c r="E23" s="20">
        <v>17.583600000000001</v>
      </c>
      <c r="F23" s="15">
        <f t="shared" si="3"/>
        <v>2109660.54</v>
      </c>
      <c r="G23" s="10">
        <f t="shared" si="4"/>
        <v>17.963079500932409</v>
      </c>
    </row>
    <row r="24" spans="1:15" x14ac:dyDescent="0.25">
      <c r="A24" s="19">
        <v>2015</v>
      </c>
      <c r="B24" s="2" t="s">
        <v>12</v>
      </c>
      <c r="C24" s="3">
        <v>42968</v>
      </c>
      <c r="D24" s="3">
        <v>2416595.09</v>
      </c>
      <c r="E24" s="20">
        <v>17.7804</v>
      </c>
      <c r="F24" s="15">
        <f t="shared" si="3"/>
        <v>2367123.59</v>
      </c>
      <c r="G24" s="10">
        <f t="shared" si="4"/>
        <v>18.151988422370462</v>
      </c>
    </row>
    <row r="25" spans="1:15" x14ac:dyDescent="0.25">
      <c r="A25" s="19">
        <v>2016</v>
      </c>
      <c r="B25" s="2" t="s">
        <v>12</v>
      </c>
      <c r="C25" s="3">
        <v>53379</v>
      </c>
      <c r="D25" s="3">
        <v>3003757.69</v>
      </c>
      <c r="E25" s="20">
        <v>17.770700000000001</v>
      </c>
      <c r="F25" s="15">
        <f t="shared" si="3"/>
        <v>2946110.19</v>
      </c>
      <c r="G25" s="10">
        <f t="shared" si="4"/>
        <v>18.118466913146925</v>
      </c>
    </row>
    <row r="26" spans="1:15" ht="15.75" thickBot="1" x14ac:dyDescent="0.3">
      <c r="A26" s="21" t="s">
        <v>3</v>
      </c>
      <c r="B26" s="25" t="s">
        <v>12</v>
      </c>
      <c r="C26" s="22">
        <v>29390</v>
      </c>
      <c r="D26" s="22">
        <v>1519258.68</v>
      </c>
      <c r="E26" s="23">
        <v>19.344999999999999</v>
      </c>
      <c r="F26" s="15">
        <f>D26-(C26*0.5+C25*0.5+C24*0.25)*(5/12)</f>
        <v>1497539.3049999999</v>
      </c>
      <c r="G26" s="10">
        <f t="shared" si="4"/>
        <v>19.625528292895126</v>
      </c>
    </row>
    <row r="27" spans="1:15" ht="30" customHeight="1" x14ac:dyDescent="0.25">
      <c r="A27" s="52" t="s">
        <v>111</v>
      </c>
      <c r="B27" s="52"/>
      <c r="C27" s="52"/>
      <c r="D27" s="52"/>
    </row>
    <row r="28" spans="1:15" x14ac:dyDescent="0.25">
      <c r="A28" s="6" t="s">
        <v>17</v>
      </c>
      <c r="C28" s="7"/>
    </row>
    <row r="30" spans="1:15" x14ac:dyDescent="0.25">
      <c r="A30" s="12" t="s">
        <v>40</v>
      </c>
    </row>
    <row r="31" spans="1:15" x14ac:dyDescent="0.25">
      <c r="A31" t="s">
        <v>55</v>
      </c>
    </row>
    <row r="32" spans="1:15" x14ac:dyDescent="0.25">
      <c r="A32" t="s">
        <v>56</v>
      </c>
    </row>
    <row r="33" spans="1:1" x14ac:dyDescent="0.25">
      <c r="A33" t="s">
        <v>57</v>
      </c>
    </row>
    <row r="36" spans="1:1" x14ac:dyDescent="0.25">
      <c r="A36" s="12" t="s">
        <v>50</v>
      </c>
    </row>
    <row r="37" spans="1:1" x14ac:dyDescent="0.25">
      <c r="A37" t="s">
        <v>49</v>
      </c>
    </row>
    <row r="55" spans="8:10" x14ac:dyDescent="0.25">
      <c r="H55" t="s">
        <v>0</v>
      </c>
      <c r="I55" s="26" t="s">
        <v>11</v>
      </c>
      <c r="J55" s="26" t="s">
        <v>12</v>
      </c>
    </row>
    <row r="56" spans="8:10" x14ac:dyDescent="0.25">
      <c r="H56" s="19">
        <v>2007</v>
      </c>
      <c r="I56" s="3">
        <v>2452773.13</v>
      </c>
      <c r="J56" s="3">
        <v>1050796.6499999999</v>
      </c>
    </row>
    <row r="57" spans="8:10" x14ac:dyDescent="0.25">
      <c r="H57" s="19">
        <v>2008</v>
      </c>
      <c r="I57" s="3">
        <v>2472396.0499999998</v>
      </c>
      <c r="J57" s="3">
        <v>1139231.5</v>
      </c>
    </row>
    <row r="58" spans="8:10" x14ac:dyDescent="0.25">
      <c r="H58" s="19">
        <v>2009</v>
      </c>
      <c r="I58" s="3">
        <v>2475344.06</v>
      </c>
      <c r="J58" s="3">
        <v>1393841.24</v>
      </c>
    </row>
    <row r="59" spans="8:10" x14ac:dyDescent="0.25">
      <c r="H59" s="19">
        <v>2010</v>
      </c>
      <c r="I59" s="3">
        <v>2452791.06</v>
      </c>
      <c r="J59" s="3">
        <v>1564250.13</v>
      </c>
    </row>
    <row r="60" spans="8:10" x14ac:dyDescent="0.25">
      <c r="H60" s="19">
        <v>2011</v>
      </c>
      <c r="I60" s="3">
        <v>2485760.2400000002</v>
      </c>
      <c r="J60" s="3">
        <v>1710687.89</v>
      </c>
    </row>
    <row r="61" spans="8:10" x14ac:dyDescent="0.25">
      <c r="H61" s="19">
        <v>2012</v>
      </c>
      <c r="I61" s="3">
        <v>2508310.4500000002</v>
      </c>
      <c r="J61" s="3">
        <v>1966497.38</v>
      </c>
    </row>
    <row r="62" spans="8:10" x14ac:dyDescent="0.25">
      <c r="H62" s="19">
        <v>2013</v>
      </c>
      <c r="I62" s="3">
        <v>2552918.4900000002</v>
      </c>
      <c r="J62" s="3">
        <v>2126198.67</v>
      </c>
    </row>
    <row r="63" spans="8:10" x14ac:dyDescent="0.25">
      <c r="H63" s="19">
        <v>2014</v>
      </c>
      <c r="I63" s="3">
        <v>2369972.29</v>
      </c>
      <c r="J63" s="3">
        <v>2155184.04</v>
      </c>
    </row>
    <row r="64" spans="8:10" x14ac:dyDescent="0.25">
      <c r="H64" s="19">
        <v>2015</v>
      </c>
      <c r="I64" s="3">
        <v>2586777.54</v>
      </c>
      <c r="J64" s="3">
        <v>2416595.09</v>
      </c>
    </row>
    <row r="65" spans="8:10" x14ac:dyDescent="0.25">
      <c r="H65" s="19">
        <v>2016</v>
      </c>
      <c r="I65" s="3">
        <v>2893634.31</v>
      </c>
      <c r="J65" s="3">
        <v>3003757.69</v>
      </c>
    </row>
    <row r="66" spans="8:10" ht="15.75" thickBot="1" x14ac:dyDescent="0.3">
      <c r="H66" s="21" t="s">
        <v>3</v>
      </c>
      <c r="I66" s="3">
        <v>1144036.3700000001</v>
      </c>
      <c r="J66" s="22">
        <v>1519258.68</v>
      </c>
    </row>
  </sheetData>
  <mergeCells count="6">
    <mergeCell ref="A1:O1"/>
    <mergeCell ref="A2:D3"/>
    <mergeCell ref="A27:D27"/>
    <mergeCell ref="I4:M4"/>
    <mergeCell ref="J5:K5"/>
    <mergeCell ref="L5:M5"/>
  </mergeCells>
  <hyperlinks>
    <hyperlink ref="A28" location="'Table of Contents'!A1" display="Table of Contents" xr:uid="{00000000-0004-0000-0300-000000000000}"/>
  </hyperlinks>
  <printOptions horizontalCentered="1"/>
  <pageMargins left="0.7" right="0.7" top="0.75" bottom="0.75" header="0.3" footer="0.3"/>
  <pageSetup scale="46" fitToHeight="3" orientation="landscape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7"/>
  <sheetViews>
    <sheetView workbookViewId="0">
      <selection sqref="A1:U1"/>
    </sheetView>
  </sheetViews>
  <sheetFormatPr defaultRowHeight="15" x14ac:dyDescent="0.25"/>
  <cols>
    <col min="1" max="1" width="25" customWidth="1"/>
    <col min="2" max="2" width="22" customWidth="1"/>
    <col min="3" max="3" width="23.7109375" customWidth="1"/>
    <col min="4" max="4" width="16.28515625" customWidth="1"/>
    <col min="5" max="5" width="15.5703125" customWidth="1"/>
    <col min="6" max="6" width="13.140625" bestFit="1" customWidth="1"/>
    <col min="8" max="8" width="23.85546875" bestFit="1" customWidth="1"/>
    <col min="9" max="9" width="13.42578125" bestFit="1" customWidth="1"/>
    <col min="10" max="10" width="9.5703125" bestFit="1" customWidth="1"/>
    <col min="11" max="11" width="15.42578125" bestFit="1" customWidth="1"/>
    <col min="12" max="12" width="11.5703125" bestFit="1" customWidth="1"/>
    <col min="13" max="14" width="13.42578125" bestFit="1" customWidth="1"/>
    <col min="15" max="15" width="9.5703125" bestFit="1" customWidth="1"/>
    <col min="16" max="16" width="15.42578125" bestFit="1" customWidth="1"/>
    <col min="17" max="17" width="11.5703125" bestFit="1" customWidth="1"/>
  </cols>
  <sheetData>
    <row r="1" spans="1:21" ht="28.5" customHeight="1" x14ac:dyDescent="0.25">
      <c r="A1" s="57" t="s">
        <v>123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x14ac:dyDescent="0.25">
      <c r="A2" s="50" t="s">
        <v>15</v>
      </c>
      <c r="B2" s="50"/>
      <c r="C2" s="50"/>
      <c r="D2" s="50"/>
    </row>
    <row r="3" spans="1:21" ht="15.75" thickBot="1" x14ac:dyDescent="0.3">
      <c r="A3" s="51"/>
      <c r="B3" s="51"/>
      <c r="C3" s="51"/>
      <c r="D3" s="51"/>
      <c r="I3" s="55" t="s">
        <v>39</v>
      </c>
      <c r="J3" s="55"/>
      <c r="K3" s="55"/>
      <c r="L3" s="55"/>
    </row>
    <row r="4" spans="1:21" ht="57" customHeight="1" x14ac:dyDescent="0.25">
      <c r="A4" s="16" t="s">
        <v>0</v>
      </c>
      <c r="B4" s="24" t="s">
        <v>7</v>
      </c>
      <c r="C4" s="24" t="s">
        <v>10</v>
      </c>
      <c r="D4" s="17" t="s">
        <v>5</v>
      </c>
      <c r="E4" s="17" t="s">
        <v>1</v>
      </c>
      <c r="F4" s="18" t="s">
        <v>2</v>
      </c>
      <c r="H4" s="1"/>
      <c r="I4" s="64" t="s">
        <v>34</v>
      </c>
      <c r="J4" s="65"/>
      <c r="K4" s="65"/>
      <c r="L4" s="65"/>
      <c r="M4" s="66"/>
      <c r="N4" s="61" t="s">
        <v>32</v>
      </c>
      <c r="O4" s="62"/>
      <c r="P4" s="62"/>
      <c r="Q4" s="63"/>
    </row>
    <row r="5" spans="1:21" x14ac:dyDescent="0.25">
      <c r="A5" s="19">
        <v>2007</v>
      </c>
      <c r="B5" s="2" t="s">
        <v>8</v>
      </c>
      <c r="C5" s="2" t="s">
        <v>11</v>
      </c>
      <c r="D5" s="3">
        <v>5146</v>
      </c>
      <c r="E5" s="3">
        <v>1191315.6000000001</v>
      </c>
      <c r="F5" s="20">
        <v>4.3196000000000003</v>
      </c>
      <c r="H5" s="1" t="s">
        <v>0</v>
      </c>
      <c r="I5" s="1" t="s">
        <v>18</v>
      </c>
      <c r="J5" s="1" t="s">
        <v>19</v>
      </c>
      <c r="K5" s="1" t="s">
        <v>20</v>
      </c>
      <c r="L5" s="1" t="s">
        <v>21</v>
      </c>
      <c r="M5" s="36" t="s">
        <v>80</v>
      </c>
      <c r="N5" s="1" t="s">
        <v>18</v>
      </c>
      <c r="O5" s="1" t="s">
        <v>19</v>
      </c>
      <c r="P5" s="1" t="s">
        <v>20</v>
      </c>
      <c r="Q5" s="1" t="s">
        <v>21</v>
      </c>
    </row>
    <row r="6" spans="1:21" x14ac:dyDescent="0.25">
      <c r="A6" s="19">
        <v>2008</v>
      </c>
      <c r="B6" s="2" t="s">
        <v>8</v>
      </c>
      <c r="C6" s="2" t="s">
        <v>11</v>
      </c>
      <c r="D6" s="3">
        <v>4993</v>
      </c>
      <c r="E6" s="3">
        <v>1202558.33</v>
      </c>
      <c r="F6" s="20">
        <v>4.1520000000000001</v>
      </c>
      <c r="H6" s="2">
        <v>2007</v>
      </c>
      <c r="I6" s="4">
        <v>4.3196000000000003</v>
      </c>
      <c r="J6" s="4">
        <v>11.9956</v>
      </c>
      <c r="K6" s="4">
        <v>7.3891</v>
      </c>
      <c r="L6" s="4">
        <v>27.485800000000001</v>
      </c>
      <c r="M6" s="35">
        <v>14.6669</v>
      </c>
      <c r="N6" s="8"/>
      <c r="O6" s="8"/>
      <c r="P6" s="8"/>
      <c r="Q6" s="8"/>
      <c r="R6" t="s">
        <v>90</v>
      </c>
      <c r="S6" t="s">
        <v>89</v>
      </c>
      <c r="T6" t="s">
        <v>115</v>
      </c>
      <c r="U6" t="s">
        <v>89</v>
      </c>
    </row>
    <row r="7" spans="1:21" x14ac:dyDescent="0.25">
      <c r="A7" s="19">
        <v>2009</v>
      </c>
      <c r="B7" s="2" t="s">
        <v>8</v>
      </c>
      <c r="C7" s="2" t="s">
        <v>11</v>
      </c>
      <c r="D7" s="3">
        <v>5059</v>
      </c>
      <c r="E7" s="3">
        <v>1202871.56</v>
      </c>
      <c r="F7" s="20">
        <v>4.2058</v>
      </c>
      <c r="H7" s="2">
        <v>2008</v>
      </c>
      <c r="I7" s="4">
        <v>4.1520000000000001</v>
      </c>
      <c r="J7" s="4">
        <v>11.8605</v>
      </c>
      <c r="K7" s="4">
        <v>7.0434000000000001</v>
      </c>
      <c r="L7" s="4">
        <v>25.738900000000001</v>
      </c>
      <c r="M7" s="35">
        <v>13.9137</v>
      </c>
      <c r="N7" s="9">
        <f t="shared" ref="N7:N16" si="0">I7-I6</f>
        <v>-0.16760000000000019</v>
      </c>
      <c r="O7" s="9">
        <f t="shared" ref="O7:O16" si="1">J7-J6</f>
        <v>-0.13509999999999955</v>
      </c>
      <c r="P7" s="9">
        <f t="shared" ref="P7:P16" si="2">K7-K6</f>
        <v>-0.3456999999999999</v>
      </c>
      <c r="Q7" s="9">
        <f t="shared" ref="Q7:Q16" si="3">L7-L6</f>
        <v>-1.7469000000000001</v>
      </c>
      <c r="R7" s="40">
        <f>M7/M6</f>
        <v>0.9486462715365892</v>
      </c>
      <c r="S7" s="40">
        <f>(R7*R8*R9*R10*R11)^(1/5)</f>
        <v>0.95749865806523815</v>
      </c>
      <c r="T7">
        <f>L7/L6</f>
        <v>0.93644354539434904</v>
      </c>
      <c r="U7">
        <f>(T7*T8*T9*T10*T11*T12)^(1/6)</f>
        <v>0.96414324605885526</v>
      </c>
    </row>
    <row r="8" spans="1:21" x14ac:dyDescent="0.25">
      <c r="A8" s="19">
        <v>2010</v>
      </c>
      <c r="B8" s="2" t="s">
        <v>8</v>
      </c>
      <c r="C8" s="2" t="s">
        <v>11</v>
      </c>
      <c r="D8" s="3">
        <v>4812</v>
      </c>
      <c r="E8" s="3">
        <v>1191890.07</v>
      </c>
      <c r="F8" s="20">
        <v>4.0373000000000001</v>
      </c>
      <c r="H8" s="2">
        <v>2009</v>
      </c>
      <c r="I8" s="4">
        <v>4.2058</v>
      </c>
      <c r="J8" s="4">
        <v>11.767799999999999</v>
      </c>
      <c r="K8" s="4">
        <v>7.1208</v>
      </c>
      <c r="L8" s="4">
        <v>25.065999999999999</v>
      </c>
      <c r="M8" s="35">
        <v>13.4673</v>
      </c>
      <c r="N8" s="9">
        <f t="shared" si="0"/>
        <v>5.3799999999999848E-2</v>
      </c>
      <c r="O8" s="9">
        <f t="shared" si="1"/>
        <v>-9.2700000000000671E-2</v>
      </c>
      <c r="P8" s="9">
        <f t="shared" si="2"/>
        <v>7.7399999999999913E-2</v>
      </c>
      <c r="Q8" s="9">
        <f t="shared" si="3"/>
        <v>-0.67290000000000205</v>
      </c>
      <c r="R8" s="40">
        <f t="shared" ref="R8:R16" si="4">M8/M7</f>
        <v>0.9679165139394984</v>
      </c>
      <c r="S8" s="41"/>
      <c r="T8">
        <f t="shared" ref="T8:T16" si="5">L8/L7</f>
        <v>0.97385669162240807</v>
      </c>
    </row>
    <row r="9" spans="1:21" x14ac:dyDescent="0.25">
      <c r="A9" s="19">
        <v>2011</v>
      </c>
      <c r="B9" s="2" t="s">
        <v>8</v>
      </c>
      <c r="C9" s="2" t="s">
        <v>11</v>
      </c>
      <c r="D9" s="3">
        <v>5108</v>
      </c>
      <c r="E9" s="3">
        <v>1210353.3899999999</v>
      </c>
      <c r="F9" s="20">
        <v>4.2202999999999999</v>
      </c>
      <c r="H9" s="2">
        <v>2010</v>
      </c>
      <c r="I9" s="4">
        <v>4.0373000000000001</v>
      </c>
      <c r="J9" s="4">
        <v>11.2189</v>
      </c>
      <c r="K9" s="4">
        <v>7.1749999999999998</v>
      </c>
      <c r="L9" s="4">
        <v>24.060400000000001</v>
      </c>
      <c r="M9" s="35">
        <v>12.704000000000001</v>
      </c>
      <c r="N9" s="9">
        <f t="shared" si="0"/>
        <v>-0.16849999999999987</v>
      </c>
      <c r="O9" s="9">
        <f t="shared" si="1"/>
        <v>-0.54889999999999972</v>
      </c>
      <c r="P9" s="9">
        <f t="shared" si="2"/>
        <v>5.4199999999999804E-2</v>
      </c>
      <c r="Q9" s="9">
        <f t="shared" si="3"/>
        <v>-1.0055999999999976</v>
      </c>
      <c r="R9" s="40">
        <f t="shared" si="4"/>
        <v>0.9433219724814923</v>
      </c>
      <c r="S9" s="41"/>
      <c r="T9">
        <f t="shared" si="5"/>
        <v>0.95988191175297222</v>
      </c>
    </row>
    <row r="10" spans="1:21" x14ac:dyDescent="0.25">
      <c r="A10" s="19">
        <v>2012</v>
      </c>
      <c r="B10" s="2" t="s">
        <v>8</v>
      </c>
      <c r="C10" s="2" t="s">
        <v>11</v>
      </c>
      <c r="D10" s="3">
        <v>4896</v>
      </c>
      <c r="E10" s="3">
        <v>1229801.29</v>
      </c>
      <c r="F10" s="20">
        <v>3.9811000000000001</v>
      </c>
      <c r="H10" s="2">
        <v>2011</v>
      </c>
      <c r="I10" s="4">
        <v>4.2202999999999999</v>
      </c>
      <c r="J10" s="4">
        <v>10.975099999999999</v>
      </c>
      <c r="K10" s="4">
        <v>7.0903</v>
      </c>
      <c r="L10" s="4">
        <v>23.228000000000002</v>
      </c>
      <c r="M10" s="35">
        <v>12.888299999999999</v>
      </c>
      <c r="N10" s="9">
        <f t="shared" si="0"/>
        <v>0.18299999999999983</v>
      </c>
      <c r="O10" s="9">
        <f t="shared" si="1"/>
        <v>-0.24380000000000024</v>
      </c>
      <c r="P10" s="9">
        <f t="shared" si="2"/>
        <v>-8.4699999999999775E-2</v>
      </c>
      <c r="Q10" s="9">
        <f t="shared" si="3"/>
        <v>-0.83239999999999981</v>
      </c>
      <c r="R10" s="40">
        <f t="shared" si="4"/>
        <v>1.0145072418136019</v>
      </c>
      <c r="S10" s="41"/>
      <c r="T10">
        <f t="shared" si="5"/>
        <v>0.96540373393626044</v>
      </c>
    </row>
    <row r="11" spans="1:21" x14ac:dyDescent="0.25">
      <c r="A11" s="19">
        <v>2013</v>
      </c>
      <c r="B11" s="2" t="s">
        <v>8</v>
      </c>
      <c r="C11" s="2" t="s">
        <v>11</v>
      </c>
      <c r="D11" s="3">
        <v>5272</v>
      </c>
      <c r="E11" s="3">
        <v>1256459.45</v>
      </c>
      <c r="F11" s="20">
        <v>4.1959</v>
      </c>
      <c r="H11" s="2">
        <v>2012</v>
      </c>
      <c r="I11" s="4">
        <v>3.9811000000000001</v>
      </c>
      <c r="J11" s="4">
        <v>10.841200000000001</v>
      </c>
      <c r="K11" s="4">
        <v>6.8743999999999996</v>
      </c>
      <c r="L11" s="4">
        <v>22.502300000000002</v>
      </c>
      <c r="M11" s="35">
        <v>11.804</v>
      </c>
      <c r="N11" s="9">
        <f t="shared" si="0"/>
        <v>-0.23919999999999986</v>
      </c>
      <c r="O11" s="9">
        <f t="shared" si="1"/>
        <v>-0.1338999999999988</v>
      </c>
      <c r="P11" s="9">
        <f t="shared" si="2"/>
        <v>-0.21590000000000042</v>
      </c>
      <c r="Q11" s="9">
        <f t="shared" si="3"/>
        <v>-0.72569999999999979</v>
      </c>
      <c r="R11" s="40">
        <f t="shared" si="4"/>
        <v>0.91586943196542614</v>
      </c>
      <c r="S11" s="41"/>
      <c r="T11">
        <f t="shared" si="5"/>
        <v>0.96875753401067677</v>
      </c>
    </row>
    <row r="12" spans="1:21" x14ac:dyDescent="0.25">
      <c r="A12" s="19">
        <v>2014</v>
      </c>
      <c r="B12" s="2" t="s">
        <v>8</v>
      </c>
      <c r="C12" s="2" t="s">
        <v>11</v>
      </c>
      <c r="D12" s="3">
        <v>4816</v>
      </c>
      <c r="E12" s="3">
        <v>1186011.28</v>
      </c>
      <c r="F12" s="20">
        <v>4.0606999999999998</v>
      </c>
      <c r="H12" s="2">
        <v>2013</v>
      </c>
      <c r="I12" s="4">
        <v>4.1959</v>
      </c>
      <c r="J12" s="4">
        <v>10.719799999999999</v>
      </c>
      <c r="K12" s="4">
        <v>7.0923999999999996</v>
      </c>
      <c r="L12" s="4">
        <v>22.0779</v>
      </c>
      <c r="M12" s="35">
        <v>11.792400000000001</v>
      </c>
      <c r="N12" s="9">
        <f t="shared" si="0"/>
        <v>0.21479999999999988</v>
      </c>
      <c r="O12" s="9">
        <f t="shared" si="1"/>
        <v>-0.12140000000000128</v>
      </c>
      <c r="P12" s="9">
        <f t="shared" si="2"/>
        <v>0.21799999999999997</v>
      </c>
      <c r="Q12" s="9">
        <f t="shared" si="3"/>
        <v>-0.42440000000000211</v>
      </c>
      <c r="R12" s="40">
        <f t="shared" si="4"/>
        <v>0.99901728227719422</v>
      </c>
      <c r="S12" s="41">
        <f>(R12*R13*R14*R15)^(1/4)</f>
        <v>1.0018227803958173</v>
      </c>
      <c r="T12">
        <f t="shared" si="5"/>
        <v>0.98113970571897091</v>
      </c>
    </row>
    <row r="13" spans="1:21" x14ac:dyDescent="0.25">
      <c r="A13" s="19">
        <v>2015</v>
      </c>
      <c r="B13" s="2" t="s">
        <v>8</v>
      </c>
      <c r="C13" s="2" t="s">
        <v>11</v>
      </c>
      <c r="D13" s="3">
        <v>5270</v>
      </c>
      <c r="E13" s="3">
        <v>1284143.52</v>
      </c>
      <c r="F13" s="20">
        <v>4.1039000000000003</v>
      </c>
      <c r="H13" s="2">
        <v>2014</v>
      </c>
      <c r="I13" s="4">
        <v>4.0606999999999998</v>
      </c>
      <c r="J13" s="4">
        <v>11.0754</v>
      </c>
      <c r="K13" s="4">
        <v>7.1768000000000001</v>
      </c>
      <c r="L13" s="4">
        <v>22.740400000000001</v>
      </c>
      <c r="M13" s="35">
        <v>11.8047</v>
      </c>
      <c r="N13" s="9">
        <f t="shared" si="0"/>
        <v>-0.13520000000000021</v>
      </c>
      <c r="O13" s="9">
        <f t="shared" si="1"/>
        <v>0.3556000000000008</v>
      </c>
      <c r="P13" s="9">
        <f t="shared" si="2"/>
        <v>8.4400000000000475E-2</v>
      </c>
      <c r="Q13" s="9">
        <f t="shared" si="3"/>
        <v>0.66250000000000142</v>
      </c>
      <c r="R13" s="40">
        <f t="shared" si="4"/>
        <v>1.0010430446728402</v>
      </c>
      <c r="T13">
        <f t="shared" si="5"/>
        <v>1.0300073829485594</v>
      </c>
      <c r="U13">
        <f>(T13*T14*T15)^(1/3)</f>
        <v>1.0086709010333619</v>
      </c>
    </row>
    <row r="14" spans="1:21" x14ac:dyDescent="0.25">
      <c r="A14" s="19">
        <v>2016</v>
      </c>
      <c r="B14" s="2" t="s">
        <v>8</v>
      </c>
      <c r="C14" s="2" t="s">
        <v>11</v>
      </c>
      <c r="D14" s="3">
        <v>6053</v>
      </c>
      <c r="E14" s="3">
        <v>1431545.63</v>
      </c>
      <c r="F14" s="20">
        <v>4.2282999999999999</v>
      </c>
      <c r="H14" s="2">
        <v>2015</v>
      </c>
      <c r="I14" s="4">
        <v>4.1039000000000003</v>
      </c>
      <c r="J14" s="4">
        <v>11.2913</v>
      </c>
      <c r="K14" s="4">
        <v>7.0495999999999999</v>
      </c>
      <c r="L14" s="4">
        <v>22.807300000000001</v>
      </c>
      <c r="M14" s="35">
        <v>11.7475</v>
      </c>
      <c r="N14" s="9">
        <f t="shared" si="0"/>
        <v>4.3200000000000571E-2</v>
      </c>
      <c r="O14" s="9">
        <f t="shared" si="1"/>
        <v>0.21589999999999954</v>
      </c>
      <c r="P14" s="9">
        <f t="shared" si="2"/>
        <v>-0.1272000000000002</v>
      </c>
      <c r="Q14" s="9">
        <f t="shared" si="3"/>
        <v>6.6900000000000404E-2</v>
      </c>
      <c r="R14" s="40">
        <f>M14/M13</f>
        <v>0.99515447237117416</v>
      </c>
      <c r="S14" s="41"/>
      <c r="T14">
        <f t="shared" si="5"/>
        <v>1.0029419007581222</v>
      </c>
    </row>
    <row r="15" spans="1:21" x14ac:dyDescent="0.25">
      <c r="A15" s="19" t="s">
        <v>3</v>
      </c>
      <c r="B15" s="2" t="s">
        <v>8</v>
      </c>
      <c r="C15" s="2" t="s">
        <v>11</v>
      </c>
      <c r="D15" s="3">
        <v>2476</v>
      </c>
      <c r="E15" s="3">
        <v>571568.82999999996</v>
      </c>
      <c r="F15" s="20">
        <v>4.3319000000000001</v>
      </c>
      <c r="H15" s="2">
        <v>2016</v>
      </c>
      <c r="I15" s="4">
        <v>4.2282999999999999</v>
      </c>
      <c r="J15" s="4">
        <v>11.3932</v>
      </c>
      <c r="K15" s="4">
        <v>7.3114999999999997</v>
      </c>
      <c r="L15" s="4">
        <v>22.6572</v>
      </c>
      <c r="M15" s="35">
        <v>11.8903</v>
      </c>
      <c r="N15" s="9">
        <f t="shared" si="0"/>
        <v>0.12439999999999962</v>
      </c>
      <c r="O15" s="9">
        <f t="shared" si="1"/>
        <v>0.10190000000000055</v>
      </c>
      <c r="P15" s="9">
        <f t="shared" si="2"/>
        <v>0.2618999999999998</v>
      </c>
      <c r="Q15" s="9">
        <f t="shared" si="3"/>
        <v>-0.1501000000000019</v>
      </c>
      <c r="R15" s="40">
        <f t="shared" si="4"/>
        <v>1.0121557778250692</v>
      </c>
      <c r="S15" s="41"/>
      <c r="T15">
        <f t="shared" si="5"/>
        <v>0.99341877381364729</v>
      </c>
    </row>
    <row r="16" spans="1:21" x14ac:dyDescent="0.25">
      <c r="A16" s="19">
        <v>2007</v>
      </c>
      <c r="B16" s="2" t="s">
        <v>8</v>
      </c>
      <c r="C16" s="2" t="s">
        <v>12</v>
      </c>
      <c r="D16" s="3">
        <v>5674</v>
      </c>
      <c r="E16" s="3">
        <v>473007.88</v>
      </c>
      <c r="F16" s="20">
        <v>11.9956</v>
      </c>
      <c r="H16" s="2" t="s">
        <v>3</v>
      </c>
      <c r="I16" s="4">
        <v>4.3319000000000001</v>
      </c>
      <c r="J16" s="4">
        <v>12.041700000000001</v>
      </c>
      <c r="K16" s="4">
        <v>7.7297000000000002</v>
      </c>
      <c r="L16" s="4">
        <v>24.915400000000002</v>
      </c>
      <c r="M16" s="35">
        <v>12.504899999999999</v>
      </c>
      <c r="N16" s="9">
        <f t="shared" si="0"/>
        <v>0.10360000000000014</v>
      </c>
      <c r="O16" s="9">
        <f t="shared" si="1"/>
        <v>0.6485000000000003</v>
      </c>
      <c r="P16" s="9">
        <f t="shared" si="2"/>
        <v>0.41820000000000057</v>
      </c>
      <c r="Q16" s="9">
        <f t="shared" si="3"/>
        <v>2.2582000000000022</v>
      </c>
      <c r="R16" s="40">
        <f t="shared" si="4"/>
        <v>1.0516891920304785</v>
      </c>
      <c r="S16" s="41"/>
      <c r="T16">
        <f t="shared" si="5"/>
        <v>1.0996680966756704</v>
      </c>
    </row>
    <row r="17" spans="1:21" x14ac:dyDescent="0.25">
      <c r="A17" s="19">
        <v>2008</v>
      </c>
      <c r="B17" s="2" t="s">
        <v>8</v>
      </c>
      <c r="C17" s="2" t="s">
        <v>12</v>
      </c>
      <c r="D17" s="3">
        <v>6051</v>
      </c>
      <c r="E17" s="3">
        <v>510182.51</v>
      </c>
      <c r="F17" s="20">
        <v>11.8605</v>
      </c>
      <c r="S17">
        <f>(R7*R8*R9*R10*R11*R12*R13*R14*R15*R16)^(1/10)</f>
        <v>0.98417921576422418</v>
      </c>
      <c r="U17">
        <f>(T7*T8*T9*T10*T11*T12*T13*T14*T15*T16)^(1/10)</f>
        <v>0.99022970041149905</v>
      </c>
    </row>
    <row r="18" spans="1:21" x14ac:dyDescent="0.25">
      <c r="A18" s="19">
        <v>2009</v>
      </c>
      <c r="B18" s="2" t="s">
        <v>8</v>
      </c>
      <c r="C18" s="2" t="s">
        <v>12</v>
      </c>
      <c r="D18" s="3">
        <v>7374</v>
      </c>
      <c r="E18" s="3">
        <v>626626.79</v>
      </c>
      <c r="F18" s="20">
        <v>11.767799999999999</v>
      </c>
    </row>
    <row r="19" spans="1:21" x14ac:dyDescent="0.25">
      <c r="A19" s="19">
        <v>2010</v>
      </c>
      <c r="B19" s="2" t="s">
        <v>8</v>
      </c>
      <c r="C19" s="2" t="s">
        <v>12</v>
      </c>
      <c r="D19" s="3">
        <v>7920</v>
      </c>
      <c r="E19" s="3">
        <v>705951.19</v>
      </c>
      <c r="F19" s="20">
        <v>11.2189</v>
      </c>
    </row>
    <row r="20" spans="1:21" x14ac:dyDescent="0.25">
      <c r="A20" s="19">
        <v>2011</v>
      </c>
      <c r="B20" s="2" t="s">
        <v>8</v>
      </c>
      <c r="C20" s="2" t="s">
        <v>12</v>
      </c>
      <c r="D20" s="3">
        <v>8425</v>
      </c>
      <c r="E20" s="3">
        <v>767643.33</v>
      </c>
      <c r="F20" s="20">
        <v>10.975099999999999</v>
      </c>
    </row>
    <row r="21" spans="1:21" x14ac:dyDescent="0.25">
      <c r="A21" s="19">
        <v>2012</v>
      </c>
      <c r="B21" s="2" t="s">
        <v>8</v>
      </c>
      <c r="C21" s="2" t="s">
        <v>12</v>
      </c>
      <c r="D21" s="3">
        <v>9543</v>
      </c>
      <c r="E21" s="3">
        <v>880250.82</v>
      </c>
      <c r="F21" s="20">
        <v>10.841200000000001</v>
      </c>
    </row>
    <row r="22" spans="1:21" x14ac:dyDescent="0.25">
      <c r="A22" s="19">
        <v>2013</v>
      </c>
      <c r="B22" s="2" t="s">
        <v>8</v>
      </c>
      <c r="C22" s="2" t="s">
        <v>12</v>
      </c>
      <c r="D22" s="3">
        <v>10178</v>
      </c>
      <c r="E22" s="3">
        <v>949457.96</v>
      </c>
      <c r="F22" s="20">
        <v>10.719799999999999</v>
      </c>
    </row>
    <row r="23" spans="1:21" x14ac:dyDescent="0.25">
      <c r="A23" s="19">
        <v>2014</v>
      </c>
      <c r="B23" s="2" t="s">
        <v>8</v>
      </c>
      <c r="C23" s="2" t="s">
        <v>12</v>
      </c>
      <c r="D23" s="3">
        <v>10552</v>
      </c>
      <c r="E23" s="3">
        <v>952740.88</v>
      </c>
      <c r="F23" s="20">
        <v>11.0754</v>
      </c>
    </row>
    <row r="24" spans="1:21" x14ac:dyDescent="0.25">
      <c r="A24" s="19">
        <v>2015</v>
      </c>
      <c r="B24" s="2" t="s">
        <v>8</v>
      </c>
      <c r="C24" s="2" t="s">
        <v>12</v>
      </c>
      <c r="D24" s="3">
        <v>11911</v>
      </c>
      <c r="E24" s="3">
        <v>1054882.96</v>
      </c>
      <c r="F24" s="20">
        <v>11.2913</v>
      </c>
    </row>
    <row r="25" spans="1:21" x14ac:dyDescent="0.25">
      <c r="A25" s="19">
        <v>2016</v>
      </c>
      <c r="B25" s="2" t="s">
        <v>8</v>
      </c>
      <c r="C25" s="2" t="s">
        <v>12</v>
      </c>
      <c r="D25" s="3">
        <v>14846</v>
      </c>
      <c r="E25" s="3">
        <v>1303059.58</v>
      </c>
      <c r="F25" s="20">
        <v>11.3932</v>
      </c>
    </row>
    <row r="26" spans="1:21" x14ac:dyDescent="0.25">
      <c r="A26" s="19" t="s">
        <v>3</v>
      </c>
      <c r="B26" s="2" t="s">
        <v>8</v>
      </c>
      <c r="C26" s="2" t="s">
        <v>12</v>
      </c>
      <c r="D26" s="3">
        <v>7916</v>
      </c>
      <c r="E26" s="3">
        <v>657382.62</v>
      </c>
      <c r="F26" s="20">
        <v>12.041700000000001</v>
      </c>
    </row>
    <row r="27" spans="1:21" x14ac:dyDescent="0.25">
      <c r="A27" s="19">
        <v>2007</v>
      </c>
      <c r="B27" s="2" t="s">
        <v>9</v>
      </c>
      <c r="C27" s="2" t="s">
        <v>11</v>
      </c>
      <c r="D27" s="3">
        <v>9321</v>
      </c>
      <c r="E27" s="3">
        <v>1261457.54</v>
      </c>
      <c r="F27" s="20">
        <v>7.3891</v>
      </c>
    </row>
    <row r="28" spans="1:21" x14ac:dyDescent="0.25">
      <c r="A28" s="19">
        <v>2008</v>
      </c>
      <c r="B28" s="2" t="s">
        <v>9</v>
      </c>
      <c r="C28" s="2" t="s">
        <v>11</v>
      </c>
      <c r="D28" s="3">
        <v>8944</v>
      </c>
      <c r="E28" s="3">
        <v>1269837.72</v>
      </c>
      <c r="F28" s="20">
        <v>7.0434000000000001</v>
      </c>
    </row>
    <row r="29" spans="1:21" x14ac:dyDescent="0.25">
      <c r="A29" s="19">
        <v>2009</v>
      </c>
      <c r="B29" s="2" t="s">
        <v>9</v>
      </c>
      <c r="C29" s="2" t="s">
        <v>11</v>
      </c>
      <c r="D29" s="3">
        <v>9061</v>
      </c>
      <c r="E29" s="3">
        <v>1272472.5</v>
      </c>
      <c r="F29" s="20">
        <v>7.1208</v>
      </c>
    </row>
    <row r="30" spans="1:21" x14ac:dyDescent="0.25">
      <c r="A30" s="19">
        <v>2010</v>
      </c>
      <c r="B30" s="2" t="s">
        <v>9</v>
      </c>
      <c r="C30" s="2" t="s">
        <v>11</v>
      </c>
      <c r="D30" s="3">
        <v>9047</v>
      </c>
      <c r="E30" s="3">
        <v>1260900.99</v>
      </c>
      <c r="F30" s="20">
        <v>7.1749999999999998</v>
      </c>
    </row>
    <row r="31" spans="1:21" x14ac:dyDescent="0.25">
      <c r="A31" s="19">
        <v>2011</v>
      </c>
      <c r="B31" s="2" t="s">
        <v>9</v>
      </c>
      <c r="C31" s="2" t="s">
        <v>11</v>
      </c>
      <c r="D31" s="3">
        <v>9043</v>
      </c>
      <c r="E31" s="3">
        <v>1275406.8500000001</v>
      </c>
      <c r="F31" s="20">
        <v>7.0903</v>
      </c>
    </row>
    <row r="32" spans="1:21" x14ac:dyDescent="0.25">
      <c r="A32" s="19">
        <v>2012</v>
      </c>
      <c r="B32" s="2" t="s">
        <v>9</v>
      </c>
      <c r="C32" s="2" t="s">
        <v>11</v>
      </c>
      <c r="D32" s="3">
        <v>8789</v>
      </c>
      <c r="E32" s="3">
        <v>1278509.1599999999</v>
      </c>
      <c r="F32" s="20">
        <v>6.8743999999999996</v>
      </c>
    </row>
    <row r="33" spans="1:12" x14ac:dyDescent="0.25">
      <c r="A33" s="19">
        <v>2013</v>
      </c>
      <c r="B33" s="2" t="s">
        <v>9</v>
      </c>
      <c r="C33" s="2" t="s">
        <v>11</v>
      </c>
      <c r="D33" s="3">
        <v>9195</v>
      </c>
      <c r="E33" s="3">
        <v>1296459.04</v>
      </c>
      <c r="F33" s="20">
        <v>7.0923999999999996</v>
      </c>
      <c r="I33" s="55" t="s">
        <v>39</v>
      </c>
      <c r="J33" s="55"/>
      <c r="K33" s="55"/>
      <c r="L33" s="55"/>
    </row>
    <row r="34" spans="1:12" x14ac:dyDescent="0.25">
      <c r="A34" s="19">
        <v>2014</v>
      </c>
      <c r="B34" s="2" t="s">
        <v>9</v>
      </c>
      <c r="C34" s="2" t="s">
        <v>11</v>
      </c>
      <c r="D34" s="3">
        <v>8497</v>
      </c>
      <c r="E34" s="3">
        <v>1183961.01</v>
      </c>
      <c r="F34" s="20">
        <v>7.1768000000000001</v>
      </c>
      <c r="H34" s="1"/>
      <c r="I34" s="61" t="s">
        <v>33</v>
      </c>
      <c r="J34" s="62"/>
      <c r="K34" s="62"/>
      <c r="L34" s="63"/>
    </row>
    <row r="35" spans="1:12" x14ac:dyDescent="0.25">
      <c r="A35" s="19">
        <v>2015</v>
      </c>
      <c r="B35" s="2" t="s">
        <v>9</v>
      </c>
      <c r="C35" s="2" t="s">
        <v>11</v>
      </c>
      <c r="D35" s="3">
        <v>9183</v>
      </c>
      <c r="E35" s="3">
        <v>1302634.02</v>
      </c>
      <c r="F35" s="20">
        <v>7.0495999999999999</v>
      </c>
      <c r="H35" s="1"/>
      <c r="I35" s="1" t="s">
        <v>18</v>
      </c>
      <c r="J35" s="1" t="s">
        <v>19</v>
      </c>
      <c r="K35" s="1" t="s">
        <v>20</v>
      </c>
      <c r="L35" s="1" t="s">
        <v>21</v>
      </c>
    </row>
    <row r="36" spans="1:12" x14ac:dyDescent="0.25">
      <c r="A36" s="19">
        <v>2016</v>
      </c>
      <c r="B36" s="2" t="s">
        <v>9</v>
      </c>
      <c r="C36" s="2" t="s">
        <v>11</v>
      </c>
      <c r="D36" s="3">
        <v>10690</v>
      </c>
      <c r="E36" s="3">
        <v>1462088.68</v>
      </c>
      <c r="F36" s="20">
        <v>7.3114999999999997</v>
      </c>
      <c r="H36" s="2">
        <v>2007</v>
      </c>
      <c r="I36" s="3">
        <v>1191315.6000000001</v>
      </c>
      <c r="J36" s="3">
        <v>473007.88</v>
      </c>
      <c r="K36" s="3">
        <v>1261457.54</v>
      </c>
      <c r="L36" s="3">
        <v>577788.77</v>
      </c>
    </row>
    <row r="37" spans="1:12" x14ac:dyDescent="0.25">
      <c r="A37" s="19" t="s">
        <v>3</v>
      </c>
      <c r="B37" s="2" t="s">
        <v>9</v>
      </c>
      <c r="C37" s="2" t="s">
        <v>11</v>
      </c>
      <c r="D37" s="3">
        <v>4425</v>
      </c>
      <c r="E37" s="3">
        <v>572467.54</v>
      </c>
      <c r="F37" s="20">
        <v>7.7297000000000002</v>
      </c>
      <c r="H37" s="2">
        <v>2008</v>
      </c>
      <c r="I37" s="3">
        <v>1202558.33</v>
      </c>
      <c r="J37" s="3">
        <v>510182.51</v>
      </c>
      <c r="K37" s="3">
        <v>1269837.72</v>
      </c>
      <c r="L37" s="3">
        <v>629048.98</v>
      </c>
    </row>
    <row r="38" spans="1:12" x14ac:dyDescent="0.25">
      <c r="A38" s="19">
        <v>2007</v>
      </c>
      <c r="B38" s="2" t="s">
        <v>9</v>
      </c>
      <c r="C38" s="2" t="s">
        <v>12</v>
      </c>
      <c r="D38" s="3">
        <v>15881</v>
      </c>
      <c r="E38" s="3">
        <v>577788.77</v>
      </c>
      <c r="F38" s="20">
        <v>27.485800000000001</v>
      </c>
      <c r="H38" s="2">
        <v>2009</v>
      </c>
      <c r="I38" s="3">
        <v>1202871.56</v>
      </c>
      <c r="J38" s="3">
        <v>626626.79</v>
      </c>
      <c r="K38" s="3">
        <v>1272472.5</v>
      </c>
      <c r="L38" s="3">
        <v>767214.45</v>
      </c>
    </row>
    <row r="39" spans="1:12" x14ac:dyDescent="0.25">
      <c r="A39" s="19">
        <v>2008</v>
      </c>
      <c r="B39" s="2" t="s">
        <v>9</v>
      </c>
      <c r="C39" s="2" t="s">
        <v>12</v>
      </c>
      <c r="D39" s="3">
        <v>16191</v>
      </c>
      <c r="E39" s="3">
        <v>629048.98</v>
      </c>
      <c r="F39" s="20">
        <v>25.738900000000001</v>
      </c>
      <c r="H39" s="2">
        <v>2010</v>
      </c>
      <c r="I39" s="3">
        <v>1191890.07</v>
      </c>
      <c r="J39" s="3">
        <v>705951.19</v>
      </c>
      <c r="K39" s="3">
        <v>1260900.99</v>
      </c>
      <c r="L39" s="3">
        <v>858298.94</v>
      </c>
    </row>
    <row r="40" spans="1:12" x14ac:dyDescent="0.25">
      <c r="A40" s="19">
        <v>2009</v>
      </c>
      <c r="B40" s="2" t="s">
        <v>9</v>
      </c>
      <c r="C40" s="2" t="s">
        <v>12</v>
      </c>
      <c r="D40" s="3">
        <v>19231</v>
      </c>
      <c r="E40" s="3">
        <v>767214.45</v>
      </c>
      <c r="F40" s="20">
        <v>25.065999999999999</v>
      </c>
      <c r="H40" s="2">
        <v>2011</v>
      </c>
      <c r="I40" s="3">
        <v>1210353.3899999999</v>
      </c>
      <c r="J40" s="3">
        <v>767643.33</v>
      </c>
      <c r="K40" s="3">
        <v>1275406.8500000001</v>
      </c>
      <c r="L40" s="3">
        <v>943044.56</v>
      </c>
    </row>
    <row r="41" spans="1:12" x14ac:dyDescent="0.25">
      <c r="A41" s="19">
        <v>2010</v>
      </c>
      <c r="B41" s="2" t="s">
        <v>9</v>
      </c>
      <c r="C41" s="2" t="s">
        <v>12</v>
      </c>
      <c r="D41" s="3">
        <v>20651</v>
      </c>
      <c r="E41" s="3">
        <v>858298.94</v>
      </c>
      <c r="F41" s="20">
        <v>24.060400000000001</v>
      </c>
      <c r="H41" s="2">
        <v>2012</v>
      </c>
      <c r="I41" s="3">
        <v>1229801.29</v>
      </c>
      <c r="J41" s="3">
        <v>880250.82</v>
      </c>
      <c r="K41" s="3">
        <v>1278509.1599999999</v>
      </c>
      <c r="L41" s="3">
        <v>1086246.56</v>
      </c>
    </row>
    <row r="42" spans="1:12" x14ac:dyDescent="0.25">
      <c r="A42" s="19">
        <v>2011</v>
      </c>
      <c r="B42" s="2" t="s">
        <v>9</v>
      </c>
      <c r="C42" s="2" t="s">
        <v>12</v>
      </c>
      <c r="D42" s="3">
        <v>21905</v>
      </c>
      <c r="E42" s="3">
        <v>943044.56</v>
      </c>
      <c r="F42" s="20">
        <v>23.228000000000002</v>
      </c>
      <c r="H42" s="2">
        <v>2013</v>
      </c>
      <c r="I42" s="3">
        <v>1256459.45</v>
      </c>
      <c r="J42" s="3">
        <v>949457.96</v>
      </c>
      <c r="K42" s="3">
        <v>1296459.04</v>
      </c>
      <c r="L42" s="3">
        <v>1176740.71</v>
      </c>
    </row>
    <row r="43" spans="1:12" x14ac:dyDescent="0.25">
      <c r="A43" s="19">
        <v>2012</v>
      </c>
      <c r="B43" s="2" t="s">
        <v>9</v>
      </c>
      <c r="C43" s="2" t="s">
        <v>12</v>
      </c>
      <c r="D43" s="3">
        <v>24443</v>
      </c>
      <c r="E43" s="3">
        <v>1086246.56</v>
      </c>
      <c r="F43" s="20">
        <v>22.502300000000002</v>
      </c>
      <c r="H43" s="2">
        <v>2014</v>
      </c>
      <c r="I43" s="3">
        <v>1186011.28</v>
      </c>
      <c r="J43" s="3">
        <v>952740.88</v>
      </c>
      <c r="K43" s="3">
        <v>1183961.01</v>
      </c>
      <c r="L43" s="3">
        <v>1202443.17</v>
      </c>
    </row>
    <row r="44" spans="1:12" x14ac:dyDescent="0.25">
      <c r="A44" s="19">
        <v>2013</v>
      </c>
      <c r="B44" s="2" t="s">
        <v>9</v>
      </c>
      <c r="C44" s="2" t="s">
        <v>12</v>
      </c>
      <c r="D44" s="3">
        <v>25980</v>
      </c>
      <c r="E44" s="3">
        <v>1176740.71</v>
      </c>
      <c r="F44" s="20">
        <v>22.0779</v>
      </c>
      <c r="H44" s="2">
        <v>2015</v>
      </c>
      <c r="I44" s="3">
        <v>1284143.52</v>
      </c>
      <c r="J44" s="3">
        <v>1054882.96</v>
      </c>
      <c r="K44" s="3">
        <v>1302634.02</v>
      </c>
      <c r="L44" s="3">
        <v>1361712.13</v>
      </c>
    </row>
    <row r="45" spans="1:12" x14ac:dyDescent="0.25">
      <c r="A45" s="19">
        <v>2014</v>
      </c>
      <c r="B45" s="2" t="s">
        <v>9</v>
      </c>
      <c r="C45" s="2" t="s">
        <v>12</v>
      </c>
      <c r="D45" s="3">
        <v>27344</v>
      </c>
      <c r="E45" s="3">
        <v>1202443.17</v>
      </c>
      <c r="F45" s="20">
        <v>22.740400000000001</v>
      </c>
      <c r="H45" s="2">
        <v>2016</v>
      </c>
      <c r="I45" s="3">
        <v>1431545.63</v>
      </c>
      <c r="J45" s="3">
        <v>1303059.58</v>
      </c>
      <c r="K45" s="3">
        <v>1462088.68</v>
      </c>
      <c r="L45" s="3">
        <v>1700698.11</v>
      </c>
    </row>
    <row r="46" spans="1:12" x14ac:dyDescent="0.25">
      <c r="A46" s="19">
        <v>2015</v>
      </c>
      <c r="B46" s="2" t="s">
        <v>9</v>
      </c>
      <c r="C46" s="2" t="s">
        <v>12</v>
      </c>
      <c r="D46" s="3">
        <v>31057</v>
      </c>
      <c r="E46" s="3">
        <v>1361712.13</v>
      </c>
      <c r="F46" s="20">
        <v>22.807300000000001</v>
      </c>
      <c r="H46" s="2" t="s">
        <v>3</v>
      </c>
      <c r="I46" s="3">
        <v>571568.82999999996</v>
      </c>
      <c r="J46" s="3">
        <v>657382.62</v>
      </c>
      <c r="K46" s="3">
        <v>572467.54</v>
      </c>
      <c r="L46" s="3">
        <v>861876.05</v>
      </c>
    </row>
    <row r="47" spans="1:12" x14ac:dyDescent="0.25">
      <c r="A47" s="19">
        <v>2016</v>
      </c>
      <c r="B47" s="2" t="s">
        <v>9</v>
      </c>
      <c r="C47" s="2" t="s">
        <v>12</v>
      </c>
      <c r="D47" s="3">
        <v>38533</v>
      </c>
      <c r="E47" s="3">
        <v>1700698.11</v>
      </c>
      <c r="F47" s="20">
        <v>22.6572</v>
      </c>
    </row>
    <row r="48" spans="1:12" ht="15.75" thickBot="1" x14ac:dyDescent="0.3">
      <c r="A48" s="21" t="s">
        <v>3</v>
      </c>
      <c r="B48" s="25" t="s">
        <v>9</v>
      </c>
      <c r="C48" s="25" t="s">
        <v>12</v>
      </c>
      <c r="D48" s="22">
        <v>21474</v>
      </c>
      <c r="E48" s="22">
        <v>861876.05</v>
      </c>
      <c r="F48" s="23">
        <v>24.915400000000002</v>
      </c>
    </row>
    <row r="49" spans="1:4" ht="30" customHeight="1" x14ac:dyDescent="0.25">
      <c r="A49" s="52" t="s">
        <v>111</v>
      </c>
      <c r="B49" s="52"/>
      <c r="C49" s="52"/>
      <c r="D49" s="52"/>
    </row>
    <row r="50" spans="1:4" x14ac:dyDescent="0.25">
      <c r="A50" s="6" t="s">
        <v>17</v>
      </c>
      <c r="C50" s="7"/>
    </row>
    <row r="53" spans="1:4" x14ac:dyDescent="0.25">
      <c r="A53" s="12" t="s">
        <v>40</v>
      </c>
    </row>
    <row r="54" spans="1:4" x14ac:dyDescent="0.25">
      <c r="A54" t="s">
        <v>58</v>
      </c>
    </row>
    <row r="55" spans="1:4" x14ac:dyDescent="0.25">
      <c r="A55" t="s">
        <v>59</v>
      </c>
    </row>
    <row r="56" spans="1:4" x14ac:dyDescent="0.25">
      <c r="A56" t="s">
        <v>60</v>
      </c>
    </row>
    <row r="57" spans="1:4" x14ac:dyDescent="0.25">
      <c r="A57" t="s">
        <v>61</v>
      </c>
    </row>
  </sheetData>
  <mergeCells count="8">
    <mergeCell ref="A49:D49"/>
    <mergeCell ref="I34:L34"/>
    <mergeCell ref="I4:M4"/>
    <mergeCell ref="A1:U1"/>
    <mergeCell ref="N4:Q4"/>
    <mergeCell ref="I3:L3"/>
    <mergeCell ref="I33:L33"/>
    <mergeCell ref="A2:D3"/>
  </mergeCells>
  <hyperlinks>
    <hyperlink ref="A50" location="'Table of Contents'!A1" display="Table of Contents" xr:uid="{00000000-0004-0000-0400-000000000000}"/>
  </hyperlinks>
  <printOptions horizontalCentered="1"/>
  <pageMargins left="0.7" right="0.7" top="0.75" bottom="0.75" header="0.3" footer="0.3"/>
  <pageSetup scale="40" orientation="landscape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7"/>
  <sheetViews>
    <sheetView workbookViewId="0">
      <selection sqref="A1:F1"/>
    </sheetView>
  </sheetViews>
  <sheetFormatPr defaultRowHeight="15" x14ac:dyDescent="0.25"/>
  <cols>
    <col min="1" max="1" width="25" customWidth="1"/>
    <col min="2" max="2" width="22" customWidth="1"/>
    <col min="3" max="3" width="23.7109375" customWidth="1"/>
    <col min="4" max="4" width="16.28515625" customWidth="1"/>
    <col min="5" max="5" width="15.5703125" customWidth="1"/>
  </cols>
  <sheetData>
    <row r="1" spans="1:6" ht="37.5" customHeight="1" x14ac:dyDescent="0.25">
      <c r="A1" s="57" t="s">
        <v>123</v>
      </c>
      <c r="B1" s="58"/>
      <c r="C1" s="58"/>
      <c r="D1" s="58"/>
      <c r="E1" s="58"/>
      <c r="F1" s="58"/>
    </row>
    <row r="2" spans="1:6" x14ac:dyDescent="0.25">
      <c r="A2" s="50" t="s">
        <v>16</v>
      </c>
      <c r="B2" s="50"/>
      <c r="C2" s="50"/>
      <c r="D2" s="50"/>
    </row>
    <row r="3" spans="1:6" ht="15.75" thickBot="1" x14ac:dyDescent="0.3">
      <c r="A3" s="51"/>
      <c r="B3" s="51"/>
      <c r="C3" s="51"/>
      <c r="D3" s="51"/>
    </row>
    <row r="4" spans="1:6" ht="57" customHeight="1" x14ac:dyDescent="0.25">
      <c r="A4" s="16" t="s">
        <v>0</v>
      </c>
      <c r="B4" s="24" t="s">
        <v>13</v>
      </c>
      <c r="C4" s="17" t="s">
        <v>5</v>
      </c>
      <c r="D4" s="17" t="s">
        <v>1</v>
      </c>
      <c r="E4" s="18" t="s">
        <v>2</v>
      </c>
    </row>
    <row r="5" spans="1:6" x14ac:dyDescent="0.25">
      <c r="A5" s="19">
        <v>2007</v>
      </c>
      <c r="B5" s="2" t="s">
        <v>22</v>
      </c>
      <c r="C5" s="3">
        <v>4708</v>
      </c>
      <c r="D5" s="3">
        <v>3503569.78</v>
      </c>
      <c r="E5" s="20">
        <v>1.3437699999999999</v>
      </c>
    </row>
    <row r="6" spans="1:6" x14ac:dyDescent="0.25">
      <c r="A6" s="19">
        <v>2008</v>
      </c>
      <c r="B6" s="2" t="s">
        <v>22</v>
      </c>
      <c r="C6" s="3">
        <v>4908</v>
      </c>
      <c r="D6" s="3">
        <v>3611627.55</v>
      </c>
      <c r="E6" s="20">
        <v>1.35894</v>
      </c>
    </row>
    <row r="7" spans="1:6" x14ac:dyDescent="0.25">
      <c r="A7" s="19">
        <v>2009</v>
      </c>
      <c r="B7" s="2" t="s">
        <v>22</v>
      </c>
      <c r="C7" s="3">
        <v>5200</v>
      </c>
      <c r="D7" s="3">
        <v>3869185.3</v>
      </c>
      <c r="E7" s="20">
        <v>1.34395</v>
      </c>
    </row>
    <row r="8" spans="1:6" x14ac:dyDescent="0.25">
      <c r="A8" s="19">
        <v>2010</v>
      </c>
      <c r="B8" s="2" t="s">
        <v>22</v>
      </c>
      <c r="C8" s="3">
        <v>5411</v>
      </c>
      <c r="D8" s="3">
        <v>4017041.19</v>
      </c>
      <c r="E8" s="20">
        <v>1.34701</v>
      </c>
    </row>
    <row r="9" spans="1:6" x14ac:dyDescent="0.25">
      <c r="A9" s="19">
        <v>2011</v>
      </c>
      <c r="B9" s="2" t="s">
        <v>22</v>
      </c>
      <c r="C9" s="3">
        <v>5554</v>
      </c>
      <c r="D9" s="3">
        <v>4196448.13</v>
      </c>
      <c r="E9" s="20">
        <v>1.3234999999999999</v>
      </c>
    </row>
    <row r="10" spans="1:6" x14ac:dyDescent="0.25">
      <c r="A10" s="19">
        <v>2012</v>
      </c>
      <c r="B10" s="2" t="s">
        <v>22</v>
      </c>
      <c r="C10" s="3">
        <v>5339</v>
      </c>
      <c r="D10" s="3">
        <v>4474807.83</v>
      </c>
      <c r="E10" s="20">
        <v>1.19312</v>
      </c>
    </row>
    <row r="11" spans="1:6" x14ac:dyDescent="0.25">
      <c r="A11" s="19">
        <v>2013</v>
      </c>
      <c r="B11" s="2" t="s">
        <v>22</v>
      </c>
      <c r="C11" s="3">
        <v>5901</v>
      </c>
      <c r="D11" s="3">
        <v>4679117.16</v>
      </c>
      <c r="E11" s="20">
        <v>1.2611399999999999</v>
      </c>
    </row>
    <row r="12" spans="1:6" x14ac:dyDescent="0.25">
      <c r="A12" s="19">
        <v>2014</v>
      </c>
      <c r="B12" s="2" t="s">
        <v>22</v>
      </c>
      <c r="C12" s="3">
        <v>5772</v>
      </c>
      <c r="D12" s="3">
        <v>4525156.33</v>
      </c>
      <c r="E12" s="20">
        <v>1.2755399999999999</v>
      </c>
    </row>
    <row r="13" spans="1:6" x14ac:dyDescent="0.25">
      <c r="A13" s="19">
        <v>2015</v>
      </c>
      <c r="B13" s="2" t="s">
        <v>22</v>
      </c>
      <c r="C13" s="3">
        <v>5654</v>
      </c>
      <c r="D13" s="3">
        <v>5003372.63</v>
      </c>
      <c r="E13" s="20">
        <v>1.1300399999999999</v>
      </c>
    </row>
    <row r="14" spans="1:6" x14ac:dyDescent="0.25">
      <c r="A14" s="19">
        <v>2016</v>
      </c>
      <c r="B14" s="2" t="s">
        <v>22</v>
      </c>
      <c r="C14" s="3">
        <v>4870</v>
      </c>
      <c r="D14" s="3">
        <v>5897391.9900000002</v>
      </c>
      <c r="E14" s="20">
        <v>0.82579000000000002</v>
      </c>
    </row>
    <row r="15" spans="1:6" x14ac:dyDescent="0.25">
      <c r="A15" s="19" t="s">
        <v>3</v>
      </c>
      <c r="B15" s="2" t="s">
        <v>22</v>
      </c>
      <c r="C15" s="3">
        <v>2359</v>
      </c>
      <c r="D15" s="3">
        <v>2663295.0499999998</v>
      </c>
      <c r="E15" s="20">
        <v>0.88573999999999997</v>
      </c>
    </row>
    <row r="16" spans="1:6" x14ac:dyDescent="0.25">
      <c r="A16" s="19">
        <v>2007</v>
      </c>
      <c r="B16" s="2" t="s">
        <v>23</v>
      </c>
      <c r="C16" s="3">
        <v>402</v>
      </c>
      <c r="D16" s="3">
        <v>3503569.78</v>
      </c>
      <c r="E16" s="20">
        <v>0.11473999999999999</v>
      </c>
    </row>
    <row r="17" spans="1:5" x14ac:dyDescent="0.25">
      <c r="A17" s="19">
        <v>2008</v>
      </c>
      <c r="B17" s="2" t="s">
        <v>23</v>
      </c>
      <c r="C17" s="3">
        <v>349</v>
      </c>
      <c r="D17" s="3">
        <v>3611627.55</v>
      </c>
      <c r="E17" s="20">
        <v>9.6629999999999994E-2</v>
      </c>
    </row>
    <row r="18" spans="1:5" x14ac:dyDescent="0.25">
      <c r="A18" s="19">
        <v>2009</v>
      </c>
      <c r="B18" s="2" t="s">
        <v>23</v>
      </c>
      <c r="C18" s="3">
        <v>445</v>
      </c>
      <c r="D18" s="3">
        <v>3869185.3</v>
      </c>
      <c r="E18" s="20">
        <v>0.11501</v>
      </c>
    </row>
    <row r="19" spans="1:5" x14ac:dyDescent="0.25">
      <c r="A19" s="19">
        <v>2010</v>
      </c>
      <c r="B19" s="2" t="s">
        <v>23</v>
      </c>
      <c r="C19" s="3">
        <v>413</v>
      </c>
      <c r="D19" s="3">
        <v>4017041.19</v>
      </c>
      <c r="E19" s="20">
        <v>0.10281</v>
      </c>
    </row>
    <row r="20" spans="1:5" x14ac:dyDescent="0.25">
      <c r="A20" s="19">
        <v>2011</v>
      </c>
      <c r="B20" s="2" t="s">
        <v>23</v>
      </c>
      <c r="C20" s="3">
        <v>430</v>
      </c>
      <c r="D20" s="3">
        <v>4196448.13</v>
      </c>
      <c r="E20" s="20">
        <v>0.10247000000000001</v>
      </c>
    </row>
    <row r="21" spans="1:5" x14ac:dyDescent="0.25">
      <c r="A21" s="19">
        <v>2012</v>
      </c>
      <c r="B21" s="2" t="s">
        <v>23</v>
      </c>
      <c r="C21" s="3">
        <v>469</v>
      </c>
      <c r="D21" s="3">
        <v>4474807.83</v>
      </c>
      <c r="E21" s="20">
        <v>0.10481</v>
      </c>
    </row>
    <row r="22" spans="1:5" x14ac:dyDescent="0.25">
      <c r="A22" s="19">
        <v>2013</v>
      </c>
      <c r="B22" s="2" t="s">
        <v>23</v>
      </c>
      <c r="C22" s="3">
        <v>445</v>
      </c>
      <c r="D22" s="3">
        <v>4679117.16</v>
      </c>
      <c r="E22" s="20">
        <v>9.5100000000000004E-2</v>
      </c>
    </row>
    <row r="23" spans="1:5" x14ac:dyDescent="0.25">
      <c r="A23" s="19">
        <v>2014</v>
      </c>
      <c r="B23" s="2" t="s">
        <v>23</v>
      </c>
      <c r="C23" s="3">
        <v>449</v>
      </c>
      <c r="D23" s="3">
        <v>4525156.33</v>
      </c>
      <c r="E23" s="20">
        <v>9.9220000000000003E-2</v>
      </c>
    </row>
    <row r="24" spans="1:5" x14ac:dyDescent="0.25">
      <c r="A24" s="19">
        <v>2015</v>
      </c>
      <c r="B24" s="2" t="s">
        <v>23</v>
      </c>
      <c r="C24" s="3">
        <v>507</v>
      </c>
      <c r="D24" s="3">
        <v>5003372.63</v>
      </c>
      <c r="E24" s="20">
        <v>0.10133</v>
      </c>
    </row>
    <row r="25" spans="1:5" x14ac:dyDescent="0.25">
      <c r="A25" s="19">
        <v>2016</v>
      </c>
      <c r="B25" s="2" t="s">
        <v>23</v>
      </c>
      <c r="C25" s="3">
        <v>677</v>
      </c>
      <c r="D25" s="3">
        <v>5897391.9900000002</v>
      </c>
      <c r="E25" s="20">
        <v>0.1148</v>
      </c>
    </row>
    <row r="26" spans="1:5" x14ac:dyDescent="0.25">
      <c r="A26" s="19" t="s">
        <v>3</v>
      </c>
      <c r="B26" s="2" t="s">
        <v>23</v>
      </c>
      <c r="C26" s="3">
        <v>292</v>
      </c>
      <c r="D26" s="3">
        <v>2663295.0499999998</v>
      </c>
      <c r="E26" s="20">
        <v>0.10964</v>
      </c>
    </row>
    <row r="27" spans="1:5" x14ac:dyDescent="0.25">
      <c r="A27" s="19">
        <v>2007</v>
      </c>
      <c r="B27" s="2" t="s">
        <v>24</v>
      </c>
      <c r="C27" s="3">
        <v>4919</v>
      </c>
      <c r="D27" s="3">
        <v>3503569.78</v>
      </c>
      <c r="E27" s="20">
        <v>1.4039999999999999</v>
      </c>
    </row>
    <row r="28" spans="1:5" x14ac:dyDescent="0.25">
      <c r="A28" s="19">
        <v>2008</v>
      </c>
      <c r="B28" s="2" t="s">
        <v>24</v>
      </c>
      <c r="C28" s="3">
        <v>4945</v>
      </c>
      <c r="D28" s="3">
        <v>3611627.55</v>
      </c>
      <c r="E28" s="20">
        <v>1.3691899999999999</v>
      </c>
    </row>
    <row r="29" spans="1:5" x14ac:dyDescent="0.25">
      <c r="A29" s="19">
        <v>2009</v>
      </c>
      <c r="B29" s="2" t="s">
        <v>24</v>
      </c>
      <c r="C29" s="3">
        <v>5706</v>
      </c>
      <c r="D29" s="3">
        <v>3869185.3</v>
      </c>
      <c r="E29" s="20">
        <v>1.4747300000000001</v>
      </c>
    </row>
    <row r="30" spans="1:5" x14ac:dyDescent="0.25">
      <c r="A30" s="19">
        <v>2010</v>
      </c>
      <c r="B30" s="2" t="s">
        <v>24</v>
      </c>
      <c r="C30" s="3">
        <v>5906</v>
      </c>
      <c r="D30" s="3">
        <v>4017041.19</v>
      </c>
      <c r="E30" s="20">
        <v>1.47024</v>
      </c>
    </row>
    <row r="31" spans="1:5" x14ac:dyDescent="0.25">
      <c r="A31" s="19">
        <v>2011</v>
      </c>
      <c r="B31" s="2" t="s">
        <v>24</v>
      </c>
      <c r="C31" s="3">
        <v>6129</v>
      </c>
      <c r="D31" s="3">
        <v>4196448.13</v>
      </c>
      <c r="E31" s="20">
        <v>1.46052</v>
      </c>
    </row>
    <row r="32" spans="1:5" x14ac:dyDescent="0.25">
      <c r="A32" s="19">
        <v>2012</v>
      </c>
      <c r="B32" s="2" t="s">
        <v>24</v>
      </c>
      <c r="C32" s="3">
        <v>6894</v>
      </c>
      <c r="D32" s="3">
        <v>4474807.83</v>
      </c>
      <c r="E32" s="20">
        <v>1.5406200000000001</v>
      </c>
    </row>
    <row r="33" spans="1:5" x14ac:dyDescent="0.25">
      <c r="A33" s="19">
        <v>2013</v>
      </c>
      <c r="B33" s="2" t="s">
        <v>24</v>
      </c>
      <c r="C33" s="3">
        <v>7065</v>
      </c>
      <c r="D33" s="3">
        <v>4679117.16</v>
      </c>
      <c r="E33" s="20">
        <v>1.5099</v>
      </c>
    </row>
    <row r="34" spans="1:5" x14ac:dyDescent="0.25">
      <c r="A34" s="19">
        <v>2014</v>
      </c>
      <c r="B34" s="2" t="s">
        <v>24</v>
      </c>
      <c r="C34" s="3">
        <v>7560</v>
      </c>
      <c r="D34" s="3">
        <v>4525156.33</v>
      </c>
      <c r="E34" s="20">
        <v>1.67066</v>
      </c>
    </row>
    <row r="35" spans="1:5" x14ac:dyDescent="0.25">
      <c r="A35" s="19">
        <v>2015</v>
      </c>
      <c r="B35" s="2" t="s">
        <v>24</v>
      </c>
      <c r="C35" s="3">
        <v>8288</v>
      </c>
      <c r="D35" s="3">
        <v>5003372.63</v>
      </c>
      <c r="E35" s="20">
        <v>1.65648</v>
      </c>
    </row>
    <row r="36" spans="1:5" x14ac:dyDescent="0.25">
      <c r="A36" s="19">
        <v>2016</v>
      </c>
      <c r="B36" s="2" t="s">
        <v>24</v>
      </c>
      <c r="C36" s="3">
        <v>10226</v>
      </c>
      <c r="D36" s="3">
        <v>5897391.9900000002</v>
      </c>
      <c r="E36" s="20">
        <v>1.7339899999999999</v>
      </c>
    </row>
    <row r="37" spans="1:5" x14ac:dyDescent="0.25">
      <c r="A37" s="19" t="s">
        <v>3</v>
      </c>
      <c r="B37" s="2" t="s">
        <v>24</v>
      </c>
      <c r="C37" s="3">
        <v>5357</v>
      </c>
      <c r="D37" s="3">
        <v>2663295.0499999998</v>
      </c>
      <c r="E37" s="20">
        <v>2.0114200000000002</v>
      </c>
    </row>
    <row r="38" spans="1:5" x14ac:dyDescent="0.25">
      <c r="A38" s="19">
        <v>2007</v>
      </c>
      <c r="B38" s="2" t="s">
        <v>25</v>
      </c>
      <c r="C38" s="3">
        <v>631</v>
      </c>
      <c r="D38" s="3">
        <v>3503569.78</v>
      </c>
      <c r="E38" s="20">
        <v>0.18010000000000001</v>
      </c>
    </row>
    <row r="39" spans="1:5" x14ac:dyDescent="0.25">
      <c r="A39" s="19">
        <v>2008</v>
      </c>
      <c r="B39" s="2" t="s">
        <v>25</v>
      </c>
      <c r="C39" s="3">
        <v>539</v>
      </c>
      <c r="D39" s="3">
        <v>3611627.55</v>
      </c>
      <c r="E39" s="20">
        <v>0.14924000000000001</v>
      </c>
    </row>
    <row r="40" spans="1:5" x14ac:dyDescent="0.25">
      <c r="A40" s="19">
        <v>2009</v>
      </c>
      <c r="B40" s="2" t="s">
        <v>25</v>
      </c>
      <c r="C40" s="3">
        <v>690</v>
      </c>
      <c r="D40" s="3">
        <v>3869185.3</v>
      </c>
      <c r="E40" s="20">
        <v>0.17832999999999999</v>
      </c>
    </row>
    <row r="41" spans="1:5" x14ac:dyDescent="0.25">
      <c r="A41" s="19">
        <v>2010</v>
      </c>
      <c r="B41" s="2" t="s">
        <v>25</v>
      </c>
      <c r="C41" s="3">
        <v>669</v>
      </c>
      <c r="D41" s="3">
        <v>4017041.19</v>
      </c>
      <c r="E41" s="20">
        <v>0.16653999999999999</v>
      </c>
    </row>
    <row r="42" spans="1:5" x14ac:dyDescent="0.25">
      <c r="A42" s="19">
        <v>2011</v>
      </c>
      <c r="B42" s="2" t="s">
        <v>25</v>
      </c>
      <c r="C42" s="3">
        <v>655</v>
      </c>
      <c r="D42" s="3">
        <v>4196448.13</v>
      </c>
      <c r="E42" s="20">
        <v>0.15608</v>
      </c>
    </row>
    <row r="43" spans="1:5" x14ac:dyDescent="0.25">
      <c r="A43" s="19">
        <v>2012</v>
      </c>
      <c r="B43" s="2" t="s">
        <v>25</v>
      </c>
      <c r="C43" s="3">
        <v>715</v>
      </c>
      <c r="D43" s="3">
        <v>4474807.83</v>
      </c>
      <c r="E43" s="20">
        <v>0.15978000000000001</v>
      </c>
    </row>
    <row r="44" spans="1:5" x14ac:dyDescent="0.25">
      <c r="A44" s="19">
        <v>2013</v>
      </c>
      <c r="B44" s="2" t="s">
        <v>25</v>
      </c>
      <c r="C44" s="3">
        <v>822</v>
      </c>
      <c r="D44" s="3">
        <v>4679117.16</v>
      </c>
      <c r="E44" s="20">
        <v>0.17566999999999999</v>
      </c>
    </row>
    <row r="45" spans="1:5" x14ac:dyDescent="0.25">
      <c r="A45" s="19">
        <v>2014</v>
      </c>
      <c r="B45" s="2" t="s">
        <v>25</v>
      </c>
      <c r="C45" s="3">
        <v>887</v>
      </c>
      <c r="D45" s="3">
        <v>4525156.33</v>
      </c>
      <c r="E45" s="20">
        <v>0.19602</v>
      </c>
    </row>
    <row r="46" spans="1:5" x14ac:dyDescent="0.25">
      <c r="A46" s="19">
        <v>2015</v>
      </c>
      <c r="B46" s="2" t="s">
        <v>25</v>
      </c>
      <c r="C46" s="3">
        <v>1044</v>
      </c>
      <c r="D46" s="3">
        <v>5003372.63</v>
      </c>
      <c r="E46" s="20">
        <v>0.20866000000000001</v>
      </c>
    </row>
    <row r="47" spans="1:5" x14ac:dyDescent="0.25">
      <c r="A47" s="19">
        <v>2016</v>
      </c>
      <c r="B47" s="2" t="s">
        <v>25</v>
      </c>
      <c r="C47" s="3">
        <v>1552</v>
      </c>
      <c r="D47" s="3">
        <v>5897391.9900000002</v>
      </c>
      <c r="E47" s="20">
        <v>0.26317000000000002</v>
      </c>
    </row>
    <row r="48" spans="1:5" x14ac:dyDescent="0.25">
      <c r="A48" s="19" t="s">
        <v>3</v>
      </c>
      <c r="B48" s="2" t="s">
        <v>25</v>
      </c>
      <c r="C48" s="3">
        <v>849</v>
      </c>
      <c r="D48" s="3">
        <v>2663295.0499999998</v>
      </c>
      <c r="E48" s="20">
        <v>0.31878000000000001</v>
      </c>
    </row>
    <row r="49" spans="1:5" x14ac:dyDescent="0.25">
      <c r="A49" s="19">
        <v>2007</v>
      </c>
      <c r="B49" s="2" t="s">
        <v>26</v>
      </c>
      <c r="C49" s="3">
        <v>1053</v>
      </c>
      <c r="D49" s="3">
        <v>3503569.78</v>
      </c>
      <c r="E49" s="20">
        <v>0.30054999999999998</v>
      </c>
    </row>
    <row r="50" spans="1:5" x14ac:dyDescent="0.25">
      <c r="A50" s="19">
        <v>2008</v>
      </c>
      <c r="B50" s="2" t="s">
        <v>26</v>
      </c>
      <c r="C50" s="3">
        <v>1016</v>
      </c>
      <c r="D50" s="3">
        <v>3611627.55</v>
      </c>
      <c r="E50" s="20">
        <v>0.28131</v>
      </c>
    </row>
    <row r="51" spans="1:5" x14ac:dyDescent="0.25">
      <c r="A51" s="19">
        <v>2009</v>
      </c>
      <c r="B51" s="2" t="s">
        <v>26</v>
      </c>
      <c r="C51" s="3">
        <v>1177</v>
      </c>
      <c r="D51" s="3">
        <v>3869185.3</v>
      </c>
      <c r="E51" s="20">
        <v>0.30420000000000003</v>
      </c>
    </row>
    <row r="52" spans="1:5" x14ac:dyDescent="0.25">
      <c r="A52" s="19">
        <v>2010</v>
      </c>
      <c r="B52" s="2" t="s">
        <v>26</v>
      </c>
      <c r="C52" s="3">
        <v>1224</v>
      </c>
      <c r="D52" s="3">
        <v>4017041.19</v>
      </c>
      <c r="E52" s="20">
        <v>0.30470000000000003</v>
      </c>
    </row>
    <row r="53" spans="1:5" x14ac:dyDescent="0.25">
      <c r="A53" s="19">
        <v>2011</v>
      </c>
      <c r="B53" s="2" t="s">
        <v>26</v>
      </c>
      <c r="C53" s="3">
        <v>1267</v>
      </c>
      <c r="D53" s="3">
        <v>4196448.13</v>
      </c>
      <c r="E53" s="20">
        <v>0.30192000000000002</v>
      </c>
    </row>
    <row r="54" spans="1:5" x14ac:dyDescent="0.25">
      <c r="A54" s="19">
        <v>2012</v>
      </c>
      <c r="B54" s="2" t="s">
        <v>26</v>
      </c>
      <c r="C54" s="3">
        <v>1423</v>
      </c>
      <c r="D54" s="3">
        <v>4474807.83</v>
      </c>
      <c r="E54" s="20">
        <v>0.318</v>
      </c>
    </row>
    <row r="55" spans="1:5" x14ac:dyDescent="0.25">
      <c r="A55" s="19">
        <v>2013</v>
      </c>
      <c r="B55" s="2" t="s">
        <v>26</v>
      </c>
      <c r="C55" s="3">
        <v>1501</v>
      </c>
      <c r="D55" s="3">
        <v>4679117.16</v>
      </c>
      <c r="E55" s="20">
        <v>0.32079000000000002</v>
      </c>
    </row>
    <row r="56" spans="1:5" x14ac:dyDescent="0.25">
      <c r="A56" s="19">
        <v>2014</v>
      </c>
      <c r="B56" s="2" t="s">
        <v>26</v>
      </c>
      <c r="C56" s="3">
        <v>1628</v>
      </c>
      <c r="D56" s="3">
        <v>4525156.33</v>
      </c>
      <c r="E56" s="20">
        <v>0.35976999999999998</v>
      </c>
    </row>
    <row r="57" spans="1:5" x14ac:dyDescent="0.25">
      <c r="A57" s="19">
        <v>2015</v>
      </c>
      <c r="B57" s="2" t="s">
        <v>26</v>
      </c>
      <c r="C57" s="3">
        <v>1689</v>
      </c>
      <c r="D57" s="3">
        <v>5003372.63</v>
      </c>
      <c r="E57" s="20">
        <v>0.33756999999999998</v>
      </c>
    </row>
    <row r="58" spans="1:5" x14ac:dyDescent="0.25">
      <c r="A58" s="19">
        <v>2016</v>
      </c>
      <c r="B58" s="2" t="s">
        <v>26</v>
      </c>
      <c r="C58" s="3">
        <v>1698</v>
      </c>
      <c r="D58" s="3">
        <v>5897391.9900000002</v>
      </c>
      <c r="E58" s="20">
        <v>0.28792000000000001</v>
      </c>
    </row>
    <row r="59" spans="1:5" x14ac:dyDescent="0.25">
      <c r="A59" s="19" t="s">
        <v>3</v>
      </c>
      <c r="B59" s="2" t="s">
        <v>26</v>
      </c>
      <c r="C59" s="3">
        <v>777</v>
      </c>
      <c r="D59" s="3">
        <v>2663295.0499999998</v>
      </c>
      <c r="E59" s="20">
        <v>0.29174</v>
      </c>
    </row>
    <row r="60" spans="1:5" x14ac:dyDescent="0.25">
      <c r="A60" s="19">
        <v>2007</v>
      </c>
      <c r="B60" s="2" t="s">
        <v>27</v>
      </c>
      <c r="C60" s="3">
        <v>6844</v>
      </c>
      <c r="D60" s="3">
        <v>3503569.78</v>
      </c>
      <c r="E60" s="20">
        <v>1.9534400000000001</v>
      </c>
    </row>
    <row r="61" spans="1:5" x14ac:dyDescent="0.25">
      <c r="A61" s="19">
        <v>2008</v>
      </c>
      <c r="B61" s="2" t="s">
        <v>27</v>
      </c>
      <c r="C61" s="3">
        <v>7067</v>
      </c>
      <c r="D61" s="3">
        <v>3611627.55</v>
      </c>
      <c r="E61" s="20">
        <v>1.9567399999999999</v>
      </c>
    </row>
    <row r="62" spans="1:5" x14ac:dyDescent="0.25">
      <c r="A62" s="19">
        <v>2009</v>
      </c>
      <c r="B62" s="2" t="s">
        <v>27</v>
      </c>
      <c r="C62" s="3">
        <v>7598</v>
      </c>
      <c r="D62" s="3">
        <v>3869185.3</v>
      </c>
      <c r="E62" s="20">
        <v>1.9637199999999999</v>
      </c>
    </row>
    <row r="63" spans="1:5" x14ac:dyDescent="0.25">
      <c r="A63" s="19">
        <v>2010</v>
      </c>
      <c r="B63" s="2" t="s">
        <v>27</v>
      </c>
      <c r="C63" s="3">
        <v>8002</v>
      </c>
      <c r="D63" s="3">
        <v>4017041.19</v>
      </c>
      <c r="E63" s="20">
        <v>1.9920100000000001</v>
      </c>
    </row>
    <row r="64" spans="1:5" x14ac:dyDescent="0.25">
      <c r="A64" s="19">
        <v>2011</v>
      </c>
      <c r="B64" s="2" t="s">
        <v>27</v>
      </c>
      <c r="C64" s="3">
        <v>8421</v>
      </c>
      <c r="D64" s="3">
        <v>4196448.13</v>
      </c>
      <c r="E64" s="20">
        <v>2.0066999999999999</v>
      </c>
    </row>
    <row r="65" spans="1:5" x14ac:dyDescent="0.25">
      <c r="A65" s="19">
        <v>2012</v>
      </c>
      <c r="B65" s="2" t="s">
        <v>27</v>
      </c>
      <c r="C65" s="3">
        <v>8456</v>
      </c>
      <c r="D65" s="3">
        <v>4474807.83</v>
      </c>
      <c r="E65" s="20">
        <v>1.8896900000000001</v>
      </c>
    </row>
    <row r="66" spans="1:5" x14ac:dyDescent="0.25">
      <c r="A66" s="19">
        <v>2013</v>
      </c>
      <c r="B66" s="2" t="s">
        <v>27</v>
      </c>
      <c r="C66" s="3">
        <v>9225</v>
      </c>
      <c r="D66" s="3">
        <v>4679117.16</v>
      </c>
      <c r="E66" s="20">
        <v>1.97153</v>
      </c>
    </row>
    <row r="67" spans="1:5" x14ac:dyDescent="0.25">
      <c r="A67" s="19">
        <v>2014</v>
      </c>
      <c r="B67" s="2" t="s">
        <v>27</v>
      </c>
      <c r="C67" s="3">
        <v>8855</v>
      </c>
      <c r="D67" s="3">
        <v>4525156.33</v>
      </c>
      <c r="E67" s="20">
        <v>1.9568399999999999</v>
      </c>
    </row>
    <row r="68" spans="1:5" x14ac:dyDescent="0.25">
      <c r="A68" s="19">
        <v>2015</v>
      </c>
      <c r="B68" s="2" t="s">
        <v>27</v>
      </c>
      <c r="C68" s="3">
        <v>9954</v>
      </c>
      <c r="D68" s="3">
        <v>5003372.63</v>
      </c>
      <c r="E68" s="20">
        <v>1.98946</v>
      </c>
    </row>
    <row r="69" spans="1:5" x14ac:dyDescent="0.25">
      <c r="A69" s="19">
        <v>2016</v>
      </c>
      <c r="B69" s="2" t="s">
        <v>27</v>
      </c>
      <c r="C69" s="3">
        <v>11632</v>
      </c>
      <c r="D69" s="3">
        <v>5897391.9900000002</v>
      </c>
      <c r="E69" s="20">
        <v>1.9723999999999999</v>
      </c>
    </row>
    <row r="70" spans="1:5" x14ac:dyDescent="0.25">
      <c r="A70" s="19" t="s">
        <v>3</v>
      </c>
      <c r="B70" s="2" t="s">
        <v>27</v>
      </c>
      <c r="C70" s="3">
        <v>5599</v>
      </c>
      <c r="D70" s="3">
        <v>2663295.0499999998</v>
      </c>
      <c r="E70" s="20">
        <v>2.1022799999999999</v>
      </c>
    </row>
    <row r="71" spans="1:5" x14ac:dyDescent="0.25">
      <c r="A71" s="19">
        <v>2007</v>
      </c>
      <c r="B71" s="2" t="s">
        <v>28</v>
      </c>
      <c r="C71" s="3">
        <v>3942</v>
      </c>
      <c r="D71" s="3">
        <v>3503569.78</v>
      </c>
      <c r="E71" s="20">
        <v>1.12514</v>
      </c>
    </row>
    <row r="72" spans="1:5" x14ac:dyDescent="0.25">
      <c r="A72" s="19">
        <v>2008</v>
      </c>
      <c r="B72" s="2" t="s">
        <v>28</v>
      </c>
      <c r="C72" s="3">
        <v>4082</v>
      </c>
      <c r="D72" s="3">
        <v>3611627.55</v>
      </c>
      <c r="E72" s="20">
        <v>1.1302399999999999</v>
      </c>
    </row>
    <row r="73" spans="1:5" x14ac:dyDescent="0.25">
      <c r="A73" s="19">
        <v>2009</v>
      </c>
      <c r="B73" s="2" t="s">
        <v>28</v>
      </c>
      <c r="C73" s="3">
        <v>4438</v>
      </c>
      <c r="D73" s="3">
        <v>3869185.3</v>
      </c>
      <c r="E73" s="20">
        <v>1.1470100000000001</v>
      </c>
    </row>
    <row r="74" spans="1:5" x14ac:dyDescent="0.25">
      <c r="A74" s="19">
        <v>2010</v>
      </c>
      <c r="B74" s="2" t="s">
        <v>28</v>
      </c>
      <c r="C74" s="3">
        <v>4803</v>
      </c>
      <c r="D74" s="3">
        <v>4017041.19</v>
      </c>
      <c r="E74" s="20">
        <v>1.1956599999999999</v>
      </c>
    </row>
    <row r="75" spans="1:5" x14ac:dyDescent="0.25">
      <c r="A75" s="19">
        <v>2011</v>
      </c>
      <c r="B75" s="2" t="s">
        <v>28</v>
      </c>
      <c r="C75" s="3">
        <v>5149</v>
      </c>
      <c r="D75" s="3">
        <v>4196448.13</v>
      </c>
      <c r="E75" s="20">
        <v>1.22699</v>
      </c>
    </row>
    <row r="76" spans="1:5" x14ac:dyDescent="0.25">
      <c r="A76" s="19">
        <v>2012</v>
      </c>
      <c r="B76" s="2" t="s">
        <v>28</v>
      </c>
      <c r="C76" s="3">
        <v>5800</v>
      </c>
      <c r="D76" s="3">
        <v>4474807.83</v>
      </c>
      <c r="E76" s="20">
        <v>1.2961499999999999</v>
      </c>
    </row>
    <row r="77" spans="1:5" x14ac:dyDescent="0.25">
      <c r="A77" s="19">
        <v>2013</v>
      </c>
      <c r="B77" s="2" t="s">
        <v>28</v>
      </c>
      <c r="C77" s="3">
        <v>6006</v>
      </c>
      <c r="D77" s="3">
        <v>4679117.16</v>
      </c>
      <c r="E77" s="20">
        <v>1.2835799999999999</v>
      </c>
    </row>
    <row r="78" spans="1:5" x14ac:dyDescent="0.25">
      <c r="A78" s="19">
        <v>2014</v>
      </c>
      <c r="B78" s="2" t="s">
        <v>28</v>
      </c>
      <c r="C78" s="3">
        <v>6013</v>
      </c>
      <c r="D78" s="3">
        <v>4525156.33</v>
      </c>
      <c r="E78" s="20">
        <v>1.3287899999999999</v>
      </c>
    </row>
    <row r="79" spans="1:5" x14ac:dyDescent="0.25">
      <c r="A79" s="19">
        <v>2015</v>
      </c>
      <c r="B79" s="2" t="s">
        <v>28</v>
      </c>
      <c r="C79" s="3">
        <v>6754</v>
      </c>
      <c r="D79" s="3">
        <v>5003372.63</v>
      </c>
      <c r="E79" s="20">
        <v>1.34989</v>
      </c>
    </row>
    <row r="80" spans="1:5" x14ac:dyDescent="0.25">
      <c r="A80" s="19">
        <v>2016</v>
      </c>
      <c r="B80" s="2" t="s">
        <v>28</v>
      </c>
      <c r="C80" s="3">
        <v>8050</v>
      </c>
      <c r="D80" s="3">
        <v>5897391.9900000002</v>
      </c>
      <c r="E80" s="20">
        <v>1.3650100000000001</v>
      </c>
    </row>
    <row r="81" spans="1:5" x14ac:dyDescent="0.25">
      <c r="A81" s="19" t="s">
        <v>3</v>
      </c>
      <c r="B81" s="2" t="s">
        <v>28</v>
      </c>
      <c r="C81" s="3">
        <v>4215</v>
      </c>
      <c r="D81" s="3">
        <v>2663295.0499999998</v>
      </c>
      <c r="E81" s="20">
        <v>1.58263</v>
      </c>
    </row>
    <row r="82" spans="1:5" x14ac:dyDescent="0.25">
      <c r="A82" s="19">
        <v>2007</v>
      </c>
      <c r="B82" s="2" t="s">
        <v>29</v>
      </c>
      <c r="C82" s="3">
        <v>7957</v>
      </c>
      <c r="D82" s="3">
        <v>3503569.78</v>
      </c>
      <c r="E82" s="20">
        <v>2.2711100000000002</v>
      </c>
    </row>
    <row r="83" spans="1:5" x14ac:dyDescent="0.25">
      <c r="A83" s="19">
        <v>2008</v>
      </c>
      <c r="B83" s="2" t="s">
        <v>29</v>
      </c>
      <c r="C83" s="3">
        <v>7729</v>
      </c>
      <c r="D83" s="3">
        <v>3611627.55</v>
      </c>
      <c r="E83" s="20">
        <v>2.1400299999999999</v>
      </c>
    </row>
    <row r="84" spans="1:5" x14ac:dyDescent="0.25">
      <c r="A84" s="19">
        <v>2009</v>
      </c>
      <c r="B84" s="2" t="s">
        <v>29</v>
      </c>
      <c r="C84" s="3">
        <v>9131</v>
      </c>
      <c r="D84" s="3">
        <v>3869185.3</v>
      </c>
      <c r="E84" s="20">
        <v>2.3599299999999999</v>
      </c>
    </row>
    <row r="85" spans="1:5" x14ac:dyDescent="0.25">
      <c r="A85" s="19">
        <v>2010</v>
      </c>
      <c r="B85" s="2" t="s">
        <v>29</v>
      </c>
      <c r="C85" s="3">
        <v>9439</v>
      </c>
      <c r="D85" s="3">
        <v>4017041.19</v>
      </c>
      <c r="E85" s="20">
        <v>2.3497400000000002</v>
      </c>
    </row>
    <row r="86" spans="1:5" x14ac:dyDescent="0.25">
      <c r="A86" s="19">
        <v>2011</v>
      </c>
      <c r="B86" s="2" t="s">
        <v>29</v>
      </c>
      <c r="C86" s="3">
        <v>10081</v>
      </c>
      <c r="D86" s="3">
        <v>4196448.13</v>
      </c>
      <c r="E86" s="20">
        <v>2.4022700000000001</v>
      </c>
    </row>
    <row r="87" spans="1:5" x14ac:dyDescent="0.25">
      <c r="A87" s="19">
        <v>2012</v>
      </c>
      <c r="B87" s="2" t="s">
        <v>29</v>
      </c>
      <c r="C87" s="3">
        <v>11056</v>
      </c>
      <c r="D87" s="3">
        <v>4474807.83</v>
      </c>
      <c r="E87" s="20">
        <v>2.47072</v>
      </c>
    </row>
    <row r="88" spans="1:5" x14ac:dyDescent="0.25">
      <c r="A88" s="19">
        <v>2013</v>
      </c>
      <c r="B88" s="2" t="s">
        <v>29</v>
      </c>
      <c r="C88" s="3">
        <v>11819</v>
      </c>
      <c r="D88" s="3">
        <v>4679117.16</v>
      </c>
      <c r="E88" s="20">
        <v>2.5259</v>
      </c>
    </row>
    <row r="89" spans="1:5" x14ac:dyDescent="0.25">
      <c r="A89" s="19">
        <v>2014</v>
      </c>
      <c r="B89" s="2" t="s">
        <v>29</v>
      </c>
      <c r="C89" s="3">
        <v>11934</v>
      </c>
      <c r="D89" s="3">
        <v>4525156.33</v>
      </c>
      <c r="E89" s="20">
        <v>2.6372599999999999</v>
      </c>
    </row>
    <row r="90" spans="1:5" x14ac:dyDescent="0.25">
      <c r="A90" s="19">
        <v>2015</v>
      </c>
      <c r="B90" s="2" t="s">
        <v>29</v>
      </c>
      <c r="C90" s="3">
        <v>14052</v>
      </c>
      <c r="D90" s="3">
        <v>5003372.63</v>
      </c>
      <c r="E90" s="20">
        <v>2.8085100000000001</v>
      </c>
    </row>
    <row r="91" spans="1:5" x14ac:dyDescent="0.25">
      <c r="A91" s="19">
        <v>2016</v>
      </c>
      <c r="B91" s="2" t="s">
        <v>29</v>
      </c>
      <c r="C91" s="3">
        <v>18293</v>
      </c>
      <c r="D91" s="3">
        <v>5897391.9900000002</v>
      </c>
      <c r="E91" s="20">
        <v>3.10188</v>
      </c>
    </row>
    <row r="92" spans="1:5" x14ac:dyDescent="0.25">
      <c r="A92" s="19" t="s">
        <v>3</v>
      </c>
      <c r="B92" s="2" t="s">
        <v>29</v>
      </c>
      <c r="C92" s="3">
        <v>10134</v>
      </c>
      <c r="D92" s="3">
        <v>2663295.0499999998</v>
      </c>
      <c r="E92" s="20">
        <v>3.8050600000000001</v>
      </c>
    </row>
    <row r="93" spans="1:5" x14ac:dyDescent="0.25">
      <c r="A93" s="19">
        <v>2007</v>
      </c>
      <c r="B93" s="2" t="s">
        <v>30</v>
      </c>
      <c r="C93" s="3">
        <v>1253</v>
      </c>
      <c r="D93" s="3">
        <v>3503569.78</v>
      </c>
      <c r="E93" s="20">
        <v>0.35764000000000001</v>
      </c>
    </row>
    <row r="94" spans="1:5" x14ac:dyDescent="0.25">
      <c r="A94" s="19">
        <v>2008</v>
      </c>
      <c r="B94" s="2" t="s">
        <v>30</v>
      </c>
      <c r="C94" s="3">
        <v>1242</v>
      </c>
      <c r="D94" s="3">
        <v>3611627.55</v>
      </c>
      <c r="E94" s="20">
        <v>0.34388999999999997</v>
      </c>
    </row>
    <row r="95" spans="1:5" x14ac:dyDescent="0.25">
      <c r="A95" s="19">
        <v>2009</v>
      </c>
      <c r="B95" s="2" t="s">
        <v>30</v>
      </c>
      <c r="C95" s="3">
        <v>1328</v>
      </c>
      <c r="D95" s="3">
        <v>3869185.3</v>
      </c>
      <c r="E95" s="20">
        <v>0.34322000000000003</v>
      </c>
    </row>
    <row r="96" spans="1:5" x14ac:dyDescent="0.25">
      <c r="A96" s="19">
        <v>2010</v>
      </c>
      <c r="B96" s="2" t="s">
        <v>30</v>
      </c>
      <c r="C96" s="3">
        <v>1399</v>
      </c>
      <c r="D96" s="3">
        <v>4017041.19</v>
      </c>
      <c r="E96" s="20">
        <v>0.34827000000000002</v>
      </c>
    </row>
    <row r="97" spans="1:5" x14ac:dyDescent="0.25">
      <c r="A97" s="19">
        <v>2011</v>
      </c>
      <c r="B97" s="2" t="s">
        <v>30</v>
      </c>
      <c r="C97" s="3">
        <v>1375</v>
      </c>
      <c r="D97" s="3">
        <v>4196448.13</v>
      </c>
      <c r="E97" s="20">
        <v>0.32766000000000001</v>
      </c>
    </row>
    <row r="98" spans="1:5" x14ac:dyDescent="0.25">
      <c r="A98" s="19">
        <v>2012</v>
      </c>
      <c r="B98" s="2" t="s">
        <v>30</v>
      </c>
      <c r="C98" s="3">
        <v>1541</v>
      </c>
      <c r="D98" s="3">
        <v>4474807.83</v>
      </c>
      <c r="E98" s="20">
        <v>0.34437000000000001</v>
      </c>
    </row>
    <row r="99" spans="1:5" x14ac:dyDescent="0.25">
      <c r="A99" s="19">
        <v>2013</v>
      </c>
      <c r="B99" s="2" t="s">
        <v>30</v>
      </c>
      <c r="C99" s="3">
        <v>1528</v>
      </c>
      <c r="D99" s="3">
        <v>4679117.16</v>
      </c>
      <c r="E99" s="20">
        <v>0.32656000000000002</v>
      </c>
    </row>
    <row r="100" spans="1:5" x14ac:dyDescent="0.25">
      <c r="A100" s="19">
        <v>2014</v>
      </c>
      <c r="B100" s="2" t="s">
        <v>30</v>
      </c>
      <c r="C100" s="3">
        <v>1566</v>
      </c>
      <c r="D100" s="3">
        <v>4525156.33</v>
      </c>
      <c r="E100" s="20">
        <v>0.34606999999999999</v>
      </c>
    </row>
    <row r="101" spans="1:5" x14ac:dyDescent="0.25">
      <c r="A101" s="19">
        <v>2015</v>
      </c>
      <c r="B101" s="2" t="s">
        <v>30</v>
      </c>
      <c r="C101" s="3">
        <v>1884</v>
      </c>
      <c r="D101" s="3">
        <v>5003372.63</v>
      </c>
      <c r="E101" s="20">
        <v>0.37655</v>
      </c>
    </row>
    <row r="102" spans="1:5" x14ac:dyDescent="0.25">
      <c r="A102" s="19">
        <v>2016</v>
      </c>
      <c r="B102" s="2" t="s">
        <v>30</v>
      </c>
      <c r="C102" s="3">
        <v>2948</v>
      </c>
      <c r="D102" s="3">
        <v>5897391.9900000002</v>
      </c>
      <c r="E102" s="20">
        <v>0.49987999999999999</v>
      </c>
    </row>
    <row r="103" spans="1:5" x14ac:dyDescent="0.25">
      <c r="A103" s="19" t="s">
        <v>3</v>
      </c>
      <c r="B103" s="2" t="s">
        <v>30</v>
      </c>
      <c r="C103" s="3">
        <v>1440</v>
      </c>
      <c r="D103" s="3">
        <v>2663295.0499999998</v>
      </c>
      <c r="E103" s="20">
        <v>0.54068000000000005</v>
      </c>
    </row>
    <row r="104" spans="1:5" x14ac:dyDescent="0.25">
      <c r="A104" s="19">
        <v>2007</v>
      </c>
      <c r="B104" s="2" t="s">
        <v>31</v>
      </c>
      <c r="C104" s="3">
        <v>4313</v>
      </c>
      <c r="D104" s="3">
        <v>3503569.78</v>
      </c>
      <c r="E104" s="20">
        <v>1.2310300000000001</v>
      </c>
    </row>
    <row r="105" spans="1:5" x14ac:dyDescent="0.25">
      <c r="A105" s="19">
        <v>2008</v>
      </c>
      <c r="B105" s="2" t="s">
        <v>31</v>
      </c>
      <c r="C105" s="3">
        <v>4302</v>
      </c>
      <c r="D105" s="3">
        <v>3611627.55</v>
      </c>
      <c r="E105" s="20">
        <v>1.1911499999999999</v>
      </c>
    </row>
    <row r="106" spans="1:5" x14ac:dyDescent="0.25">
      <c r="A106" s="19">
        <v>2009</v>
      </c>
      <c r="B106" s="2" t="s">
        <v>31</v>
      </c>
      <c r="C106" s="3">
        <v>5012</v>
      </c>
      <c r="D106" s="3">
        <v>3869185.3</v>
      </c>
      <c r="E106" s="20">
        <v>1.2953600000000001</v>
      </c>
    </row>
    <row r="107" spans="1:5" x14ac:dyDescent="0.25">
      <c r="A107" s="19">
        <v>2010</v>
      </c>
      <c r="B107" s="2" t="s">
        <v>31</v>
      </c>
      <c r="C107" s="3">
        <v>5164</v>
      </c>
      <c r="D107" s="3">
        <v>4017041.19</v>
      </c>
      <c r="E107" s="20">
        <v>1.28552</v>
      </c>
    </row>
    <row r="108" spans="1:5" x14ac:dyDescent="0.25">
      <c r="A108" s="19">
        <v>2011</v>
      </c>
      <c r="B108" s="2" t="s">
        <v>31</v>
      </c>
      <c r="C108" s="3">
        <v>5420</v>
      </c>
      <c r="D108" s="3">
        <v>4196448.13</v>
      </c>
      <c r="E108" s="20">
        <v>1.2915700000000001</v>
      </c>
    </row>
    <row r="109" spans="1:5" x14ac:dyDescent="0.25">
      <c r="A109" s="19">
        <v>2012</v>
      </c>
      <c r="B109" s="2" t="s">
        <v>31</v>
      </c>
      <c r="C109" s="3">
        <v>5978</v>
      </c>
      <c r="D109" s="3">
        <v>4474807.83</v>
      </c>
      <c r="E109" s="20">
        <v>1.33592</v>
      </c>
    </row>
    <row r="110" spans="1:5" x14ac:dyDescent="0.25">
      <c r="A110" s="19">
        <v>2013</v>
      </c>
      <c r="B110" s="2" t="s">
        <v>31</v>
      </c>
      <c r="C110" s="3">
        <v>6313</v>
      </c>
      <c r="D110" s="3">
        <v>4679117.16</v>
      </c>
      <c r="E110" s="20">
        <v>1.3491899999999999</v>
      </c>
    </row>
    <row r="111" spans="1:5" x14ac:dyDescent="0.25">
      <c r="A111" s="19">
        <v>2014</v>
      </c>
      <c r="B111" s="2" t="s">
        <v>31</v>
      </c>
      <c r="C111" s="3">
        <v>6545</v>
      </c>
      <c r="D111" s="3">
        <v>4525156.33</v>
      </c>
      <c r="E111" s="20">
        <v>1.4463600000000001</v>
      </c>
    </row>
    <row r="112" spans="1:5" x14ac:dyDescent="0.25">
      <c r="A112" s="19">
        <v>2015</v>
      </c>
      <c r="B112" s="2" t="s">
        <v>31</v>
      </c>
      <c r="C112" s="3">
        <v>7595</v>
      </c>
      <c r="D112" s="3">
        <v>5003372.63</v>
      </c>
      <c r="E112" s="20">
        <v>1.5179800000000001</v>
      </c>
    </row>
    <row r="113" spans="1:5" x14ac:dyDescent="0.25">
      <c r="A113" s="19">
        <v>2016</v>
      </c>
      <c r="B113" s="2" t="s">
        <v>31</v>
      </c>
      <c r="C113" s="3">
        <v>10176</v>
      </c>
      <c r="D113" s="3">
        <v>5897391.9900000002</v>
      </c>
      <c r="E113" s="20">
        <v>1.7255100000000001</v>
      </c>
    </row>
    <row r="114" spans="1:5" ht="15.75" thickBot="1" x14ac:dyDescent="0.3">
      <c r="A114" s="21" t="s">
        <v>3</v>
      </c>
      <c r="B114" s="25" t="s">
        <v>31</v>
      </c>
      <c r="C114" s="22">
        <v>5269</v>
      </c>
      <c r="D114" s="22">
        <v>2663295.0499999998</v>
      </c>
      <c r="E114" s="23">
        <v>1.97838</v>
      </c>
    </row>
    <row r="115" spans="1:5" ht="30" customHeight="1" x14ac:dyDescent="0.25">
      <c r="A115" s="52" t="s">
        <v>111</v>
      </c>
      <c r="B115" s="52"/>
      <c r="C115" s="52"/>
      <c r="D115" s="52"/>
    </row>
    <row r="116" spans="1:5" x14ac:dyDescent="0.25">
      <c r="A116" s="6" t="s">
        <v>17</v>
      </c>
      <c r="D116" s="7"/>
    </row>
    <row r="117" spans="1:5" x14ac:dyDescent="0.25">
      <c r="C117" s="7"/>
    </row>
  </sheetData>
  <mergeCells count="3">
    <mergeCell ref="A2:D3"/>
    <mergeCell ref="A115:D115"/>
    <mergeCell ref="A1:F1"/>
  </mergeCells>
  <hyperlinks>
    <hyperlink ref="A116" location="'Table of Contents'!A1" display="Table of Contents" xr:uid="{00000000-0004-0000-0500-000000000000}"/>
  </hyperlinks>
  <printOptions horizontalCentered="1"/>
  <pageMargins left="0.7" right="0.7" top="0.75" bottom="0.75" header="0.3" footer="0.3"/>
  <pageSetup scale="71" fitToHeight="2" orientation="portrait" r:id="rId1"/>
  <headerFooter>
    <oddFooter>&amp;LCorresponding Author:
Setareh A. Williams, PhD - Radius Health, Inc.
swilliams@radiuspharm.com
Phone: 610-513-3788&amp;RPage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pageSetUpPr fitToPage="1"/>
  </sheetPr>
  <dimension ref="A1:G444"/>
  <sheetViews>
    <sheetView workbookViewId="0">
      <selection sqref="A1:G1"/>
    </sheetView>
  </sheetViews>
  <sheetFormatPr defaultRowHeight="15" x14ac:dyDescent="0.25"/>
  <cols>
    <col min="1" max="1" width="23.85546875" bestFit="1" customWidth="1"/>
    <col min="2" max="2" width="18" bestFit="1" customWidth="1"/>
    <col min="3" max="3" width="10.5703125" customWidth="1"/>
    <col min="4" max="4" width="13.42578125" customWidth="1"/>
    <col min="5" max="5" width="23" style="43" customWidth="1"/>
    <col min="6" max="6" width="19.5703125" style="43" customWidth="1"/>
    <col min="7" max="7" width="20.140625" customWidth="1"/>
  </cols>
  <sheetData>
    <row r="1" spans="1:7" ht="26.25" customHeight="1" x14ac:dyDescent="0.25">
      <c r="A1" s="57" t="s">
        <v>122</v>
      </c>
      <c r="B1" s="58"/>
      <c r="C1" s="58"/>
      <c r="D1" s="58"/>
      <c r="E1" s="58"/>
      <c r="F1" s="58"/>
      <c r="G1" s="58"/>
    </row>
    <row r="2" spans="1:7" ht="15" customHeight="1" x14ac:dyDescent="0.25">
      <c r="A2" s="50" t="s">
        <v>114</v>
      </c>
      <c r="B2" s="50"/>
      <c r="C2" s="50"/>
      <c r="D2" s="50"/>
      <c r="E2" s="50"/>
      <c r="F2" s="50"/>
      <c r="G2" s="50"/>
    </row>
    <row r="3" spans="1:7" ht="15.75" customHeight="1" thickBot="1" x14ac:dyDescent="0.3">
      <c r="A3" s="67"/>
      <c r="B3" s="67"/>
      <c r="C3" s="67"/>
      <c r="D3" s="67"/>
      <c r="E3" s="67"/>
      <c r="F3" s="67"/>
      <c r="G3" s="67"/>
    </row>
    <row r="4" spans="1:7" ht="45" x14ac:dyDescent="0.25">
      <c r="A4" s="16" t="s">
        <v>0</v>
      </c>
      <c r="B4" s="24" t="s">
        <v>13</v>
      </c>
      <c r="C4" s="24" t="s">
        <v>7</v>
      </c>
      <c r="D4" s="24" t="s">
        <v>10</v>
      </c>
      <c r="E4" s="42" t="s">
        <v>5</v>
      </c>
      <c r="F4" s="42" t="s">
        <v>1</v>
      </c>
      <c r="G4" s="18" t="s">
        <v>2</v>
      </c>
    </row>
    <row r="5" spans="1:7" hidden="1" x14ac:dyDescent="0.25">
      <c r="A5">
        <v>2007</v>
      </c>
      <c r="B5" t="s">
        <v>22</v>
      </c>
      <c r="C5" t="s">
        <v>9</v>
      </c>
      <c r="D5" t="s">
        <v>11</v>
      </c>
      <c r="E5" s="43">
        <v>2084</v>
      </c>
      <c r="F5" s="43">
        <v>1261457.54</v>
      </c>
      <c r="G5" s="44">
        <f>E5/(F5/1000)</f>
        <v>1.6520571909221771</v>
      </c>
    </row>
    <row r="6" spans="1:7" x14ac:dyDescent="0.25">
      <c r="A6">
        <v>2007</v>
      </c>
      <c r="B6" t="s">
        <v>22</v>
      </c>
      <c r="C6" t="s">
        <v>9</v>
      </c>
      <c r="D6" t="s">
        <v>12</v>
      </c>
      <c r="E6" s="43">
        <v>1190</v>
      </c>
      <c r="F6" s="43">
        <v>577788.77</v>
      </c>
      <c r="G6" s="44">
        <f t="shared" ref="G6:G69" si="0">E6/(F6/1000)</f>
        <v>2.0595762011781571</v>
      </c>
    </row>
    <row r="7" spans="1:7" hidden="1" x14ac:dyDescent="0.25">
      <c r="A7">
        <v>2007</v>
      </c>
      <c r="B7" t="s">
        <v>22</v>
      </c>
      <c r="C7" t="s">
        <v>8</v>
      </c>
      <c r="D7" t="s">
        <v>11</v>
      </c>
      <c r="E7" s="43">
        <v>942</v>
      </c>
      <c r="F7" s="43">
        <v>1191315.6000000001</v>
      </c>
      <c r="G7" s="44">
        <f t="shared" si="0"/>
        <v>0.79072245843166988</v>
      </c>
    </row>
    <row r="8" spans="1:7" hidden="1" x14ac:dyDescent="0.25">
      <c r="A8">
        <v>2007</v>
      </c>
      <c r="B8" t="s">
        <v>22</v>
      </c>
      <c r="C8" t="s">
        <v>8</v>
      </c>
      <c r="D8" t="s">
        <v>12</v>
      </c>
      <c r="E8" s="43">
        <v>492</v>
      </c>
      <c r="F8" s="43">
        <v>473007.88</v>
      </c>
      <c r="G8" s="44">
        <f t="shared" si="0"/>
        <v>1.0401518046591529</v>
      </c>
    </row>
    <row r="9" spans="1:7" hidden="1" x14ac:dyDescent="0.25">
      <c r="A9">
        <v>2008</v>
      </c>
      <c r="B9" t="s">
        <v>22</v>
      </c>
      <c r="C9" t="s">
        <v>9</v>
      </c>
      <c r="D9" t="s">
        <v>11</v>
      </c>
      <c r="E9" s="43">
        <v>2058</v>
      </c>
      <c r="F9" s="43">
        <v>1269837.72</v>
      </c>
      <c r="G9" s="44">
        <f t="shared" si="0"/>
        <v>1.6206795306096278</v>
      </c>
    </row>
    <row r="10" spans="1:7" x14ac:dyDescent="0.25">
      <c r="A10">
        <v>2008</v>
      </c>
      <c r="B10" t="s">
        <v>22</v>
      </c>
      <c r="C10" t="s">
        <v>9</v>
      </c>
      <c r="D10" t="s">
        <v>12</v>
      </c>
      <c r="E10" s="43">
        <v>1350</v>
      </c>
      <c r="F10" s="43">
        <v>629048.98</v>
      </c>
      <c r="G10" s="44">
        <f t="shared" si="0"/>
        <v>2.1460967951970926</v>
      </c>
    </row>
    <row r="11" spans="1:7" hidden="1" x14ac:dyDescent="0.25">
      <c r="A11">
        <v>2008</v>
      </c>
      <c r="B11" t="s">
        <v>22</v>
      </c>
      <c r="C11" t="s">
        <v>8</v>
      </c>
      <c r="D11" t="s">
        <v>11</v>
      </c>
      <c r="E11" s="43">
        <v>963</v>
      </c>
      <c r="F11" s="43">
        <v>1202558.33</v>
      </c>
      <c r="G11" s="44">
        <f t="shared" si="0"/>
        <v>0.80079275655593352</v>
      </c>
    </row>
    <row r="12" spans="1:7" hidden="1" x14ac:dyDescent="0.25">
      <c r="A12">
        <v>2008</v>
      </c>
      <c r="B12" t="s">
        <v>22</v>
      </c>
      <c r="C12" t="s">
        <v>8</v>
      </c>
      <c r="D12" t="s">
        <v>12</v>
      </c>
      <c r="E12" s="43">
        <v>537</v>
      </c>
      <c r="F12" s="43">
        <v>510182.51</v>
      </c>
      <c r="G12" s="44">
        <f t="shared" si="0"/>
        <v>1.0525645028482062</v>
      </c>
    </row>
    <row r="13" spans="1:7" hidden="1" x14ac:dyDescent="0.25">
      <c r="A13">
        <v>2009</v>
      </c>
      <c r="B13" t="s">
        <v>22</v>
      </c>
      <c r="C13" t="s">
        <v>9</v>
      </c>
      <c r="D13" t="s">
        <v>11</v>
      </c>
      <c r="E13" s="43">
        <v>2025</v>
      </c>
      <c r="F13" s="43">
        <v>1272472.5</v>
      </c>
      <c r="G13" s="44">
        <f t="shared" si="0"/>
        <v>1.5913899907463618</v>
      </c>
    </row>
    <row r="14" spans="1:7" x14ac:dyDescent="0.25">
      <c r="A14">
        <v>2009</v>
      </c>
      <c r="B14" t="s">
        <v>22</v>
      </c>
      <c r="C14" t="s">
        <v>9</v>
      </c>
      <c r="D14" t="s">
        <v>12</v>
      </c>
      <c r="E14" s="43">
        <v>1575</v>
      </c>
      <c r="F14" s="43">
        <v>767214.45</v>
      </c>
      <c r="G14" s="44">
        <f t="shared" si="0"/>
        <v>2.0528810425820319</v>
      </c>
    </row>
    <row r="15" spans="1:7" hidden="1" x14ac:dyDescent="0.25">
      <c r="A15">
        <v>2009</v>
      </c>
      <c r="B15" t="s">
        <v>22</v>
      </c>
      <c r="C15" t="s">
        <v>8</v>
      </c>
      <c r="D15" t="s">
        <v>11</v>
      </c>
      <c r="E15" s="43">
        <v>925</v>
      </c>
      <c r="F15" s="43">
        <v>1202871.56</v>
      </c>
      <c r="G15" s="44">
        <f t="shared" si="0"/>
        <v>0.76899315833853443</v>
      </c>
    </row>
    <row r="16" spans="1:7" hidden="1" x14ac:dyDescent="0.25">
      <c r="A16">
        <v>2009</v>
      </c>
      <c r="B16" t="s">
        <v>22</v>
      </c>
      <c r="C16" t="s">
        <v>8</v>
      </c>
      <c r="D16" t="s">
        <v>12</v>
      </c>
      <c r="E16" s="43">
        <v>675</v>
      </c>
      <c r="F16" s="43">
        <v>626626.79</v>
      </c>
      <c r="G16" s="44">
        <f t="shared" si="0"/>
        <v>1.0771962047776475</v>
      </c>
    </row>
    <row r="17" spans="1:7" hidden="1" x14ac:dyDescent="0.25">
      <c r="A17">
        <v>2010</v>
      </c>
      <c r="B17" t="s">
        <v>22</v>
      </c>
      <c r="C17" t="s">
        <v>9</v>
      </c>
      <c r="D17" t="s">
        <v>11</v>
      </c>
      <c r="E17" s="43">
        <v>2009</v>
      </c>
      <c r="F17" s="43">
        <v>1260900.99</v>
      </c>
      <c r="G17" s="44">
        <f t="shared" si="0"/>
        <v>1.5933051174779391</v>
      </c>
    </row>
    <row r="18" spans="1:7" x14ac:dyDescent="0.25">
      <c r="A18">
        <v>2010</v>
      </c>
      <c r="B18" t="s">
        <v>22</v>
      </c>
      <c r="C18" t="s">
        <v>9</v>
      </c>
      <c r="D18" t="s">
        <v>12</v>
      </c>
      <c r="E18" s="43">
        <v>1718</v>
      </c>
      <c r="F18" s="43">
        <v>858298.94</v>
      </c>
      <c r="G18" s="44">
        <f t="shared" si="0"/>
        <v>2.0016336033224045</v>
      </c>
    </row>
    <row r="19" spans="1:7" hidden="1" x14ac:dyDescent="0.25">
      <c r="A19">
        <v>2010</v>
      </c>
      <c r="B19" t="s">
        <v>22</v>
      </c>
      <c r="C19" t="s">
        <v>8</v>
      </c>
      <c r="D19" t="s">
        <v>11</v>
      </c>
      <c r="E19" s="43">
        <v>916</v>
      </c>
      <c r="F19" s="43">
        <v>1191890.07</v>
      </c>
      <c r="G19" s="44">
        <f t="shared" si="0"/>
        <v>0.76852725184630477</v>
      </c>
    </row>
    <row r="20" spans="1:7" hidden="1" x14ac:dyDescent="0.25">
      <c r="A20">
        <v>2010</v>
      </c>
      <c r="B20" t="s">
        <v>22</v>
      </c>
      <c r="C20" t="s">
        <v>8</v>
      </c>
      <c r="D20" t="s">
        <v>12</v>
      </c>
      <c r="E20" s="43">
        <v>768</v>
      </c>
      <c r="F20" s="43">
        <v>705951.19</v>
      </c>
      <c r="G20" s="44">
        <f t="shared" si="0"/>
        <v>1.0878939094925246</v>
      </c>
    </row>
    <row r="21" spans="1:7" hidden="1" x14ac:dyDescent="0.25">
      <c r="A21">
        <v>2011</v>
      </c>
      <c r="B21" t="s">
        <v>22</v>
      </c>
      <c r="C21" t="s">
        <v>9</v>
      </c>
      <c r="D21" t="s">
        <v>11</v>
      </c>
      <c r="E21" s="43">
        <v>2013</v>
      </c>
      <c r="F21" s="43">
        <v>1275406.8500000001</v>
      </c>
      <c r="G21" s="44">
        <f t="shared" si="0"/>
        <v>1.5783198906294096</v>
      </c>
    </row>
    <row r="22" spans="1:7" x14ac:dyDescent="0.25">
      <c r="A22">
        <v>2011</v>
      </c>
      <c r="B22" t="s">
        <v>22</v>
      </c>
      <c r="C22" t="s">
        <v>9</v>
      </c>
      <c r="D22" t="s">
        <v>12</v>
      </c>
      <c r="E22" s="43">
        <v>1832</v>
      </c>
      <c r="F22" s="43">
        <v>943044.56</v>
      </c>
      <c r="G22" s="44">
        <f t="shared" si="0"/>
        <v>1.9426441524671962</v>
      </c>
    </row>
    <row r="23" spans="1:7" hidden="1" x14ac:dyDescent="0.25">
      <c r="A23">
        <v>2011</v>
      </c>
      <c r="B23" t="s">
        <v>22</v>
      </c>
      <c r="C23" t="s">
        <v>8</v>
      </c>
      <c r="D23" t="s">
        <v>11</v>
      </c>
      <c r="E23" s="43">
        <v>907</v>
      </c>
      <c r="F23" s="43">
        <v>1210353.3899999999</v>
      </c>
      <c r="G23" s="44">
        <f t="shared" si="0"/>
        <v>0.74936791807556302</v>
      </c>
    </row>
    <row r="24" spans="1:7" hidden="1" x14ac:dyDescent="0.25">
      <c r="A24">
        <v>2011</v>
      </c>
      <c r="B24" t="s">
        <v>22</v>
      </c>
      <c r="C24" t="s">
        <v>8</v>
      </c>
      <c r="D24" t="s">
        <v>12</v>
      </c>
      <c r="E24" s="43">
        <v>802</v>
      </c>
      <c r="F24" s="43">
        <v>767643.33</v>
      </c>
      <c r="G24" s="44">
        <f t="shared" si="0"/>
        <v>1.0447560327268133</v>
      </c>
    </row>
    <row r="25" spans="1:7" hidden="1" x14ac:dyDescent="0.25">
      <c r="A25">
        <v>2012</v>
      </c>
      <c r="B25" t="s">
        <v>22</v>
      </c>
      <c r="C25" t="s">
        <v>9</v>
      </c>
      <c r="D25" t="s">
        <v>11</v>
      </c>
      <c r="E25" s="43">
        <v>1854</v>
      </c>
      <c r="F25" s="43">
        <v>1278509.1599999999</v>
      </c>
      <c r="G25" s="44">
        <f t="shared" si="0"/>
        <v>1.4501264895122068</v>
      </c>
    </row>
    <row r="26" spans="1:7" x14ac:dyDescent="0.25">
      <c r="A26">
        <v>2012</v>
      </c>
      <c r="B26" t="s">
        <v>22</v>
      </c>
      <c r="C26" t="s">
        <v>9</v>
      </c>
      <c r="D26" t="s">
        <v>12</v>
      </c>
      <c r="E26" s="43">
        <v>1918</v>
      </c>
      <c r="F26" s="43">
        <v>1086246.56</v>
      </c>
      <c r="G26" s="44">
        <f t="shared" si="0"/>
        <v>1.7657133017756115</v>
      </c>
    </row>
    <row r="27" spans="1:7" hidden="1" x14ac:dyDescent="0.25">
      <c r="A27">
        <v>2012</v>
      </c>
      <c r="B27" t="s">
        <v>22</v>
      </c>
      <c r="C27" t="s">
        <v>8</v>
      </c>
      <c r="D27" t="s">
        <v>11</v>
      </c>
      <c r="E27" s="43">
        <v>803</v>
      </c>
      <c r="F27" s="43">
        <v>1229801.29</v>
      </c>
      <c r="G27" s="44">
        <f t="shared" si="0"/>
        <v>0.65295101454967563</v>
      </c>
    </row>
    <row r="28" spans="1:7" hidden="1" x14ac:dyDescent="0.25">
      <c r="A28">
        <v>2012</v>
      </c>
      <c r="B28" t="s">
        <v>22</v>
      </c>
      <c r="C28" t="s">
        <v>8</v>
      </c>
      <c r="D28" t="s">
        <v>12</v>
      </c>
      <c r="E28" s="43">
        <v>764</v>
      </c>
      <c r="F28" s="43">
        <v>880250.82</v>
      </c>
      <c r="G28" s="44">
        <f t="shared" si="0"/>
        <v>0.86793443714145024</v>
      </c>
    </row>
    <row r="29" spans="1:7" hidden="1" x14ac:dyDescent="0.25">
      <c r="A29">
        <v>2013</v>
      </c>
      <c r="B29" t="s">
        <v>22</v>
      </c>
      <c r="C29" t="s">
        <v>9</v>
      </c>
      <c r="D29" t="s">
        <v>11</v>
      </c>
      <c r="E29" s="43">
        <v>1940</v>
      </c>
      <c r="F29" s="43">
        <v>1296459.04</v>
      </c>
      <c r="G29" s="44">
        <f t="shared" si="0"/>
        <v>1.4963835648830064</v>
      </c>
    </row>
    <row r="30" spans="1:7" x14ac:dyDescent="0.25">
      <c r="A30">
        <v>2013</v>
      </c>
      <c r="B30" t="s">
        <v>22</v>
      </c>
      <c r="C30" t="s">
        <v>9</v>
      </c>
      <c r="D30" t="s">
        <v>12</v>
      </c>
      <c r="E30" s="43">
        <v>2203</v>
      </c>
      <c r="F30" s="43">
        <v>1176740.71</v>
      </c>
      <c r="G30" s="44">
        <f t="shared" si="0"/>
        <v>1.8721201546600694</v>
      </c>
    </row>
    <row r="31" spans="1:7" hidden="1" x14ac:dyDescent="0.25">
      <c r="A31">
        <v>2013</v>
      </c>
      <c r="B31" t="s">
        <v>22</v>
      </c>
      <c r="C31" t="s">
        <v>8</v>
      </c>
      <c r="D31" t="s">
        <v>11</v>
      </c>
      <c r="E31" s="43">
        <v>910</v>
      </c>
      <c r="F31" s="43">
        <v>1256459.45</v>
      </c>
      <c r="G31" s="44">
        <f t="shared" si="0"/>
        <v>0.72425735665404878</v>
      </c>
    </row>
    <row r="32" spans="1:7" hidden="1" x14ac:dyDescent="0.25">
      <c r="A32">
        <v>2013</v>
      </c>
      <c r="B32" t="s">
        <v>22</v>
      </c>
      <c r="C32" t="s">
        <v>8</v>
      </c>
      <c r="D32" t="s">
        <v>12</v>
      </c>
      <c r="E32" s="43">
        <v>848</v>
      </c>
      <c r="F32" s="43">
        <v>949457.96</v>
      </c>
      <c r="G32" s="44">
        <f t="shared" si="0"/>
        <v>0.89314117709856267</v>
      </c>
    </row>
    <row r="33" spans="1:7" hidden="1" x14ac:dyDescent="0.25">
      <c r="A33">
        <v>2014</v>
      </c>
      <c r="B33" t="s">
        <v>22</v>
      </c>
      <c r="C33" t="s">
        <v>9</v>
      </c>
      <c r="D33" t="s">
        <v>11</v>
      </c>
      <c r="E33" s="43">
        <v>1795</v>
      </c>
      <c r="F33" s="43">
        <v>1183961.01</v>
      </c>
      <c r="G33" s="44">
        <f t="shared" si="0"/>
        <v>1.5160972235056964</v>
      </c>
    </row>
    <row r="34" spans="1:7" x14ac:dyDescent="0.25">
      <c r="A34">
        <v>2014</v>
      </c>
      <c r="B34" t="s">
        <v>22</v>
      </c>
      <c r="C34" t="s">
        <v>9</v>
      </c>
      <c r="D34" t="s">
        <v>12</v>
      </c>
      <c r="E34" s="43">
        <v>2266</v>
      </c>
      <c r="F34" s="43">
        <v>1202443.17</v>
      </c>
      <c r="G34" s="44">
        <f t="shared" si="0"/>
        <v>1.8844965454791514</v>
      </c>
    </row>
    <row r="35" spans="1:7" hidden="1" x14ac:dyDescent="0.25">
      <c r="A35">
        <v>2014</v>
      </c>
      <c r="B35" t="s">
        <v>22</v>
      </c>
      <c r="C35" t="s">
        <v>8</v>
      </c>
      <c r="D35" t="s">
        <v>11</v>
      </c>
      <c r="E35" s="43">
        <v>791</v>
      </c>
      <c r="F35" s="43">
        <v>1186011.28</v>
      </c>
      <c r="G35" s="44">
        <f t="shared" si="0"/>
        <v>0.66694138018653581</v>
      </c>
    </row>
    <row r="36" spans="1:7" hidden="1" x14ac:dyDescent="0.25">
      <c r="A36">
        <v>2014</v>
      </c>
      <c r="B36" t="s">
        <v>22</v>
      </c>
      <c r="C36" t="s">
        <v>8</v>
      </c>
      <c r="D36" t="s">
        <v>12</v>
      </c>
      <c r="E36" s="43">
        <v>920</v>
      </c>
      <c r="F36" s="43">
        <v>952740.88</v>
      </c>
      <c r="G36" s="44">
        <f t="shared" si="0"/>
        <v>0.96563506333432436</v>
      </c>
    </row>
    <row r="37" spans="1:7" hidden="1" x14ac:dyDescent="0.25">
      <c r="A37">
        <v>2015</v>
      </c>
      <c r="B37" t="s">
        <v>22</v>
      </c>
      <c r="C37" t="s">
        <v>9</v>
      </c>
      <c r="D37" t="s">
        <v>11</v>
      </c>
      <c r="E37" s="43">
        <v>1684</v>
      </c>
      <c r="F37" s="43">
        <v>1302634.02</v>
      </c>
      <c r="G37" s="44">
        <f t="shared" si="0"/>
        <v>1.2927652542039398</v>
      </c>
    </row>
    <row r="38" spans="1:7" x14ac:dyDescent="0.25">
      <c r="A38">
        <v>2015</v>
      </c>
      <c r="B38" t="s">
        <v>22</v>
      </c>
      <c r="C38" t="s">
        <v>9</v>
      </c>
      <c r="D38" t="s">
        <v>12</v>
      </c>
      <c r="E38" s="43">
        <v>2285</v>
      </c>
      <c r="F38" s="43">
        <v>1361712.13</v>
      </c>
      <c r="G38" s="44">
        <f t="shared" si="0"/>
        <v>1.6780345490496587</v>
      </c>
    </row>
    <row r="39" spans="1:7" hidden="1" x14ac:dyDescent="0.25">
      <c r="A39">
        <v>2015</v>
      </c>
      <c r="B39" t="s">
        <v>22</v>
      </c>
      <c r="C39" t="s">
        <v>8</v>
      </c>
      <c r="D39" t="s">
        <v>11</v>
      </c>
      <c r="E39" s="43">
        <v>795</v>
      </c>
      <c r="F39" s="43">
        <v>1284143.52</v>
      </c>
      <c r="G39" s="44">
        <f t="shared" si="0"/>
        <v>0.61908967932182535</v>
      </c>
    </row>
    <row r="40" spans="1:7" hidden="1" x14ac:dyDescent="0.25">
      <c r="A40">
        <v>2015</v>
      </c>
      <c r="B40" t="s">
        <v>22</v>
      </c>
      <c r="C40" t="s">
        <v>8</v>
      </c>
      <c r="D40" t="s">
        <v>12</v>
      </c>
      <c r="E40" s="43">
        <v>890</v>
      </c>
      <c r="F40" s="43">
        <v>1054882.96</v>
      </c>
      <c r="G40" s="44">
        <f t="shared" si="0"/>
        <v>0.8436954939531871</v>
      </c>
    </row>
    <row r="41" spans="1:7" hidden="1" x14ac:dyDescent="0.25">
      <c r="A41">
        <v>2016</v>
      </c>
      <c r="B41" t="s">
        <v>22</v>
      </c>
      <c r="C41" t="s">
        <v>9</v>
      </c>
      <c r="D41" t="s">
        <v>11</v>
      </c>
      <c r="E41" s="43">
        <v>1519</v>
      </c>
      <c r="F41" s="43">
        <v>1462088.68</v>
      </c>
      <c r="G41" s="44">
        <f t="shared" si="0"/>
        <v>1.0389246704242319</v>
      </c>
    </row>
    <row r="42" spans="1:7" x14ac:dyDescent="0.25">
      <c r="A42">
        <v>2016</v>
      </c>
      <c r="B42" t="s">
        <v>22</v>
      </c>
      <c r="C42" t="s">
        <v>9</v>
      </c>
      <c r="D42" t="s">
        <v>12</v>
      </c>
      <c r="E42" s="43">
        <v>1960</v>
      </c>
      <c r="F42" s="43">
        <v>1700698.11</v>
      </c>
      <c r="G42" s="44">
        <f t="shared" si="0"/>
        <v>1.1524679121328594</v>
      </c>
    </row>
    <row r="43" spans="1:7" hidden="1" x14ac:dyDescent="0.25">
      <c r="A43">
        <v>2016</v>
      </c>
      <c r="B43" t="s">
        <v>22</v>
      </c>
      <c r="C43" t="s">
        <v>8</v>
      </c>
      <c r="D43" t="s">
        <v>11</v>
      </c>
      <c r="E43" s="43">
        <v>677</v>
      </c>
      <c r="F43" s="43">
        <v>1431545.63</v>
      </c>
      <c r="G43" s="44">
        <f t="shared" si="0"/>
        <v>0.47291541800173009</v>
      </c>
    </row>
    <row r="44" spans="1:7" hidden="1" x14ac:dyDescent="0.25">
      <c r="A44">
        <v>2016</v>
      </c>
      <c r="B44" t="s">
        <v>22</v>
      </c>
      <c r="C44" t="s">
        <v>8</v>
      </c>
      <c r="D44" t="s">
        <v>12</v>
      </c>
      <c r="E44" s="43">
        <v>714</v>
      </c>
      <c r="F44" s="43">
        <v>1303059.58</v>
      </c>
      <c r="G44" s="44">
        <f t="shared" si="0"/>
        <v>0.54794117702584244</v>
      </c>
    </row>
    <row r="45" spans="1:7" hidden="1" x14ac:dyDescent="0.25">
      <c r="A45" t="s">
        <v>3</v>
      </c>
      <c r="B45" t="s">
        <v>22</v>
      </c>
      <c r="C45" t="s">
        <v>9</v>
      </c>
      <c r="D45" t="s">
        <v>11</v>
      </c>
      <c r="E45" s="43">
        <v>614</v>
      </c>
      <c r="F45" s="43">
        <v>572467.54</v>
      </c>
      <c r="G45" s="44">
        <f t="shared" si="0"/>
        <v>1.0725498951433998</v>
      </c>
    </row>
    <row r="46" spans="1:7" x14ac:dyDescent="0.25">
      <c r="A46" t="s">
        <v>3</v>
      </c>
      <c r="B46" t="s">
        <v>22</v>
      </c>
      <c r="C46" t="s">
        <v>9</v>
      </c>
      <c r="D46" t="s">
        <v>12</v>
      </c>
      <c r="E46" s="43">
        <v>1059</v>
      </c>
      <c r="F46" s="43">
        <v>861876.05</v>
      </c>
      <c r="G46" s="44">
        <f t="shared" si="0"/>
        <v>1.2287149642921391</v>
      </c>
    </row>
    <row r="47" spans="1:7" hidden="1" x14ac:dyDescent="0.25">
      <c r="A47" t="s">
        <v>3</v>
      </c>
      <c r="B47" t="s">
        <v>22</v>
      </c>
      <c r="C47" t="s">
        <v>8</v>
      </c>
      <c r="D47" t="s">
        <v>11</v>
      </c>
      <c r="E47" s="43">
        <v>315</v>
      </c>
      <c r="F47" s="43">
        <v>571568.82999999996</v>
      </c>
      <c r="G47" s="44">
        <f t="shared" si="0"/>
        <v>0.55111472751234536</v>
      </c>
    </row>
    <row r="48" spans="1:7" hidden="1" x14ac:dyDescent="0.25">
      <c r="A48" t="s">
        <v>3</v>
      </c>
      <c r="B48" t="s">
        <v>22</v>
      </c>
      <c r="C48" t="s">
        <v>8</v>
      </c>
      <c r="D48" t="s">
        <v>12</v>
      </c>
      <c r="E48" s="43">
        <v>371</v>
      </c>
      <c r="F48" s="43">
        <v>657382.62</v>
      </c>
      <c r="G48" s="44">
        <f t="shared" si="0"/>
        <v>0.56435930721746186</v>
      </c>
    </row>
    <row r="49" spans="1:7" hidden="1" x14ac:dyDescent="0.25">
      <c r="A49">
        <v>2007</v>
      </c>
      <c r="B49" t="s">
        <v>23</v>
      </c>
      <c r="C49" t="s">
        <v>9</v>
      </c>
      <c r="D49" t="s">
        <v>11</v>
      </c>
      <c r="E49" s="43">
        <v>149</v>
      </c>
      <c r="F49" s="43">
        <v>1261457.54</v>
      </c>
      <c r="G49" s="44">
        <f t="shared" si="0"/>
        <v>0.11811733274827466</v>
      </c>
    </row>
    <row r="50" spans="1:7" x14ac:dyDescent="0.25">
      <c r="A50">
        <v>2007</v>
      </c>
      <c r="B50" t="s">
        <v>23</v>
      </c>
      <c r="C50" t="s">
        <v>9</v>
      </c>
      <c r="D50" t="s">
        <v>12</v>
      </c>
      <c r="E50" s="43">
        <v>91</v>
      </c>
      <c r="F50" s="43">
        <v>577788.77</v>
      </c>
      <c r="G50" s="44">
        <f t="shared" si="0"/>
        <v>0.15749700361950614</v>
      </c>
    </row>
    <row r="51" spans="1:7" hidden="1" x14ac:dyDescent="0.25">
      <c r="A51">
        <v>2007</v>
      </c>
      <c r="B51" t="s">
        <v>23</v>
      </c>
      <c r="C51" t="s">
        <v>8</v>
      </c>
      <c r="D51" t="s">
        <v>11</v>
      </c>
      <c r="E51" s="43">
        <v>114</v>
      </c>
      <c r="F51" s="43">
        <v>1191315.6000000001</v>
      </c>
      <c r="G51" s="44">
        <f t="shared" si="0"/>
        <v>9.5692526816571519E-2</v>
      </c>
    </row>
    <row r="52" spans="1:7" hidden="1" x14ac:dyDescent="0.25">
      <c r="A52">
        <v>2007</v>
      </c>
      <c r="B52" t="s">
        <v>23</v>
      </c>
      <c r="C52" t="s">
        <v>8</v>
      </c>
      <c r="D52" t="s">
        <v>12</v>
      </c>
      <c r="E52" s="43">
        <v>48</v>
      </c>
      <c r="F52" s="43">
        <v>473007.88</v>
      </c>
      <c r="G52" s="44">
        <f t="shared" si="0"/>
        <v>0.10147822484479539</v>
      </c>
    </row>
    <row r="53" spans="1:7" hidden="1" x14ac:dyDescent="0.25">
      <c r="A53">
        <v>2008</v>
      </c>
      <c r="B53" t="s">
        <v>23</v>
      </c>
      <c r="C53" t="s">
        <v>9</v>
      </c>
      <c r="D53" t="s">
        <v>11</v>
      </c>
      <c r="E53" s="43">
        <v>121</v>
      </c>
      <c r="F53" s="43">
        <v>1269837.72</v>
      </c>
      <c r="G53" s="44">
        <f t="shared" si="0"/>
        <v>9.5287766376950911E-2</v>
      </c>
    </row>
    <row r="54" spans="1:7" x14ac:dyDescent="0.25">
      <c r="A54">
        <v>2008</v>
      </c>
      <c r="B54" t="s">
        <v>23</v>
      </c>
      <c r="C54" t="s">
        <v>9</v>
      </c>
      <c r="D54" t="s">
        <v>12</v>
      </c>
      <c r="E54" s="43">
        <v>63</v>
      </c>
      <c r="F54" s="43">
        <v>629048.98</v>
      </c>
      <c r="G54" s="44">
        <f t="shared" si="0"/>
        <v>0.10015118377586432</v>
      </c>
    </row>
    <row r="55" spans="1:7" hidden="1" x14ac:dyDescent="0.25">
      <c r="A55">
        <v>2008</v>
      </c>
      <c r="B55" t="s">
        <v>23</v>
      </c>
      <c r="C55" t="s">
        <v>8</v>
      </c>
      <c r="D55" t="s">
        <v>11</v>
      </c>
      <c r="E55" s="43">
        <v>113</v>
      </c>
      <c r="F55" s="43">
        <v>1202558.33</v>
      </c>
      <c r="G55" s="44">
        <f t="shared" si="0"/>
        <v>9.3966335919855121E-2</v>
      </c>
    </row>
    <row r="56" spans="1:7" hidden="1" x14ac:dyDescent="0.25">
      <c r="A56">
        <v>2008</v>
      </c>
      <c r="B56" t="s">
        <v>23</v>
      </c>
      <c r="C56" t="s">
        <v>8</v>
      </c>
      <c r="D56" t="s">
        <v>12</v>
      </c>
      <c r="E56" s="43">
        <v>52</v>
      </c>
      <c r="F56" s="43">
        <v>510182.51</v>
      </c>
      <c r="G56" s="44">
        <f t="shared" si="0"/>
        <v>0.10192430940057118</v>
      </c>
    </row>
    <row r="57" spans="1:7" hidden="1" x14ac:dyDescent="0.25">
      <c r="A57">
        <v>2009</v>
      </c>
      <c r="B57" t="s">
        <v>23</v>
      </c>
      <c r="C57" t="s">
        <v>9</v>
      </c>
      <c r="D57" t="s">
        <v>11</v>
      </c>
      <c r="E57" s="43">
        <v>133</v>
      </c>
      <c r="F57" s="43">
        <v>1272472.5</v>
      </c>
      <c r="G57" s="44">
        <f t="shared" si="0"/>
        <v>0.1045209228490203</v>
      </c>
    </row>
    <row r="58" spans="1:7" x14ac:dyDescent="0.25">
      <c r="A58">
        <v>2009</v>
      </c>
      <c r="B58" t="s">
        <v>23</v>
      </c>
      <c r="C58" t="s">
        <v>9</v>
      </c>
      <c r="D58" t="s">
        <v>12</v>
      </c>
      <c r="E58" s="43">
        <v>107</v>
      </c>
      <c r="F58" s="43">
        <v>767214.45</v>
      </c>
      <c r="G58" s="44">
        <f t="shared" si="0"/>
        <v>0.13946556924208089</v>
      </c>
    </row>
    <row r="59" spans="1:7" hidden="1" x14ac:dyDescent="0.25">
      <c r="A59">
        <v>2009</v>
      </c>
      <c r="B59" t="s">
        <v>23</v>
      </c>
      <c r="C59" t="s">
        <v>8</v>
      </c>
      <c r="D59" t="s">
        <v>11</v>
      </c>
      <c r="E59" s="43">
        <v>132</v>
      </c>
      <c r="F59" s="43">
        <v>1202871.56</v>
      </c>
      <c r="G59" s="44">
        <f t="shared" si="0"/>
        <v>0.10973740205479628</v>
      </c>
    </row>
    <row r="60" spans="1:7" hidden="1" x14ac:dyDescent="0.25">
      <c r="A60">
        <v>2009</v>
      </c>
      <c r="B60" t="s">
        <v>23</v>
      </c>
      <c r="C60" t="s">
        <v>8</v>
      </c>
      <c r="D60" t="s">
        <v>12</v>
      </c>
      <c r="E60" s="43">
        <v>73</v>
      </c>
      <c r="F60" s="43">
        <v>626626.79</v>
      </c>
      <c r="G60" s="44">
        <f t="shared" si="0"/>
        <v>0.11649677473891597</v>
      </c>
    </row>
    <row r="61" spans="1:7" hidden="1" x14ac:dyDescent="0.25">
      <c r="A61">
        <v>2010</v>
      </c>
      <c r="B61" t="s">
        <v>23</v>
      </c>
      <c r="C61" t="s">
        <v>9</v>
      </c>
      <c r="D61" t="s">
        <v>11</v>
      </c>
      <c r="E61" s="43">
        <v>128</v>
      </c>
      <c r="F61" s="43">
        <v>1260900.99</v>
      </c>
      <c r="G61" s="44">
        <f t="shared" si="0"/>
        <v>0.10151471131765864</v>
      </c>
    </row>
    <row r="62" spans="1:7" x14ac:dyDescent="0.25">
      <c r="A62">
        <v>2010</v>
      </c>
      <c r="B62" t="s">
        <v>23</v>
      </c>
      <c r="C62" t="s">
        <v>9</v>
      </c>
      <c r="D62" t="s">
        <v>12</v>
      </c>
      <c r="E62" s="43">
        <v>129</v>
      </c>
      <c r="F62" s="43">
        <v>858298.94</v>
      </c>
      <c r="G62" s="44">
        <f t="shared" si="0"/>
        <v>0.15029728453352165</v>
      </c>
    </row>
    <row r="63" spans="1:7" hidden="1" x14ac:dyDescent="0.25">
      <c r="A63">
        <v>2010</v>
      </c>
      <c r="B63" t="s">
        <v>23</v>
      </c>
      <c r="C63" t="s">
        <v>8</v>
      </c>
      <c r="D63" t="s">
        <v>11</v>
      </c>
      <c r="E63" s="43">
        <v>84</v>
      </c>
      <c r="F63" s="43">
        <v>1191890.07</v>
      </c>
      <c r="G63" s="44">
        <f t="shared" si="0"/>
        <v>7.0476298204246293E-2</v>
      </c>
    </row>
    <row r="64" spans="1:7" hidden="1" x14ac:dyDescent="0.25">
      <c r="A64">
        <v>2010</v>
      </c>
      <c r="B64" t="s">
        <v>23</v>
      </c>
      <c r="C64" t="s">
        <v>8</v>
      </c>
      <c r="D64" t="s">
        <v>12</v>
      </c>
      <c r="E64" s="43">
        <v>72</v>
      </c>
      <c r="F64" s="43">
        <v>705951.19</v>
      </c>
      <c r="G64" s="44">
        <f t="shared" si="0"/>
        <v>0.10199005401492418</v>
      </c>
    </row>
    <row r="65" spans="1:7" hidden="1" x14ac:dyDescent="0.25">
      <c r="A65">
        <v>2011</v>
      </c>
      <c r="B65" t="s">
        <v>23</v>
      </c>
      <c r="C65" t="s">
        <v>9</v>
      </c>
      <c r="D65" t="s">
        <v>11</v>
      </c>
      <c r="E65" s="43">
        <v>112</v>
      </c>
      <c r="F65" s="43">
        <v>1275406.8500000001</v>
      </c>
      <c r="G65" s="44">
        <f t="shared" si="0"/>
        <v>8.781511562369293E-2</v>
      </c>
    </row>
    <row r="66" spans="1:7" x14ac:dyDescent="0.25">
      <c r="A66">
        <v>2011</v>
      </c>
      <c r="B66" t="s">
        <v>23</v>
      </c>
      <c r="C66" t="s">
        <v>9</v>
      </c>
      <c r="D66" t="s">
        <v>12</v>
      </c>
      <c r="E66" s="43">
        <v>134</v>
      </c>
      <c r="F66" s="43">
        <v>943044.56</v>
      </c>
      <c r="G66" s="44">
        <f t="shared" si="0"/>
        <v>0.14209296748395431</v>
      </c>
    </row>
    <row r="67" spans="1:7" hidden="1" x14ac:dyDescent="0.25">
      <c r="A67">
        <v>2011</v>
      </c>
      <c r="B67" t="s">
        <v>23</v>
      </c>
      <c r="C67" t="s">
        <v>8</v>
      </c>
      <c r="D67" t="s">
        <v>11</v>
      </c>
      <c r="E67" s="43">
        <v>106</v>
      </c>
      <c r="F67" s="43">
        <v>1210353.3899999999</v>
      </c>
      <c r="G67" s="44">
        <f t="shared" si="0"/>
        <v>8.7577728022061388E-2</v>
      </c>
    </row>
    <row r="68" spans="1:7" hidden="1" x14ac:dyDescent="0.25">
      <c r="A68">
        <v>2011</v>
      </c>
      <c r="B68" t="s">
        <v>23</v>
      </c>
      <c r="C68" t="s">
        <v>8</v>
      </c>
      <c r="D68" t="s">
        <v>12</v>
      </c>
      <c r="E68" s="43">
        <v>78</v>
      </c>
      <c r="F68" s="43">
        <v>767643.33</v>
      </c>
      <c r="G68" s="44">
        <f t="shared" si="0"/>
        <v>0.10160968896844319</v>
      </c>
    </row>
    <row r="69" spans="1:7" hidden="1" x14ac:dyDescent="0.25">
      <c r="A69">
        <v>2012</v>
      </c>
      <c r="B69" t="s">
        <v>23</v>
      </c>
      <c r="C69" t="s">
        <v>9</v>
      </c>
      <c r="D69" t="s">
        <v>11</v>
      </c>
      <c r="E69" s="43">
        <v>118</v>
      </c>
      <c r="F69" s="43">
        <v>1278509.1599999999</v>
      </c>
      <c r="G69" s="44">
        <f t="shared" si="0"/>
        <v>9.2294997714369151E-2</v>
      </c>
    </row>
    <row r="70" spans="1:7" x14ac:dyDescent="0.25">
      <c r="A70">
        <v>2012</v>
      </c>
      <c r="B70" t="s">
        <v>23</v>
      </c>
      <c r="C70" t="s">
        <v>9</v>
      </c>
      <c r="D70" t="s">
        <v>12</v>
      </c>
      <c r="E70" s="43">
        <v>167</v>
      </c>
      <c r="F70" s="43">
        <v>1086246.56</v>
      </c>
      <c r="G70" s="44">
        <f t="shared" ref="G70:G133" si="1">E70/(F70/1000)</f>
        <v>0.15374041782926337</v>
      </c>
    </row>
    <row r="71" spans="1:7" hidden="1" x14ac:dyDescent="0.25">
      <c r="A71">
        <v>2012</v>
      </c>
      <c r="B71" t="s">
        <v>23</v>
      </c>
      <c r="C71" t="s">
        <v>8</v>
      </c>
      <c r="D71" t="s">
        <v>11</v>
      </c>
      <c r="E71" s="43">
        <v>82</v>
      </c>
      <c r="F71" s="43">
        <v>1229801.29</v>
      </c>
      <c r="G71" s="44">
        <f t="shared" si="1"/>
        <v>6.6677438596604494E-2</v>
      </c>
    </row>
    <row r="72" spans="1:7" hidden="1" x14ac:dyDescent="0.25">
      <c r="A72">
        <v>2012</v>
      </c>
      <c r="B72" t="s">
        <v>23</v>
      </c>
      <c r="C72" t="s">
        <v>8</v>
      </c>
      <c r="D72" t="s">
        <v>12</v>
      </c>
      <c r="E72" s="43">
        <v>102</v>
      </c>
      <c r="F72" s="43">
        <v>880250.82</v>
      </c>
      <c r="G72" s="44">
        <f t="shared" si="1"/>
        <v>0.11587606359741875</v>
      </c>
    </row>
    <row r="73" spans="1:7" hidden="1" x14ac:dyDescent="0.25">
      <c r="A73">
        <v>2013</v>
      </c>
      <c r="B73" t="s">
        <v>23</v>
      </c>
      <c r="C73" t="s">
        <v>9</v>
      </c>
      <c r="D73" t="s">
        <v>11</v>
      </c>
      <c r="E73" s="43">
        <v>133</v>
      </c>
      <c r="F73" s="43">
        <v>1296459.04</v>
      </c>
      <c r="G73" s="44">
        <f t="shared" si="1"/>
        <v>0.10258712068527827</v>
      </c>
    </row>
    <row r="74" spans="1:7" x14ac:dyDescent="0.25">
      <c r="A74">
        <v>2013</v>
      </c>
      <c r="B74" t="s">
        <v>23</v>
      </c>
      <c r="C74" t="s">
        <v>9</v>
      </c>
      <c r="D74" t="s">
        <v>12</v>
      </c>
      <c r="E74" s="43">
        <v>136</v>
      </c>
      <c r="F74" s="43">
        <v>1176740.71</v>
      </c>
      <c r="G74" s="44">
        <f t="shared" si="1"/>
        <v>0.11557346392817497</v>
      </c>
    </row>
    <row r="75" spans="1:7" hidden="1" x14ac:dyDescent="0.25">
      <c r="A75">
        <v>2013</v>
      </c>
      <c r="B75" t="s">
        <v>23</v>
      </c>
      <c r="C75" t="s">
        <v>8</v>
      </c>
      <c r="D75" t="s">
        <v>11</v>
      </c>
      <c r="E75" s="43">
        <v>93</v>
      </c>
      <c r="F75" s="43">
        <v>1256459.45</v>
      </c>
      <c r="G75" s="44">
        <f t="shared" si="1"/>
        <v>7.401751007563355E-2</v>
      </c>
    </row>
    <row r="76" spans="1:7" hidden="1" x14ac:dyDescent="0.25">
      <c r="A76">
        <v>2013</v>
      </c>
      <c r="B76" t="s">
        <v>23</v>
      </c>
      <c r="C76" t="s">
        <v>8</v>
      </c>
      <c r="D76" t="s">
        <v>12</v>
      </c>
      <c r="E76" s="43">
        <v>83</v>
      </c>
      <c r="F76" s="43">
        <v>949457.96</v>
      </c>
      <c r="G76" s="44">
        <f t="shared" si="1"/>
        <v>8.7418299173562156E-2</v>
      </c>
    </row>
    <row r="77" spans="1:7" hidden="1" x14ac:dyDescent="0.25">
      <c r="A77">
        <v>2014</v>
      </c>
      <c r="B77" t="s">
        <v>23</v>
      </c>
      <c r="C77" t="s">
        <v>9</v>
      </c>
      <c r="D77" t="s">
        <v>11</v>
      </c>
      <c r="E77" s="43">
        <v>115</v>
      </c>
      <c r="F77" s="43">
        <v>1183961.01</v>
      </c>
      <c r="G77" s="44">
        <f t="shared" si="1"/>
        <v>9.7131576993401164E-2</v>
      </c>
    </row>
    <row r="78" spans="1:7" x14ac:dyDescent="0.25">
      <c r="A78">
        <v>2014</v>
      </c>
      <c r="B78" t="s">
        <v>23</v>
      </c>
      <c r="C78" t="s">
        <v>9</v>
      </c>
      <c r="D78" t="s">
        <v>12</v>
      </c>
      <c r="E78" s="43">
        <v>157</v>
      </c>
      <c r="F78" s="43">
        <v>1202443.17</v>
      </c>
      <c r="G78" s="44">
        <f t="shared" si="1"/>
        <v>0.13056750116514862</v>
      </c>
    </row>
    <row r="79" spans="1:7" hidden="1" x14ac:dyDescent="0.25">
      <c r="A79">
        <v>2014</v>
      </c>
      <c r="B79" t="s">
        <v>23</v>
      </c>
      <c r="C79" t="s">
        <v>8</v>
      </c>
      <c r="D79" t="s">
        <v>11</v>
      </c>
      <c r="E79" s="43">
        <v>83</v>
      </c>
      <c r="F79" s="43">
        <v>1186011.28</v>
      </c>
      <c r="G79" s="44">
        <f t="shared" si="1"/>
        <v>6.9982470993024626E-2</v>
      </c>
    </row>
    <row r="80" spans="1:7" hidden="1" x14ac:dyDescent="0.25">
      <c r="A80">
        <v>2014</v>
      </c>
      <c r="B80" t="s">
        <v>23</v>
      </c>
      <c r="C80" t="s">
        <v>8</v>
      </c>
      <c r="D80" t="s">
        <v>12</v>
      </c>
      <c r="E80" s="43">
        <v>94</v>
      </c>
      <c r="F80" s="43">
        <v>952740.88</v>
      </c>
      <c r="G80" s="44">
        <f t="shared" si="1"/>
        <v>9.8662712992854881E-2</v>
      </c>
    </row>
    <row r="81" spans="1:7" hidden="1" x14ac:dyDescent="0.25">
      <c r="A81">
        <v>2015</v>
      </c>
      <c r="B81" t="s">
        <v>23</v>
      </c>
      <c r="C81" t="s">
        <v>9</v>
      </c>
      <c r="D81" t="s">
        <v>11</v>
      </c>
      <c r="E81" s="43">
        <v>109</v>
      </c>
      <c r="F81" s="43">
        <v>1302634.02</v>
      </c>
      <c r="G81" s="44">
        <f t="shared" si="1"/>
        <v>8.3676610871870213E-2</v>
      </c>
    </row>
    <row r="82" spans="1:7" x14ac:dyDescent="0.25">
      <c r="A82">
        <v>2015</v>
      </c>
      <c r="B82" t="s">
        <v>23</v>
      </c>
      <c r="C82" t="s">
        <v>9</v>
      </c>
      <c r="D82" t="s">
        <v>12</v>
      </c>
      <c r="E82" s="43">
        <v>183</v>
      </c>
      <c r="F82" s="43">
        <v>1361712.13</v>
      </c>
      <c r="G82" s="44">
        <f t="shared" si="1"/>
        <v>0.1343896378451149</v>
      </c>
    </row>
    <row r="83" spans="1:7" hidden="1" x14ac:dyDescent="0.25">
      <c r="A83">
        <v>2015</v>
      </c>
      <c r="B83" t="s">
        <v>23</v>
      </c>
      <c r="C83" t="s">
        <v>8</v>
      </c>
      <c r="D83" t="s">
        <v>11</v>
      </c>
      <c r="E83" s="43">
        <v>102</v>
      </c>
      <c r="F83" s="43">
        <v>1284143.52</v>
      </c>
      <c r="G83" s="44">
        <f t="shared" si="1"/>
        <v>7.9430373950724761E-2</v>
      </c>
    </row>
    <row r="84" spans="1:7" hidden="1" x14ac:dyDescent="0.25">
      <c r="A84">
        <v>2015</v>
      </c>
      <c r="B84" t="s">
        <v>23</v>
      </c>
      <c r="C84" t="s">
        <v>8</v>
      </c>
      <c r="D84" t="s">
        <v>12</v>
      </c>
      <c r="E84" s="43">
        <v>113</v>
      </c>
      <c r="F84" s="43">
        <v>1054882.96</v>
      </c>
      <c r="G84" s="44">
        <f t="shared" si="1"/>
        <v>0.10712088855810128</v>
      </c>
    </row>
    <row r="85" spans="1:7" hidden="1" x14ac:dyDescent="0.25">
      <c r="A85">
        <v>2016</v>
      </c>
      <c r="B85" t="s">
        <v>23</v>
      </c>
      <c r="C85" t="s">
        <v>9</v>
      </c>
      <c r="D85" t="s">
        <v>11</v>
      </c>
      <c r="E85" s="43">
        <v>165</v>
      </c>
      <c r="F85" s="43">
        <v>1462088.68</v>
      </c>
      <c r="G85" s="44">
        <f t="shared" si="1"/>
        <v>0.11285225188939978</v>
      </c>
    </row>
    <row r="86" spans="1:7" x14ac:dyDescent="0.25">
      <c r="A86">
        <v>2016</v>
      </c>
      <c r="B86" t="s">
        <v>23</v>
      </c>
      <c r="C86" t="s">
        <v>9</v>
      </c>
      <c r="D86" t="s">
        <v>12</v>
      </c>
      <c r="E86" s="43">
        <v>232</v>
      </c>
      <c r="F86" s="43">
        <v>1700698.11</v>
      </c>
      <c r="G86" s="44">
        <f t="shared" si="1"/>
        <v>0.1364145691912364</v>
      </c>
    </row>
    <row r="87" spans="1:7" hidden="1" x14ac:dyDescent="0.25">
      <c r="A87">
        <v>2016</v>
      </c>
      <c r="B87" t="s">
        <v>23</v>
      </c>
      <c r="C87" t="s">
        <v>8</v>
      </c>
      <c r="D87" t="s">
        <v>11</v>
      </c>
      <c r="E87" s="43">
        <v>116</v>
      </c>
      <c r="F87" s="43">
        <v>1431545.63</v>
      </c>
      <c r="G87" s="44">
        <f t="shared" si="1"/>
        <v>8.1031297619203385E-2</v>
      </c>
    </row>
    <row r="88" spans="1:7" hidden="1" x14ac:dyDescent="0.25">
      <c r="A88">
        <v>2016</v>
      </c>
      <c r="B88" t="s">
        <v>23</v>
      </c>
      <c r="C88" t="s">
        <v>8</v>
      </c>
      <c r="D88" t="s">
        <v>12</v>
      </c>
      <c r="E88" s="43">
        <v>164</v>
      </c>
      <c r="F88" s="43">
        <v>1303059.58</v>
      </c>
      <c r="G88" s="44">
        <f t="shared" si="1"/>
        <v>0.12585763730005345</v>
      </c>
    </row>
    <row r="89" spans="1:7" hidden="1" x14ac:dyDescent="0.25">
      <c r="A89" t="s">
        <v>3</v>
      </c>
      <c r="B89" t="s">
        <v>23</v>
      </c>
      <c r="C89" t="s">
        <v>9</v>
      </c>
      <c r="D89" t="s">
        <v>11</v>
      </c>
      <c r="E89" s="43">
        <v>53</v>
      </c>
      <c r="F89" s="43">
        <v>572467.54</v>
      </c>
      <c r="G89" s="44">
        <f t="shared" si="1"/>
        <v>9.2581668473290205E-2</v>
      </c>
    </row>
    <row r="90" spans="1:7" x14ac:dyDescent="0.25">
      <c r="A90" t="s">
        <v>3</v>
      </c>
      <c r="B90" t="s">
        <v>23</v>
      </c>
      <c r="C90" t="s">
        <v>9</v>
      </c>
      <c r="D90" t="s">
        <v>12</v>
      </c>
      <c r="E90" s="43">
        <v>120</v>
      </c>
      <c r="F90" s="43">
        <v>861876.05</v>
      </c>
      <c r="G90" s="44">
        <f t="shared" si="1"/>
        <v>0.13923115742687128</v>
      </c>
    </row>
    <row r="91" spans="1:7" hidden="1" x14ac:dyDescent="0.25">
      <c r="A91" t="s">
        <v>3</v>
      </c>
      <c r="B91" t="s">
        <v>23</v>
      </c>
      <c r="C91" t="s">
        <v>8</v>
      </c>
      <c r="D91" t="s">
        <v>11</v>
      </c>
      <c r="E91" s="43">
        <v>43</v>
      </c>
      <c r="F91" s="43">
        <v>571568.82999999996</v>
      </c>
      <c r="G91" s="44">
        <f t="shared" si="1"/>
        <v>7.5231534231843963E-2</v>
      </c>
    </row>
    <row r="92" spans="1:7" hidden="1" x14ac:dyDescent="0.25">
      <c r="A92" t="s">
        <v>3</v>
      </c>
      <c r="B92" t="s">
        <v>23</v>
      </c>
      <c r="C92" t="s">
        <v>8</v>
      </c>
      <c r="D92" t="s">
        <v>12</v>
      </c>
      <c r="E92" s="43">
        <v>76</v>
      </c>
      <c r="F92" s="43">
        <v>657382.62</v>
      </c>
      <c r="G92" s="44">
        <f t="shared" si="1"/>
        <v>0.11560999285317279</v>
      </c>
    </row>
    <row r="93" spans="1:7" hidden="1" x14ac:dyDescent="0.25">
      <c r="A93">
        <v>2007</v>
      </c>
      <c r="B93" t="s">
        <v>24</v>
      </c>
      <c r="C93" t="s">
        <v>9</v>
      </c>
      <c r="D93" t="s">
        <v>11</v>
      </c>
      <c r="E93" s="43">
        <v>385</v>
      </c>
      <c r="F93" s="43">
        <v>1261457.54</v>
      </c>
      <c r="G93" s="44">
        <f t="shared" si="1"/>
        <v>0.30520250408111238</v>
      </c>
    </row>
    <row r="94" spans="1:7" x14ac:dyDescent="0.25">
      <c r="A94">
        <v>2007</v>
      </c>
      <c r="B94" t="s">
        <v>24</v>
      </c>
      <c r="C94" t="s">
        <v>9</v>
      </c>
      <c r="D94" t="s">
        <v>12</v>
      </c>
      <c r="E94" s="43">
        <v>3072</v>
      </c>
      <c r="F94" s="43">
        <v>577788.77</v>
      </c>
      <c r="G94" s="44">
        <f t="shared" si="1"/>
        <v>5.3168219243859651</v>
      </c>
    </row>
    <row r="95" spans="1:7" hidden="1" x14ac:dyDescent="0.25">
      <c r="A95">
        <v>2007</v>
      </c>
      <c r="B95" t="s">
        <v>24</v>
      </c>
      <c r="C95" t="s">
        <v>8</v>
      </c>
      <c r="D95" t="s">
        <v>11</v>
      </c>
      <c r="E95" s="43">
        <v>243</v>
      </c>
      <c r="F95" s="43">
        <v>1191315.6000000001</v>
      </c>
      <c r="G95" s="44">
        <f t="shared" si="1"/>
        <v>0.20397617558269193</v>
      </c>
    </row>
    <row r="96" spans="1:7" hidden="1" x14ac:dyDescent="0.25">
      <c r="A96">
        <v>2007</v>
      </c>
      <c r="B96" t="s">
        <v>24</v>
      </c>
      <c r="C96" t="s">
        <v>8</v>
      </c>
      <c r="D96" t="s">
        <v>12</v>
      </c>
      <c r="E96" s="43">
        <v>1219</v>
      </c>
      <c r="F96" s="43">
        <v>473007.88</v>
      </c>
      <c r="G96" s="44">
        <f t="shared" si="1"/>
        <v>2.5771240851209498</v>
      </c>
    </row>
    <row r="97" spans="1:7" hidden="1" x14ac:dyDescent="0.25">
      <c r="A97">
        <v>2008</v>
      </c>
      <c r="B97" t="s">
        <v>24</v>
      </c>
      <c r="C97" t="s">
        <v>9</v>
      </c>
      <c r="D97" t="s">
        <v>11</v>
      </c>
      <c r="E97" s="43">
        <v>370</v>
      </c>
      <c r="F97" s="43">
        <v>1269837.72</v>
      </c>
      <c r="G97" s="44">
        <f t="shared" si="1"/>
        <v>0.29137581454108957</v>
      </c>
    </row>
    <row r="98" spans="1:7" x14ac:dyDescent="0.25">
      <c r="A98">
        <v>2008</v>
      </c>
      <c r="B98" t="s">
        <v>24</v>
      </c>
      <c r="C98" t="s">
        <v>9</v>
      </c>
      <c r="D98" t="s">
        <v>12</v>
      </c>
      <c r="E98" s="43">
        <v>3051</v>
      </c>
      <c r="F98" s="43">
        <v>629048.98</v>
      </c>
      <c r="G98" s="44">
        <f t="shared" si="1"/>
        <v>4.8501787571454287</v>
      </c>
    </row>
    <row r="99" spans="1:7" hidden="1" x14ac:dyDescent="0.25">
      <c r="A99">
        <v>2008</v>
      </c>
      <c r="B99" t="s">
        <v>24</v>
      </c>
      <c r="C99" t="s">
        <v>8</v>
      </c>
      <c r="D99" t="s">
        <v>11</v>
      </c>
      <c r="E99" s="43">
        <v>253</v>
      </c>
      <c r="F99" s="43">
        <v>1202558.33</v>
      </c>
      <c r="G99" s="44">
        <f t="shared" si="1"/>
        <v>0.21038480520109157</v>
      </c>
    </row>
    <row r="100" spans="1:7" hidden="1" x14ac:dyDescent="0.25">
      <c r="A100">
        <v>2008</v>
      </c>
      <c r="B100" t="s">
        <v>24</v>
      </c>
      <c r="C100" t="s">
        <v>8</v>
      </c>
      <c r="D100" t="s">
        <v>12</v>
      </c>
      <c r="E100" s="43">
        <v>1271</v>
      </c>
      <c r="F100" s="43">
        <v>510182.51</v>
      </c>
      <c r="G100" s="44">
        <f t="shared" si="1"/>
        <v>2.4912653316947302</v>
      </c>
    </row>
    <row r="101" spans="1:7" hidden="1" x14ac:dyDescent="0.25">
      <c r="A101">
        <v>2009</v>
      </c>
      <c r="B101" t="s">
        <v>24</v>
      </c>
      <c r="C101" t="s">
        <v>9</v>
      </c>
      <c r="D101" t="s">
        <v>11</v>
      </c>
      <c r="E101" s="43">
        <v>334</v>
      </c>
      <c r="F101" s="43">
        <v>1272472.5</v>
      </c>
      <c r="G101" s="44">
        <f t="shared" si="1"/>
        <v>0.26248111452310363</v>
      </c>
    </row>
    <row r="102" spans="1:7" x14ac:dyDescent="0.25">
      <c r="A102">
        <v>2009</v>
      </c>
      <c r="B102" t="s">
        <v>24</v>
      </c>
      <c r="C102" t="s">
        <v>9</v>
      </c>
      <c r="D102" t="s">
        <v>12</v>
      </c>
      <c r="E102" s="43">
        <v>3504</v>
      </c>
      <c r="F102" s="43">
        <v>767214.45</v>
      </c>
      <c r="G102" s="44">
        <f t="shared" si="1"/>
        <v>4.5671715385444056</v>
      </c>
    </row>
    <row r="103" spans="1:7" hidden="1" x14ac:dyDescent="0.25">
      <c r="A103">
        <v>2009</v>
      </c>
      <c r="B103" t="s">
        <v>24</v>
      </c>
      <c r="C103" t="s">
        <v>8</v>
      </c>
      <c r="D103" t="s">
        <v>11</v>
      </c>
      <c r="E103" s="43">
        <v>256</v>
      </c>
      <c r="F103" s="43">
        <v>1202871.56</v>
      </c>
      <c r="G103" s="44">
        <f t="shared" si="1"/>
        <v>0.21282405246990793</v>
      </c>
    </row>
    <row r="104" spans="1:7" hidden="1" x14ac:dyDescent="0.25">
      <c r="A104">
        <v>2009</v>
      </c>
      <c r="B104" t="s">
        <v>24</v>
      </c>
      <c r="C104" t="s">
        <v>8</v>
      </c>
      <c r="D104" t="s">
        <v>12</v>
      </c>
      <c r="E104" s="43">
        <v>1612</v>
      </c>
      <c r="F104" s="43">
        <v>626626.79</v>
      </c>
      <c r="G104" s="44">
        <f t="shared" si="1"/>
        <v>2.5725041216319524</v>
      </c>
    </row>
    <row r="105" spans="1:7" hidden="1" x14ac:dyDescent="0.25">
      <c r="A105">
        <v>2010</v>
      </c>
      <c r="B105" t="s">
        <v>24</v>
      </c>
      <c r="C105" t="s">
        <v>9</v>
      </c>
      <c r="D105" t="s">
        <v>11</v>
      </c>
      <c r="E105" s="43">
        <v>365</v>
      </c>
      <c r="F105" s="43">
        <v>1260900.99</v>
      </c>
      <c r="G105" s="44">
        <f t="shared" si="1"/>
        <v>0.28947554399176101</v>
      </c>
    </row>
    <row r="106" spans="1:7" x14ac:dyDescent="0.25">
      <c r="A106">
        <v>2010</v>
      </c>
      <c r="B106" t="s">
        <v>24</v>
      </c>
      <c r="C106" t="s">
        <v>9</v>
      </c>
      <c r="D106" t="s">
        <v>12</v>
      </c>
      <c r="E106" s="43">
        <v>3608</v>
      </c>
      <c r="F106" s="43">
        <v>858298.94</v>
      </c>
      <c r="G106" s="44">
        <f t="shared" si="1"/>
        <v>4.203663586022838</v>
      </c>
    </row>
    <row r="107" spans="1:7" hidden="1" x14ac:dyDescent="0.25">
      <c r="A107">
        <v>2010</v>
      </c>
      <c r="B107" t="s">
        <v>24</v>
      </c>
      <c r="C107" t="s">
        <v>8</v>
      </c>
      <c r="D107" t="s">
        <v>11</v>
      </c>
      <c r="E107" s="43">
        <v>257</v>
      </c>
      <c r="F107" s="43">
        <v>1191890.07</v>
      </c>
      <c r="G107" s="44">
        <f t="shared" si="1"/>
        <v>0.21562391236299164</v>
      </c>
    </row>
    <row r="108" spans="1:7" hidden="1" x14ac:dyDescent="0.25">
      <c r="A108">
        <v>2010</v>
      </c>
      <c r="B108" t="s">
        <v>24</v>
      </c>
      <c r="C108" t="s">
        <v>8</v>
      </c>
      <c r="D108" t="s">
        <v>12</v>
      </c>
      <c r="E108" s="43">
        <v>1676</v>
      </c>
      <c r="F108" s="43">
        <v>705951.19</v>
      </c>
      <c r="G108" s="44">
        <f t="shared" si="1"/>
        <v>2.3741018129029574</v>
      </c>
    </row>
    <row r="109" spans="1:7" hidden="1" x14ac:dyDescent="0.25">
      <c r="A109">
        <v>2011</v>
      </c>
      <c r="B109" t="s">
        <v>24</v>
      </c>
      <c r="C109" t="s">
        <v>9</v>
      </c>
      <c r="D109" t="s">
        <v>11</v>
      </c>
      <c r="E109" s="43">
        <v>356</v>
      </c>
      <c r="F109" s="43">
        <v>1275406.8500000001</v>
      </c>
      <c r="G109" s="44">
        <f t="shared" si="1"/>
        <v>0.27912661751816681</v>
      </c>
    </row>
    <row r="110" spans="1:7" x14ac:dyDescent="0.25">
      <c r="A110">
        <v>2011</v>
      </c>
      <c r="B110" t="s">
        <v>24</v>
      </c>
      <c r="C110" t="s">
        <v>9</v>
      </c>
      <c r="D110" t="s">
        <v>12</v>
      </c>
      <c r="E110" s="43">
        <v>3836</v>
      </c>
      <c r="F110" s="43">
        <v>943044.56</v>
      </c>
      <c r="G110" s="44">
        <f t="shared" si="1"/>
        <v>4.0676762930481249</v>
      </c>
    </row>
    <row r="111" spans="1:7" hidden="1" x14ac:dyDescent="0.25">
      <c r="A111">
        <v>2011</v>
      </c>
      <c r="B111" t="s">
        <v>24</v>
      </c>
      <c r="C111" t="s">
        <v>8</v>
      </c>
      <c r="D111" t="s">
        <v>11</v>
      </c>
      <c r="E111" s="43">
        <v>246</v>
      </c>
      <c r="F111" s="43">
        <v>1210353.3899999999</v>
      </c>
      <c r="G111" s="44">
        <f t="shared" si="1"/>
        <v>0.20324642540968965</v>
      </c>
    </row>
    <row r="112" spans="1:7" hidden="1" x14ac:dyDescent="0.25">
      <c r="A112">
        <v>2011</v>
      </c>
      <c r="B112" t="s">
        <v>24</v>
      </c>
      <c r="C112" t="s">
        <v>8</v>
      </c>
      <c r="D112" t="s">
        <v>12</v>
      </c>
      <c r="E112" s="43">
        <v>1691</v>
      </c>
      <c r="F112" s="43">
        <v>767643.33</v>
      </c>
      <c r="G112" s="44">
        <f t="shared" si="1"/>
        <v>2.2028459493030441</v>
      </c>
    </row>
    <row r="113" spans="1:7" hidden="1" x14ac:dyDescent="0.25">
      <c r="A113">
        <v>2012</v>
      </c>
      <c r="B113" t="s">
        <v>24</v>
      </c>
      <c r="C113" t="s">
        <v>9</v>
      </c>
      <c r="D113" t="s">
        <v>11</v>
      </c>
      <c r="E113" s="43">
        <v>390</v>
      </c>
      <c r="F113" s="43">
        <v>1278509.1599999999</v>
      </c>
      <c r="G113" s="44">
        <f t="shared" si="1"/>
        <v>0.30504278905596582</v>
      </c>
    </row>
    <row r="114" spans="1:7" x14ac:dyDescent="0.25">
      <c r="A114">
        <v>2012</v>
      </c>
      <c r="B114" t="s">
        <v>24</v>
      </c>
      <c r="C114" t="s">
        <v>9</v>
      </c>
      <c r="D114" t="s">
        <v>12</v>
      </c>
      <c r="E114" s="43">
        <v>4258</v>
      </c>
      <c r="F114" s="43">
        <v>1086246.56</v>
      </c>
      <c r="G114" s="44">
        <f t="shared" si="1"/>
        <v>3.9199203539940322</v>
      </c>
    </row>
    <row r="115" spans="1:7" hidden="1" x14ac:dyDescent="0.25">
      <c r="A115">
        <v>2012</v>
      </c>
      <c r="B115" t="s">
        <v>24</v>
      </c>
      <c r="C115" t="s">
        <v>8</v>
      </c>
      <c r="D115" t="s">
        <v>11</v>
      </c>
      <c r="E115" s="43">
        <v>267</v>
      </c>
      <c r="F115" s="43">
        <v>1229801.29</v>
      </c>
      <c r="G115" s="44">
        <f t="shared" si="1"/>
        <v>0.21710824518650487</v>
      </c>
    </row>
    <row r="116" spans="1:7" hidden="1" x14ac:dyDescent="0.25">
      <c r="A116">
        <v>2012</v>
      </c>
      <c r="B116" t="s">
        <v>24</v>
      </c>
      <c r="C116" t="s">
        <v>8</v>
      </c>
      <c r="D116" t="s">
        <v>12</v>
      </c>
      <c r="E116" s="43">
        <v>1979</v>
      </c>
      <c r="F116" s="43">
        <v>880250.82</v>
      </c>
      <c r="G116" s="44">
        <f t="shared" si="1"/>
        <v>2.2482228417577619</v>
      </c>
    </row>
    <row r="117" spans="1:7" hidden="1" x14ac:dyDescent="0.25">
      <c r="A117">
        <v>2013</v>
      </c>
      <c r="B117" t="s">
        <v>24</v>
      </c>
      <c r="C117" t="s">
        <v>9</v>
      </c>
      <c r="D117" t="s">
        <v>11</v>
      </c>
      <c r="E117" s="43">
        <v>391</v>
      </c>
      <c r="F117" s="43">
        <v>1296459.04</v>
      </c>
      <c r="G117" s="44">
        <f t="shared" si="1"/>
        <v>0.30159070818002859</v>
      </c>
    </row>
    <row r="118" spans="1:7" x14ac:dyDescent="0.25">
      <c r="A118">
        <v>2013</v>
      </c>
      <c r="B118" t="s">
        <v>24</v>
      </c>
      <c r="C118" t="s">
        <v>9</v>
      </c>
      <c r="D118" t="s">
        <v>12</v>
      </c>
      <c r="E118" s="43">
        <v>4315</v>
      </c>
      <c r="F118" s="43">
        <v>1176740.71</v>
      </c>
      <c r="G118" s="44">
        <f t="shared" si="1"/>
        <v>3.6669080650740806</v>
      </c>
    </row>
    <row r="119" spans="1:7" hidden="1" x14ac:dyDescent="0.25">
      <c r="A119">
        <v>2013</v>
      </c>
      <c r="B119" t="s">
        <v>24</v>
      </c>
      <c r="C119" t="s">
        <v>8</v>
      </c>
      <c r="D119" t="s">
        <v>11</v>
      </c>
      <c r="E119" s="43">
        <v>283</v>
      </c>
      <c r="F119" s="43">
        <v>1256459.45</v>
      </c>
      <c r="G119" s="44">
        <f t="shared" si="1"/>
        <v>0.22523607904735801</v>
      </c>
    </row>
    <row r="120" spans="1:7" hidden="1" x14ac:dyDescent="0.25">
      <c r="A120">
        <v>2013</v>
      </c>
      <c r="B120" t="s">
        <v>24</v>
      </c>
      <c r="C120" t="s">
        <v>8</v>
      </c>
      <c r="D120" t="s">
        <v>12</v>
      </c>
      <c r="E120" s="43">
        <v>2076</v>
      </c>
      <c r="F120" s="43">
        <v>949457.96</v>
      </c>
      <c r="G120" s="44">
        <f t="shared" si="1"/>
        <v>2.1865107118592171</v>
      </c>
    </row>
    <row r="121" spans="1:7" hidden="1" x14ac:dyDescent="0.25">
      <c r="A121">
        <v>2014</v>
      </c>
      <c r="B121" t="s">
        <v>24</v>
      </c>
      <c r="C121" t="s">
        <v>9</v>
      </c>
      <c r="D121" t="s">
        <v>11</v>
      </c>
      <c r="E121" s="43">
        <v>349</v>
      </c>
      <c r="F121" s="43">
        <v>1183961.01</v>
      </c>
      <c r="G121" s="44">
        <f t="shared" si="1"/>
        <v>0.29477322061475658</v>
      </c>
    </row>
    <row r="122" spans="1:7" x14ac:dyDescent="0.25">
      <c r="A122">
        <v>2014</v>
      </c>
      <c r="B122" t="s">
        <v>24</v>
      </c>
      <c r="C122" t="s">
        <v>9</v>
      </c>
      <c r="D122" t="s">
        <v>12</v>
      </c>
      <c r="E122" s="43">
        <v>4719</v>
      </c>
      <c r="F122" s="43">
        <v>1202443.17</v>
      </c>
      <c r="G122" s="44">
        <f t="shared" si="1"/>
        <v>3.9245097961677473</v>
      </c>
    </row>
    <row r="123" spans="1:7" hidden="1" x14ac:dyDescent="0.25">
      <c r="A123">
        <v>2014</v>
      </c>
      <c r="B123" t="s">
        <v>24</v>
      </c>
      <c r="C123" t="s">
        <v>8</v>
      </c>
      <c r="D123" t="s">
        <v>11</v>
      </c>
      <c r="E123" s="43">
        <v>279</v>
      </c>
      <c r="F123" s="43">
        <v>1186011.28</v>
      </c>
      <c r="G123" s="44">
        <f t="shared" si="1"/>
        <v>0.23524228201269723</v>
      </c>
    </row>
    <row r="124" spans="1:7" hidden="1" x14ac:dyDescent="0.25">
      <c r="A124">
        <v>2014</v>
      </c>
      <c r="B124" t="s">
        <v>24</v>
      </c>
      <c r="C124" t="s">
        <v>8</v>
      </c>
      <c r="D124" t="s">
        <v>12</v>
      </c>
      <c r="E124" s="43">
        <v>2213</v>
      </c>
      <c r="F124" s="43">
        <v>952740.88</v>
      </c>
      <c r="G124" s="44">
        <f t="shared" si="1"/>
        <v>2.3227721686509346</v>
      </c>
    </row>
    <row r="125" spans="1:7" hidden="1" x14ac:dyDescent="0.25">
      <c r="A125">
        <v>2015</v>
      </c>
      <c r="B125" t="s">
        <v>24</v>
      </c>
      <c r="C125" t="s">
        <v>9</v>
      </c>
      <c r="D125" t="s">
        <v>11</v>
      </c>
      <c r="E125" s="43">
        <v>401</v>
      </c>
      <c r="F125" s="43">
        <v>1302634.02</v>
      </c>
      <c r="G125" s="44">
        <f t="shared" si="1"/>
        <v>0.30783780696899044</v>
      </c>
    </row>
    <row r="126" spans="1:7" x14ac:dyDescent="0.25">
      <c r="A126">
        <v>2015</v>
      </c>
      <c r="B126" t="s">
        <v>24</v>
      </c>
      <c r="C126" t="s">
        <v>9</v>
      </c>
      <c r="D126" t="s">
        <v>12</v>
      </c>
      <c r="E126" s="43">
        <v>5232</v>
      </c>
      <c r="F126" s="43">
        <v>1361712.13</v>
      </c>
      <c r="G126" s="44">
        <f t="shared" si="1"/>
        <v>3.842221777080006</v>
      </c>
    </row>
    <row r="127" spans="1:7" hidden="1" x14ac:dyDescent="0.25">
      <c r="A127">
        <v>2015</v>
      </c>
      <c r="B127" t="s">
        <v>24</v>
      </c>
      <c r="C127" t="s">
        <v>8</v>
      </c>
      <c r="D127" t="s">
        <v>11</v>
      </c>
      <c r="E127" s="43">
        <v>272</v>
      </c>
      <c r="F127" s="43">
        <v>1284143.52</v>
      </c>
      <c r="G127" s="44">
        <f t="shared" si="1"/>
        <v>0.21181433053526602</v>
      </c>
    </row>
    <row r="128" spans="1:7" hidden="1" x14ac:dyDescent="0.25">
      <c r="A128">
        <v>2015</v>
      </c>
      <c r="B128" t="s">
        <v>24</v>
      </c>
      <c r="C128" t="s">
        <v>8</v>
      </c>
      <c r="D128" t="s">
        <v>12</v>
      </c>
      <c r="E128" s="43">
        <v>2383</v>
      </c>
      <c r="F128" s="43">
        <v>1054882.96</v>
      </c>
      <c r="G128" s="44">
        <f t="shared" si="1"/>
        <v>2.2590183843712861</v>
      </c>
    </row>
    <row r="129" spans="1:7" hidden="1" x14ac:dyDescent="0.25">
      <c r="A129">
        <v>2016</v>
      </c>
      <c r="B129" t="s">
        <v>24</v>
      </c>
      <c r="C129" t="s">
        <v>9</v>
      </c>
      <c r="D129" t="s">
        <v>11</v>
      </c>
      <c r="E129" s="43">
        <v>485</v>
      </c>
      <c r="F129" s="43">
        <v>1462088.68</v>
      </c>
      <c r="G129" s="44">
        <f t="shared" si="1"/>
        <v>0.33171722525065994</v>
      </c>
    </row>
    <row r="130" spans="1:7" x14ac:dyDescent="0.25">
      <c r="A130">
        <v>2016</v>
      </c>
      <c r="B130" t="s">
        <v>24</v>
      </c>
      <c r="C130" t="s">
        <v>9</v>
      </c>
      <c r="D130" t="s">
        <v>12</v>
      </c>
      <c r="E130" s="43">
        <v>6386</v>
      </c>
      <c r="F130" s="43">
        <v>1700698.11</v>
      </c>
      <c r="G130" s="44">
        <f t="shared" si="1"/>
        <v>3.7549286157553263</v>
      </c>
    </row>
    <row r="131" spans="1:7" hidden="1" x14ac:dyDescent="0.25">
      <c r="A131">
        <v>2016</v>
      </c>
      <c r="B131" t="s">
        <v>24</v>
      </c>
      <c r="C131" t="s">
        <v>8</v>
      </c>
      <c r="D131" t="s">
        <v>11</v>
      </c>
      <c r="E131" s="43">
        <v>367</v>
      </c>
      <c r="F131" s="43">
        <v>1431545.63</v>
      </c>
      <c r="G131" s="44">
        <f t="shared" si="1"/>
        <v>0.25636626057110035</v>
      </c>
    </row>
    <row r="132" spans="1:7" hidden="1" x14ac:dyDescent="0.25">
      <c r="A132">
        <v>2016</v>
      </c>
      <c r="B132" t="s">
        <v>24</v>
      </c>
      <c r="C132" t="s">
        <v>8</v>
      </c>
      <c r="D132" t="s">
        <v>12</v>
      </c>
      <c r="E132" s="43">
        <v>2988</v>
      </c>
      <c r="F132" s="43">
        <v>1303059.58</v>
      </c>
      <c r="G132" s="44">
        <f t="shared" si="1"/>
        <v>2.2930647576375591</v>
      </c>
    </row>
    <row r="133" spans="1:7" hidden="1" x14ac:dyDescent="0.25">
      <c r="A133" t="s">
        <v>3</v>
      </c>
      <c r="B133" t="s">
        <v>24</v>
      </c>
      <c r="C133" t="s">
        <v>9</v>
      </c>
      <c r="D133" t="s">
        <v>11</v>
      </c>
      <c r="E133" s="43">
        <v>200</v>
      </c>
      <c r="F133" s="43">
        <v>572467.54</v>
      </c>
      <c r="G133" s="44">
        <f t="shared" si="1"/>
        <v>0.34936478669166116</v>
      </c>
    </row>
    <row r="134" spans="1:7" x14ac:dyDescent="0.25">
      <c r="A134" t="s">
        <v>3</v>
      </c>
      <c r="B134" t="s">
        <v>24</v>
      </c>
      <c r="C134" t="s">
        <v>9</v>
      </c>
      <c r="D134" t="s">
        <v>12</v>
      </c>
      <c r="E134" s="43">
        <v>3447</v>
      </c>
      <c r="F134" s="43">
        <v>861876.05</v>
      </c>
      <c r="G134" s="44">
        <f t="shared" ref="G134:G197" si="2">E134/(F134/1000)</f>
        <v>3.9994149970868778</v>
      </c>
    </row>
    <row r="135" spans="1:7" hidden="1" x14ac:dyDescent="0.25">
      <c r="A135" t="s">
        <v>3</v>
      </c>
      <c r="B135" t="s">
        <v>24</v>
      </c>
      <c r="C135" t="s">
        <v>8</v>
      </c>
      <c r="D135" t="s">
        <v>11</v>
      </c>
      <c r="E135" s="43">
        <v>141</v>
      </c>
      <c r="F135" s="43">
        <v>571568.82999999996</v>
      </c>
      <c r="G135" s="44">
        <f t="shared" si="2"/>
        <v>0.24668944945790697</v>
      </c>
    </row>
    <row r="136" spans="1:7" hidden="1" x14ac:dyDescent="0.25">
      <c r="A136" t="s">
        <v>3</v>
      </c>
      <c r="B136" t="s">
        <v>24</v>
      </c>
      <c r="C136" t="s">
        <v>8</v>
      </c>
      <c r="D136" t="s">
        <v>12</v>
      </c>
      <c r="E136" s="43">
        <v>1569</v>
      </c>
      <c r="F136" s="43">
        <v>657382.62</v>
      </c>
      <c r="G136" s="44">
        <f t="shared" si="2"/>
        <v>2.3867378787714224</v>
      </c>
    </row>
    <row r="137" spans="1:7" hidden="1" x14ac:dyDescent="0.25">
      <c r="A137">
        <v>2007</v>
      </c>
      <c r="B137" t="s">
        <v>25</v>
      </c>
      <c r="C137" t="s">
        <v>9</v>
      </c>
      <c r="D137" t="s">
        <v>11</v>
      </c>
      <c r="E137" s="43">
        <v>123</v>
      </c>
      <c r="F137" s="43">
        <v>1261457.54</v>
      </c>
      <c r="G137" s="44">
        <f t="shared" si="2"/>
        <v>9.7506254550589144E-2</v>
      </c>
    </row>
    <row r="138" spans="1:7" x14ac:dyDescent="0.25">
      <c r="A138">
        <v>2007</v>
      </c>
      <c r="B138" t="s">
        <v>25</v>
      </c>
      <c r="C138" t="s">
        <v>9</v>
      </c>
      <c r="D138" t="s">
        <v>12</v>
      </c>
      <c r="E138" s="43">
        <v>337</v>
      </c>
      <c r="F138" s="43">
        <v>577788.77</v>
      </c>
      <c r="G138" s="44">
        <f t="shared" si="2"/>
        <v>0.58325813428322604</v>
      </c>
    </row>
    <row r="139" spans="1:7" hidden="1" x14ac:dyDescent="0.25">
      <c r="A139">
        <v>2007</v>
      </c>
      <c r="B139" t="s">
        <v>25</v>
      </c>
      <c r="C139" t="s">
        <v>8</v>
      </c>
      <c r="D139" t="s">
        <v>11</v>
      </c>
      <c r="E139" s="43">
        <v>82</v>
      </c>
      <c r="F139" s="43">
        <v>1191315.6000000001</v>
      </c>
      <c r="G139" s="44">
        <f t="shared" si="2"/>
        <v>6.8831466657533896E-2</v>
      </c>
    </row>
    <row r="140" spans="1:7" hidden="1" x14ac:dyDescent="0.25">
      <c r="A140">
        <v>2007</v>
      </c>
      <c r="B140" t="s">
        <v>25</v>
      </c>
      <c r="C140" t="s">
        <v>8</v>
      </c>
      <c r="D140" t="s">
        <v>12</v>
      </c>
      <c r="E140" s="43">
        <v>89</v>
      </c>
      <c r="F140" s="43">
        <v>473007.88</v>
      </c>
      <c r="G140" s="44">
        <f t="shared" si="2"/>
        <v>0.18815754189972481</v>
      </c>
    </row>
    <row r="141" spans="1:7" hidden="1" x14ac:dyDescent="0.25">
      <c r="A141">
        <v>2008</v>
      </c>
      <c r="B141" t="s">
        <v>25</v>
      </c>
      <c r="C141" t="s">
        <v>9</v>
      </c>
      <c r="D141" t="s">
        <v>11</v>
      </c>
      <c r="E141" s="43">
        <v>93</v>
      </c>
      <c r="F141" s="43">
        <v>1269837.72</v>
      </c>
      <c r="G141" s="44">
        <f t="shared" si="2"/>
        <v>7.3237704736003592E-2</v>
      </c>
    </row>
    <row r="142" spans="1:7" x14ac:dyDescent="0.25">
      <c r="A142">
        <v>2008</v>
      </c>
      <c r="B142" t="s">
        <v>25</v>
      </c>
      <c r="C142" t="s">
        <v>9</v>
      </c>
      <c r="D142" t="s">
        <v>12</v>
      </c>
      <c r="E142" s="43">
        <v>282</v>
      </c>
      <c r="F142" s="43">
        <v>629048.98</v>
      </c>
      <c r="G142" s="44">
        <f t="shared" si="2"/>
        <v>0.44829577499672602</v>
      </c>
    </row>
    <row r="143" spans="1:7" hidden="1" x14ac:dyDescent="0.25">
      <c r="A143">
        <v>2008</v>
      </c>
      <c r="B143" t="s">
        <v>25</v>
      </c>
      <c r="C143" t="s">
        <v>8</v>
      </c>
      <c r="D143" t="s">
        <v>11</v>
      </c>
      <c r="E143" s="43">
        <v>67</v>
      </c>
      <c r="F143" s="43">
        <v>1202558.33</v>
      </c>
      <c r="G143" s="44">
        <f t="shared" si="2"/>
        <v>5.5714553156020294E-2</v>
      </c>
    </row>
    <row r="144" spans="1:7" hidden="1" x14ac:dyDescent="0.25">
      <c r="A144">
        <v>2008</v>
      </c>
      <c r="B144" t="s">
        <v>25</v>
      </c>
      <c r="C144" t="s">
        <v>8</v>
      </c>
      <c r="D144" t="s">
        <v>12</v>
      </c>
      <c r="E144" s="43">
        <v>97</v>
      </c>
      <c r="F144" s="43">
        <v>510182.51</v>
      </c>
      <c r="G144" s="44">
        <f t="shared" si="2"/>
        <v>0.19012803868952699</v>
      </c>
    </row>
    <row r="145" spans="1:7" hidden="1" x14ac:dyDescent="0.25">
      <c r="A145">
        <v>2009</v>
      </c>
      <c r="B145" t="s">
        <v>25</v>
      </c>
      <c r="C145" t="s">
        <v>9</v>
      </c>
      <c r="D145" t="s">
        <v>11</v>
      </c>
      <c r="E145" s="43">
        <v>115</v>
      </c>
      <c r="F145" s="43">
        <v>1272472.5</v>
      </c>
      <c r="G145" s="44">
        <f t="shared" si="2"/>
        <v>9.0375234042385982E-2</v>
      </c>
    </row>
    <row r="146" spans="1:7" x14ac:dyDescent="0.25">
      <c r="A146">
        <v>2009</v>
      </c>
      <c r="B146" t="s">
        <v>25</v>
      </c>
      <c r="C146" t="s">
        <v>9</v>
      </c>
      <c r="D146" t="s">
        <v>12</v>
      </c>
      <c r="E146" s="43">
        <v>409</v>
      </c>
      <c r="F146" s="43">
        <v>767214.45</v>
      </c>
      <c r="G146" s="44">
        <f t="shared" si="2"/>
        <v>0.5330973628038419</v>
      </c>
    </row>
    <row r="147" spans="1:7" hidden="1" x14ac:dyDescent="0.25">
      <c r="A147">
        <v>2009</v>
      </c>
      <c r="B147" t="s">
        <v>25</v>
      </c>
      <c r="C147" t="s">
        <v>8</v>
      </c>
      <c r="D147" t="s">
        <v>11</v>
      </c>
      <c r="E147" s="43">
        <v>61</v>
      </c>
      <c r="F147" s="43">
        <v>1202871.56</v>
      </c>
      <c r="G147" s="44">
        <f t="shared" si="2"/>
        <v>5.0711981252595247E-2</v>
      </c>
    </row>
    <row r="148" spans="1:7" hidden="1" x14ac:dyDescent="0.25">
      <c r="A148">
        <v>2009</v>
      </c>
      <c r="B148" t="s">
        <v>25</v>
      </c>
      <c r="C148" t="s">
        <v>8</v>
      </c>
      <c r="D148" t="s">
        <v>12</v>
      </c>
      <c r="E148" s="43">
        <v>105</v>
      </c>
      <c r="F148" s="43">
        <v>626626.79</v>
      </c>
      <c r="G148" s="44">
        <f t="shared" si="2"/>
        <v>0.16756385407652297</v>
      </c>
    </row>
    <row r="149" spans="1:7" hidden="1" x14ac:dyDescent="0.25">
      <c r="A149">
        <v>2010</v>
      </c>
      <c r="B149" t="s">
        <v>25</v>
      </c>
      <c r="C149" t="s">
        <v>9</v>
      </c>
      <c r="D149" t="s">
        <v>11</v>
      </c>
      <c r="E149" s="43">
        <v>105</v>
      </c>
      <c r="F149" s="43">
        <v>1260900.99</v>
      </c>
      <c r="G149" s="44">
        <f t="shared" si="2"/>
        <v>8.3273786627766855E-2</v>
      </c>
    </row>
    <row r="150" spans="1:7" x14ac:dyDescent="0.25">
      <c r="A150">
        <v>2010</v>
      </c>
      <c r="B150" t="s">
        <v>25</v>
      </c>
      <c r="C150" t="s">
        <v>9</v>
      </c>
      <c r="D150" t="s">
        <v>12</v>
      </c>
      <c r="E150" s="43">
        <v>394</v>
      </c>
      <c r="F150" s="43">
        <v>858298.94</v>
      </c>
      <c r="G150" s="44">
        <f t="shared" si="2"/>
        <v>0.45904752020315909</v>
      </c>
    </row>
    <row r="151" spans="1:7" hidden="1" x14ac:dyDescent="0.25">
      <c r="A151">
        <v>2010</v>
      </c>
      <c r="B151" t="s">
        <v>25</v>
      </c>
      <c r="C151" t="s">
        <v>8</v>
      </c>
      <c r="D151" t="s">
        <v>11</v>
      </c>
      <c r="E151" s="43">
        <v>65</v>
      </c>
      <c r="F151" s="43">
        <v>1191890.07</v>
      </c>
      <c r="G151" s="44">
        <f t="shared" si="2"/>
        <v>5.453523075328582E-2</v>
      </c>
    </row>
    <row r="152" spans="1:7" hidden="1" x14ac:dyDescent="0.25">
      <c r="A152">
        <v>2010</v>
      </c>
      <c r="B152" t="s">
        <v>25</v>
      </c>
      <c r="C152" t="s">
        <v>8</v>
      </c>
      <c r="D152" t="s">
        <v>12</v>
      </c>
      <c r="E152" s="43">
        <v>105</v>
      </c>
      <c r="F152" s="43">
        <v>705951.19</v>
      </c>
      <c r="G152" s="44">
        <f t="shared" si="2"/>
        <v>0.14873549543843109</v>
      </c>
    </row>
    <row r="153" spans="1:7" hidden="1" x14ac:dyDescent="0.25">
      <c r="A153">
        <v>2011</v>
      </c>
      <c r="B153" t="s">
        <v>25</v>
      </c>
      <c r="C153" t="s">
        <v>9</v>
      </c>
      <c r="D153" t="s">
        <v>11</v>
      </c>
      <c r="E153" s="43">
        <v>115</v>
      </c>
      <c r="F153" s="43">
        <v>1275406.8500000001</v>
      </c>
      <c r="G153" s="44">
        <f t="shared" si="2"/>
        <v>9.0167306220756138E-2</v>
      </c>
    </row>
    <row r="154" spans="1:7" x14ac:dyDescent="0.25">
      <c r="A154">
        <v>2011</v>
      </c>
      <c r="B154" t="s">
        <v>25</v>
      </c>
      <c r="C154" t="s">
        <v>9</v>
      </c>
      <c r="D154" t="s">
        <v>12</v>
      </c>
      <c r="E154" s="43">
        <v>346</v>
      </c>
      <c r="F154" s="43">
        <v>943044.56</v>
      </c>
      <c r="G154" s="44">
        <f t="shared" si="2"/>
        <v>0.36689676678692679</v>
      </c>
    </row>
    <row r="155" spans="1:7" hidden="1" x14ac:dyDescent="0.25">
      <c r="A155">
        <v>2011</v>
      </c>
      <c r="B155" t="s">
        <v>25</v>
      </c>
      <c r="C155" t="s">
        <v>8</v>
      </c>
      <c r="D155" t="s">
        <v>11</v>
      </c>
      <c r="E155" s="43">
        <v>74</v>
      </c>
      <c r="F155" s="43">
        <v>1210353.3899999999</v>
      </c>
      <c r="G155" s="44">
        <f t="shared" si="2"/>
        <v>6.1139168619174934E-2</v>
      </c>
    </row>
    <row r="156" spans="1:7" hidden="1" x14ac:dyDescent="0.25">
      <c r="A156">
        <v>2011</v>
      </c>
      <c r="B156" t="s">
        <v>25</v>
      </c>
      <c r="C156" t="s">
        <v>8</v>
      </c>
      <c r="D156" t="s">
        <v>12</v>
      </c>
      <c r="E156" s="43">
        <v>120</v>
      </c>
      <c r="F156" s="43">
        <v>767643.33</v>
      </c>
      <c r="G156" s="44">
        <f t="shared" si="2"/>
        <v>0.15632259841298954</v>
      </c>
    </row>
    <row r="157" spans="1:7" hidden="1" x14ac:dyDescent="0.25">
      <c r="A157">
        <v>2012</v>
      </c>
      <c r="B157" t="s">
        <v>25</v>
      </c>
      <c r="C157" t="s">
        <v>9</v>
      </c>
      <c r="D157" t="s">
        <v>11</v>
      </c>
      <c r="E157" s="43">
        <v>112</v>
      </c>
      <c r="F157" s="43">
        <v>1278509.1599999999</v>
      </c>
      <c r="G157" s="44">
        <f t="shared" si="2"/>
        <v>8.7602031728892749E-2</v>
      </c>
    </row>
    <row r="158" spans="1:7" x14ac:dyDescent="0.25">
      <c r="A158">
        <v>2012</v>
      </c>
      <c r="B158" t="s">
        <v>25</v>
      </c>
      <c r="C158" t="s">
        <v>9</v>
      </c>
      <c r="D158" t="s">
        <v>12</v>
      </c>
      <c r="E158" s="43">
        <v>417</v>
      </c>
      <c r="F158" s="43">
        <v>1086246.56</v>
      </c>
      <c r="G158" s="44">
        <f t="shared" si="2"/>
        <v>0.383890743920975</v>
      </c>
    </row>
    <row r="159" spans="1:7" hidden="1" x14ac:dyDescent="0.25">
      <c r="A159">
        <v>2012</v>
      </c>
      <c r="B159" t="s">
        <v>25</v>
      </c>
      <c r="C159" t="s">
        <v>8</v>
      </c>
      <c r="D159" t="s">
        <v>11</v>
      </c>
      <c r="E159" s="43">
        <v>68</v>
      </c>
      <c r="F159" s="43">
        <v>1229801.29</v>
      </c>
      <c r="G159" s="44">
        <f t="shared" si="2"/>
        <v>5.5293485665476892E-2</v>
      </c>
    </row>
    <row r="160" spans="1:7" hidden="1" x14ac:dyDescent="0.25">
      <c r="A160">
        <v>2012</v>
      </c>
      <c r="B160" t="s">
        <v>25</v>
      </c>
      <c r="C160" t="s">
        <v>8</v>
      </c>
      <c r="D160" t="s">
        <v>12</v>
      </c>
      <c r="E160" s="43">
        <v>118</v>
      </c>
      <c r="F160" s="43">
        <v>880250.82</v>
      </c>
      <c r="G160" s="44">
        <f t="shared" si="2"/>
        <v>0.13405270102446482</v>
      </c>
    </row>
    <row r="161" spans="1:7" hidden="1" x14ac:dyDescent="0.25">
      <c r="A161">
        <v>2013</v>
      </c>
      <c r="B161" t="s">
        <v>25</v>
      </c>
      <c r="C161" t="s">
        <v>9</v>
      </c>
      <c r="D161" t="s">
        <v>11</v>
      </c>
      <c r="E161" s="43">
        <v>110</v>
      </c>
      <c r="F161" s="43">
        <v>1296459.04</v>
      </c>
      <c r="G161" s="44">
        <f t="shared" si="2"/>
        <v>8.4846490792335402E-2</v>
      </c>
    </row>
    <row r="162" spans="1:7" x14ac:dyDescent="0.25">
      <c r="A162">
        <v>2013</v>
      </c>
      <c r="B162" t="s">
        <v>25</v>
      </c>
      <c r="C162" t="s">
        <v>9</v>
      </c>
      <c r="D162" t="s">
        <v>12</v>
      </c>
      <c r="E162" s="43">
        <v>483</v>
      </c>
      <c r="F162" s="43">
        <v>1176740.71</v>
      </c>
      <c r="G162" s="44">
        <f t="shared" si="2"/>
        <v>0.41045575792138611</v>
      </c>
    </row>
    <row r="163" spans="1:7" hidden="1" x14ac:dyDescent="0.25">
      <c r="A163">
        <v>2013</v>
      </c>
      <c r="B163" t="s">
        <v>25</v>
      </c>
      <c r="C163" t="s">
        <v>8</v>
      </c>
      <c r="D163" t="s">
        <v>11</v>
      </c>
      <c r="E163" s="43">
        <v>77</v>
      </c>
      <c r="F163" s="43">
        <v>1256459.45</v>
      </c>
      <c r="G163" s="44">
        <f t="shared" si="2"/>
        <v>6.1283314793804125E-2</v>
      </c>
    </row>
    <row r="164" spans="1:7" hidden="1" x14ac:dyDescent="0.25">
      <c r="A164">
        <v>2013</v>
      </c>
      <c r="B164" t="s">
        <v>25</v>
      </c>
      <c r="C164" t="s">
        <v>8</v>
      </c>
      <c r="D164" t="s">
        <v>12</v>
      </c>
      <c r="E164" s="43">
        <v>152</v>
      </c>
      <c r="F164" s="43">
        <v>949457.96</v>
      </c>
      <c r="G164" s="44">
        <f t="shared" si="2"/>
        <v>0.16009134306483672</v>
      </c>
    </row>
    <row r="165" spans="1:7" hidden="1" x14ac:dyDescent="0.25">
      <c r="A165">
        <v>2014</v>
      </c>
      <c r="B165" t="s">
        <v>25</v>
      </c>
      <c r="C165" t="s">
        <v>9</v>
      </c>
      <c r="D165" t="s">
        <v>11</v>
      </c>
      <c r="E165" s="43">
        <v>107</v>
      </c>
      <c r="F165" s="43">
        <v>1183961.01</v>
      </c>
      <c r="G165" s="44">
        <f t="shared" si="2"/>
        <v>9.0374597724294986E-2</v>
      </c>
    </row>
    <row r="166" spans="1:7" x14ac:dyDescent="0.25">
      <c r="A166">
        <v>2014</v>
      </c>
      <c r="B166" t="s">
        <v>25</v>
      </c>
      <c r="C166" t="s">
        <v>9</v>
      </c>
      <c r="D166" t="s">
        <v>12</v>
      </c>
      <c r="E166" s="43">
        <v>535</v>
      </c>
      <c r="F166" s="43">
        <v>1202443.17</v>
      </c>
      <c r="G166" s="44">
        <f t="shared" si="2"/>
        <v>0.44492747212327716</v>
      </c>
    </row>
    <row r="167" spans="1:7" hidden="1" x14ac:dyDescent="0.25">
      <c r="A167">
        <v>2014</v>
      </c>
      <c r="B167" t="s">
        <v>25</v>
      </c>
      <c r="C167" t="s">
        <v>8</v>
      </c>
      <c r="D167" t="s">
        <v>11</v>
      </c>
      <c r="E167" s="43">
        <v>63</v>
      </c>
      <c r="F167" s="43">
        <v>1186011.28</v>
      </c>
      <c r="G167" s="44">
        <f t="shared" si="2"/>
        <v>5.3119224970609051E-2</v>
      </c>
    </row>
    <row r="168" spans="1:7" hidden="1" x14ac:dyDescent="0.25">
      <c r="A168">
        <v>2014</v>
      </c>
      <c r="B168" t="s">
        <v>25</v>
      </c>
      <c r="C168" t="s">
        <v>8</v>
      </c>
      <c r="D168" t="s">
        <v>12</v>
      </c>
      <c r="E168" s="43">
        <v>182</v>
      </c>
      <c r="F168" s="43">
        <v>952740.88</v>
      </c>
      <c r="G168" s="44">
        <f t="shared" si="2"/>
        <v>0.19102780600744243</v>
      </c>
    </row>
    <row r="169" spans="1:7" hidden="1" x14ac:dyDescent="0.25">
      <c r="A169">
        <v>2015</v>
      </c>
      <c r="B169" t="s">
        <v>25</v>
      </c>
      <c r="C169" t="s">
        <v>9</v>
      </c>
      <c r="D169" t="s">
        <v>11</v>
      </c>
      <c r="E169" s="43">
        <v>134</v>
      </c>
      <c r="F169" s="43">
        <v>1302634.02</v>
      </c>
      <c r="G169" s="44">
        <f t="shared" si="2"/>
        <v>0.10286849409936338</v>
      </c>
    </row>
    <row r="170" spans="1:7" x14ac:dyDescent="0.25">
      <c r="A170">
        <v>2015</v>
      </c>
      <c r="B170" t="s">
        <v>25</v>
      </c>
      <c r="C170" t="s">
        <v>9</v>
      </c>
      <c r="D170" t="s">
        <v>12</v>
      </c>
      <c r="E170" s="43">
        <v>624</v>
      </c>
      <c r="F170" s="43">
        <v>1361712.13</v>
      </c>
      <c r="G170" s="44">
        <f t="shared" si="2"/>
        <v>0.45824663396367049</v>
      </c>
    </row>
    <row r="171" spans="1:7" hidden="1" x14ac:dyDescent="0.25">
      <c r="A171">
        <v>2015</v>
      </c>
      <c r="B171" t="s">
        <v>25</v>
      </c>
      <c r="C171" t="s">
        <v>8</v>
      </c>
      <c r="D171" t="s">
        <v>11</v>
      </c>
      <c r="E171" s="43">
        <v>106</v>
      </c>
      <c r="F171" s="43">
        <v>1284143.52</v>
      </c>
      <c r="G171" s="44">
        <f t="shared" si="2"/>
        <v>8.254529057624338E-2</v>
      </c>
    </row>
    <row r="172" spans="1:7" hidden="1" x14ac:dyDescent="0.25">
      <c r="A172">
        <v>2015</v>
      </c>
      <c r="B172" t="s">
        <v>25</v>
      </c>
      <c r="C172" t="s">
        <v>8</v>
      </c>
      <c r="D172" t="s">
        <v>12</v>
      </c>
      <c r="E172" s="43">
        <v>180</v>
      </c>
      <c r="F172" s="43">
        <v>1054882.96</v>
      </c>
      <c r="G172" s="44">
        <f t="shared" si="2"/>
        <v>0.17063504372086929</v>
      </c>
    </row>
    <row r="173" spans="1:7" hidden="1" x14ac:dyDescent="0.25">
      <c r="A173">
        <v>2016</v>
      </c>
      <c r="B173" t="s">
        <v>25</v>
      </c>
      <c r="C173" t="s">
        <v>9</v>
      </c>
      <c r="D173" t="s">
        <v>11</v>
      </c>
      <c r="E173" s="43">
        <v>215</v>
      </c>
      <c r="F173" s="43">
        <v>1462088.68</v>
      </c>
      <c r="G173" s="44">
        <f t="shared" si="2"/>
        <v>0.14704990397709666</v>
      </c>
    </row>
    <row r="174" spans="1:7" x14ac:dyDescent="0.25">
      <c r="A174">
        <v>2016</v>
      </c>
      <c r="B174" t="s">
        <v>25</v>
      </c>
      <c r="C174" t="s">
        <v>9</v>
      </c>
      <c r="D174" t="s">
        <v>12</v>
      </c>
      <c r="E174" s="43">
        <v>913</v>
      </c>
      <c r="F174" s="43">
        <v>1700698.11</v>
      </c>
      <c r="G174" s="44">
        <f t="shared" si="2"/>
        <v>0.53683836927413298</v>
      </c>
    </row>
    <row r="175" spans="1:7" hidden="1" x14ac:dyDescent="0.25">
      <c r="A175">
        <v>2016</v>
      </c>
      <c r="B175" t="s">
        <v>25</v>
      </c>
      <c r="C175" t="s">
        <v>8</v>
      </c>
      <c r="D175" t="s">
        <v>11</v>
      </c>
      <c r="E175" s="43">
        <v>129</v>
      </c>
      <c r="F175" s="43">
        <v>1431545.63</v>
      </c>
      <c r="G175" s="44">
        <f t="shared" si="2"/>
        <v>9.0112391317907214E-2</v>
      </c>
    </row>
    <row r="176" spans="1:7" hidden="1" x14ac:dyDescent="0.25">
      <c r="A176">
        <v>2016</v>
      </c>
      <c r="B176" t="s">
        <v>25</v>
      </c>
      <c r="C176" t="s">
        <v>8</v>
      </c>
      <c r="D176" t="s">
        <v>12</v>
      </c>
      <c r="E176" s="43">
        <v>295</v>
      </c>
      <c r="F176" s="43">
        <v>1303059.58</v>
      </c>
      <c r="G176" s="44">
        <f t="shared" si="2"/>
        <v>0.22639026221655956</v>
      </c>
    </row>
    <row r="177" spans="1:7" hidden="1" x14ac:dyDescent="0.25">
      <c r="A177" t="s">
        <v>3</v>
      </c>
      <c r="B177" t="s">
        <v>25</v>
      </c>
      <c r="C177" t="s">
        <v>9</v>
      </c>
      <c r="D177" t="s">
        <v>11</v>
      </c>
      <c r="E177" s="43">
        <v>82</v>
      </c>
      <c r="F177" s="43">
        <v>572467.54</v>
      </c>
      <c r="G177" s="44">
        <f t="shared" si="2"/>
        <v>0.14323956254358108</v>
      </c>
    </row>
    <row r="178" spans="1:7" x14ac:dyDescent="0.25">
      <c r="A178" t="s">
        <v>3</v>
      </c>
      <c r="B178" t="s">
        <v>25</v>
      </c>
      <c r="C178" t="s">
        <v>9</v>
      </c>
      <c r="D178" t="s">
        <v>12</v>
      </c>
      <c r="E178" s="43">
        <v>532</v>
      </c>
      <c r="F178" s="43">
        <v>861876.05</v>
      </c>
      <c r="G178" s="44">
        <f t="shared" si="2"/>
        <v>0.61725813125912943</v>
      </c>
    </row>
    <row r="179" spans="1:7" hidden="1" x14ac:dyDescent="0.25">
      <c r="A179" t="s">
        <v>3</v>
      </c>
      <c r="B179" t="s">
        <v>25</v>
      </c>
      <c r="C179" t="s">
        <v>8</v>
      </c>
      <c r="D179" t="s">
        <v>11</v>
      </c>
      <c r="E179" s="43">
        <v>73</v>
      </c>
      <c r="F179" s="43">
        <v>571568.82999999996</v>
      </c>
      <c r="G179" s="44">
        <f t="shared" si="2"/>
        <v>0.12771865113778161</v>
      </c>
    </row>
    <row r="180" spans="1:7" hidden="1" x14ac:dyDescent="0.25">
      <c r="A180" t="s">
        <v>3</v>
      </c>
      <c r="B180" t="s">
        <v>25</v>
      </c>
      <c r="C180" t="s">
        <v>8</v>
      </c>
      <c r="D180" t="s">
        <v>12</v>
      </c>
      <c r="E180" s="43">
        <v>162</v>
      </c>
      <c r="F180" s="43">
        <v>657382.62</v>
      </c>
      <c r="G180" s="44">
        <f t="shared" si="2"/>
        <v>0.24643182687123674</v>
      </c>
    </row>
    <row r="181" spans="1:7" hidden="1" x14ac:dyDescent="0.25">
      <c r="A181">
        <v>2007</v>
      </c>
      <c r="B181" t="s">
        <v>26</v>
      </c>
      <c r="C181" t="s">
        <v>9</v>
      </c>
      <c r="D181" t="s">
        <v>11</v>
      </c>
      <c r="E181" s="43">
        <v>135</v>
      </c>
      <c r="F181" s="43">
        <v>1261457.54</v>
      </c>
      <c r="G181" s="44">
        <f t="shared" si="2"/>
        <v>0.10701905987259784</v>
      </c>
    </row>
    <row r="182" spans="1:7" x14ac:dyDescent="0.25">
      <c r="A182">
        <v>2007</v>
      </c>
      <c r="B182" t="s">
        <v>26</v>
      </c>
      <c r="C182" t="s">
        <v>9</v>
      </c>
      <c r="D182" t="s">
        <v>12</v>
      </c>
      <c r="E182" s="43">
        <v>614</v>
      </c>
      <c r="F182" s="43">
        <v>577788.77</v>
      </c>
      <c r="G182" s="44">
        <f t="shared" si="2"/>
        <v>1.0626720903557887</v>
      </c>
    </row>
    <row r="183" spans="1:7" hidden="1" x14ac:dyDescent="0.25">
      <c r="A183">
        <v>2007</v>
      </c>
      <c r="B183" t="s">
        <v>26</v>
      </c>
      <c r="C183" t="s">
        <v>8</v>
      </c>
      <c r="D183" t="s">
        <v>11</v>
      </c>
      <c r="E183" s="43">
        <v>98</v>
      </c>
      <c r="F183" s="43">
        <v>1191315.6000000001</v>
      </c>
      <c r="G183" s="44">
        <f t="shared" si="2"/>
        <v>8.2261996737052714E-2</v>
      </c>
    </row>
    <row r="184" spans="1:7" hidden="1" x14ac:dyDescent="0.25">
      <c r="A184">
        <v>2007</v>
      </c>
      <c r="B184" t="s">
        <v>26</v>
      </c>
      <c r="C184" t="s">
        <v>8</v>
      </c>
      <c r="D184" t="s">
        <v>12</v>
      </c>
      <c r="E184" s="43">
        <v>206</v>
      </c>
      <c r="F184" s="43">
        <v>473007.88</v>
      </c>
      <c r="G184" s="44">
        <f t="shared" si="2"/>
        <v>0.43551071495891358</v>
      </c>
    </row>
    <row r="185" spans="1:7" hidden="1" x14ac:dyDescent="0.25">
      <c r="A185">
        <v>2008</v>
      </c>
      <c r="B185" t="s">
        <v>26</v>
      </c>
      <c r="C185" t="s">
        <v>9</v>
      </c>
      <c r="D185" t="s">
        <v>11</v>
      </c>
      <c r="E185" s="43">
        <v>121</v>
      </c>
      <c r="F185" s="43">
        <v>1269837.72</v>
      </c>
      <c r="G185" s="44">
        <f t="shared" si="2"/>
        <v>9.5287766376950911E-2</v>
      </c>
    </row>
    <row r="186" spans="1:7" x14ac:dyDescent="0.25">
      <c r="A186">
        <v>2008</v>
      </c>
      <c r="B186" t="s">
        <v>26</v>
      </c>
      <c r="C186" t="s">
        <v>9</v>
      </c>
      <c r="D186" t="s">
        <v>12</v>
      </c>
      <c r="E186" s="43">
        <v>607</v>
      </c>
      <c r="F186" s="43">
        <v>629048.98</v>
      </c>
      <c r="G186" s="44">
        <f t="shared" si="2"/>
        <v>0.96494870717380377</v>
      </c>
    </row>
    <row r="187" spans="1:7" hidden="1" x14ac:dyDescent="0.25">
      <c r="A187">
        <v>2008</v>
      </c>
      <c r="B187" t="s">
        <v>26</v>
      </c>
      <c r="C187" t="s">
        <v>8</v>
      </c>
      <c r="D187" t="s">
        <v>11</v>
      </c>
      <c r="E187" s="43">
        <v>105</v>
      </c>
      <c r="F187" s="43">
        <v>1202558.33</v>
      </c>
      <c r="G187" s="44">
        <f t="shared" si="2"/>
        <v>8.7313851960927336E-2</v>
      </c>
    </row>
    <row r="188" spans="1:7" hidden="1" x14ac:dyDescent="0.25">
      <c r="A188">
        <v>2008</v>
      </c>
      <c r="B188" t="s">
        <v>26</v>
      </c>
      <c r="C188" t="s">
        <v>8</v>
      </c>
      <c r="D188" t="s">
        <v>12</v>
      </c>
      <c r="E188" s="43">
        <v>183</v>
      </c>
      <c r="F188" s="43">
        <v>510182.51</v>
      </c>
      <c r="G188" s="44">
        <f t="shared" si="2"/>
        <v>0.35869516577508703</v>
      </c>
    </row>
    <row r="189" spans="1:7" hidden="1" x14ac:dyDescent="0.25">
      <c r="A189">
        <v>2009</v>
      </c>
      <c r="B189" t="s">
        <v>26</v>
      </c>
      <c r="C189" t="s">
        <v>9</v>
      </c>
      <c r="D189" t="s">
        <v>11</v>
      </c>
      <c r="E189" s="43">
        <v>106</v>
      </c>
      <c r="F189" s="43">
        <v>1272472.5</v>
      </c>
      <c r="G189" s="44">
        <f t="shared" si="2"/>
        <v>8.3302389639068816E-2</v>
      </c>
    </row>
    <row r="190" spans="1:7" x14ac:dyDescent="0.25">
      <c r="A190">
        <v>2009</v>
      </c>
      <c r="B190" t="s">
        <v>26</v>
      </c>
      <c r="C190" t="s">
        <v>9</v>
      </c>
      <c r="D190" t="s">
        <v>12</v>
      </c>
      <c r="E190" s="43">
        <v>741</v>
      </c>
      <c r="F190" s="43">
        <v>767214.45</v>
      </c>
      <c r="G190" s="44">
        <f t="shared" si="2"/>
        <v>0.96583165241478453</v>
      </c>
    </row>
    <row r="191" spans="1:7" hidden="1" x14ac:dyDescent="0.25">
      <c r="A191">
        <v>2009</v>
      </c>
      <c r="B191" t="s">
        <v>26</v>
      </c>
      <c r="C191" t="s">
        <v>8</v>
      </c>
      <c r="D191" t="s">
        <v>11</v>
      </c>
      <c r="E191" s="43">
        <v>86</v>
      </c>
      <c r="F191" s="43">
        <v>1202871.56</v>
      </c>
      <c r="G191" s="44">
        <f t="shared" si="2"/>
        <v>7.1495580126609698E-2</v>
      </c>
    </row>
    <row r="192" spans="1:7" hidden="1" x14ac:dyDescent="0.25">
      <c r="A192">
        <v>2009</v>
      </c>
      <c r="B192" t="s">
        <v>26</v>
      </c>
      <c r="C192" t="s">
        <v>8</v>
      </c>
      <c r="D192" t="s">
        <v>12</v>
      </c>
      <c r="E192" s="43">
        <v>244</v>
      </c>
      <c r="F192" s="43">
        <v>626626.79</v>
      </c>
      <c r="G192" s="44">
        <f t="shared" si="2"/>
        <v>0.38938647994925335</v>
      </c>
    </row>
    <row r="193" spans="1:7" hidden="1" x14ac:dyDescent="0.25">
      <c r="A193">
        <v>2010</v>
      </c>
      <c r="B193" t="s">
        <v>26</v>
      </c>
      <c r="C193" t="s">
        <v>9</v>
      </c>
      <c r="D193" t="s">
        <v>11</v>
      </c>
      <c r="E193" s="43">
        <v>99</v>
      </c>
      <c r="F193" s="43">
        <v>1260900.99</v>
      </c>
      <c r="G193" s="44">
        <f t="shared" si="2"/>
        <v>7.8515284534751609E-2</v>
      </c>
    </row>
    <row r="194" spans="1:7" x14ac:dyDescent="0.25">
      <c r="A194">
        <v>2010</v>
      </c>
      <c r="B194" t="s">
        <v>26</v>
      </c>
      <c r="C194" t="s">
        <v>9</v>
      </c>
      <c r="D194" t="s">
        <v>12</v>
      </c>
      <c r="E194" s="43">
        <v>822</v>
      </c>
      <c r="F194" s="43">
        <v>858298.94</v>
      </c>
      <c r="G194" s="44">
        <f t="shared" si="2"/>
        <v>0.95770827819034721</v>
      </c>
    </row>
    <row r="195" spans="1:7" hidden="1" x14ac:dyDescent="0.25">
      <c r="A195">
        <v>2010</v>
      </c>
      <c r="B195" t="s">
        <v>26</v>
      </c>
      <c r="C195" t="s">
        <v>8</v>
      </c>
      <c r="D195" t="s">
        <v>11</v>
      </c>
      <c r="E195" s="43">
        <v>86</v>
      </c>
      <c r="F195" s="43">
        <v>1191890.07</v>
      </c>
      <c r="G195" s="44">
        <f t="shared" si="2"/>
        <v>7.2154305304347396E-2</v>
      </c>
    </row>
    <row r="196" spans="1:7" hidden="1" x14ac:dyDescent="0.25">
      <c r="A196">
        <v>2010</v>
      </c>
      <c r="B196" t="s">
        <v>26</v>
      </c>
      <c r="C196" t="s">
        <v>8</v>
      </c>
      <c r="D196" t="s">
        <v>12</v>
      </c>
      <c r="E196" s="43">
        <v>217</v>
      </c>
      <c r="F196" s="43">
        <v>705951.19</v>
      </c>
      <c r="G196" s="44">
        <f t="shared" si="2"/>
        <v>0.30738669057275758</v>
      </c>
    </row>
    <row r="197" spans="1:7" hidden="1" x14ac:dyDescent="0.25">
      <c r="A197">
        <v>2011</v>
      </c>
      <c r="B197" t="s">
        <v>26</v>
      </c>
      <c r="C197" t="s">
        <v>9</v>
      </c>
      <c r="D197" t="s">
        <v>11</v>
      </c>
      <c r="E197" s="43">
        <v>100</v>
      </c>
      <c r="F197" s="43">
        <v>1275406.8500000001</v>
      </c>
      <c r="G197" s="44">
        <f t="shared" si="2"/>
        <v>7.8406353235440124E-2</v>
      </c>
    </row>
    <row r="198" spans="1:7" x14ac:dyDescent="0.25">
      <c r="A198">
        <v>2011</v>
      </c>
      <c r="B198" t="s">
        <v>26</v>
      </c>
      <c r="C198" t="s">
        <v>9</v>
      </c>
      <c r="D198" t="s">
        <v>12</v>
      </c>
      <c r="E198" s="43">
        <v>812</v>
      </c>
      <c r="F198" s="43">
        <v>943044.56</v>
      </c>
      <c r="G198" s="44">
        <f t="shared" ref="G198:G261" si="3">E198/(F198/1000)</f>
        <v>0.86104096714157385</v>
      </c>
    </row>
    <row r="199" spans="1:7" hidden="1" x14ac:dyDescent="0.25">
      <c r="A199">
        <v>2011</v>
      </c>
      <c r="B199" t="s">
        <v>26</v>
      </c>
      <c r="C199" t="s">
        <v>8</v>
      </c>
      <c r="D199" t="s">
        <v>11</v>
      </c>
      <c r="E199" s="43">
        <v>89</v>
      </c>
      <c r="F199" s="43">
        <v>1210353.3899999999</v>
      </c>
      <c r="G199" s="44">
        <f t="shared" si="3"/>
        <v>7.3532243339277964E-2</v>
      </c>
    </row>
    <row r="200" spans="1:7" hidden="1" x14ac:dyDescent="0.25">
      <c r="A200">
        <v>2011</v>
      </c>
      <c r="B200" t="s">
        <v>26</v>
      </c>
      <c r="C200" t="s">
        <v>8</v>
      </c>
      <c r="D200" t="s">
        <v>12</v>
      </c>
      <c r="E200" s="43">
        <v>266</v>
      </c>
      <c r="F200" s="43">
        <v>767643.33</v>
      </c>
      <c r="G200" s="44">
        <f t="shared" si="3"/>
        <v>0.34651509314879347</v>
      </c>
    </row>
    <row r="201" spans="1:7" hidden="1" x14ac:dyDescent="0.25">
      <c r="A201">
        <v>2012</v>
      </c>
      <c r="B201" t="s">
        <v>26</v>
      </c>
      <c r="C201" t="s">
        <v>9</v>
      </c>
      <c r="D201" t="s">
        <v>11</v>
      </c>
      <c r="E201" s="43">
        <v>115</v>
      </c>
      <c r="F201" s="43">
        <v>1278509.1599999999</v>
      </c>
      <c r="G201" s="44">
        <f t="shared" si="3"/>
        <v>8.9948514721630943E-2</v>
      </c>
    </row>
    <row r="202" spans="1:7" x14ac:dyDescent="0.25">
      <c r="A202">
        <v>2012</v>
      </c>
      <c r="B202" t="s">
        <v>26</v>
      </c>
      <c r="C202" t="s">
        <v>9</v>
      </c>
      <c r="D202" t="s">
        <v>12</v>
      </c>
      <c r="E202" s="43">
        <v>917</v>
      </c>
      <c r="F202" s="43">
        <v>1086246.56</v>
      </c>
      <c r="G202" s="44">
        <f t="shared" si="3"/>
        <v>0.8441913961043982</v>
      </c>
    </row>
    <row r="203" spans="1:7" hidden="1" x14ac:dyDescent="0.25">
      <c r="A203">
        <v>2012</v>
      </c>
      <c r="B203" t="s">
        <v>26</v>
      </c>
      <c r="C203" t="s">
        <v>8</v>
      </c>
      <c r="D203" t="s">
        <v>11</v>
      </c>
      <c r="E203" s="43">
        <v>97</v>
      </c>
      <c r="F203" s="43">
        <v>1229801.29</v>
      </c>
      <c r="G203" s="44">
        <f t="shared" si="3"/>
        <v>7.8874531022812625E-2</v>
      </c>
    </row>
    <row r="204" spans="1:7" hidden="1" x14ac:dyDescent="0.25">
      <c r="A204">
        <v>2012</v>
      </c>
      <c r="B204" t="s">
        <v>26</v>
      </c>
      <c r="C204" t="s">
        <v>8</v>
      </c>
      <c r="D204" t="s">
        <v>12</v>
      </c>
      <c r="E204" s="43">
        <v>294</v>
      </c>
      <c r="F204" s="43">
        <v>880250.82</v>
      </c>
      <c r="G204" s="44">
        <f t="shared" si="3"/>
        <v>0.3339957127219717</v>
      </c>
    </row>
    <row r="205" spans="1:7" hidden="1" x14ac:dyDescent="0.25">
      <c r="A205">
        <v>2013</v>
      </c>
      <c r="B205" t="s">
        <v>26</v>
      </c>
      <c r="C205" t="s">
        <v>9</v>
      </c>
      <c r="D205" t="s">
        <v>11</v>
      </c>
      <c r="E205" s="43">
        <v>130</v>
      </c>
      <c r="F205" s="43">
        <v>1296459.04</v>
      </c>
      <c r="G205" s="44">
        <f t="shared" si="3"/>
        <v>0.10027312548185094</v>
      </c>
    </row>
    <row r="206" spans="1:7" x14ac:dyDescent="0.25">
      <c r="A206">
        <v>2013</v>
      </c>
      <c r="B206" t="s">
        <v>26</v>
      </c>
      <c r="C206" t="s">
        <v>9</v>
      </c>
      <c r="D206" t="s">
        <v>12</v>
      </c>
      <c r="E206" s="43">
        <v>955</v>
      </c>
      <c r="F206" s="43">
        <v>1176740.71</v>
      </c>
      <c r="G206" s="44">
        <f t="shared" si="3"/>
        <v>0.81156366214269915</v>
      </c>
    </row>
    <row r="207" spans="1:7" hidden="1" x14ac:dyDescent="0.25">
      <c r="A207">
        <v>2013</v>
      </c>
      <c r="B207" t="s">
        <v>26</v>
      </c>
      <c r="C207" t="s">
        <v>8</v>
      </c>
      <c r="D207" t="s">
        <v>11</v>
      </c>
      <c r="E207" s="43">
        <v>114</v>
      </c>
      <c r="F207" s="43">
        <v>1256459.45</v>
      </c>
      <c r="G207" s="44">
        <f t="shared" si="3"/>
        <v>9.0731141383034675E-2</v>
      </c>
    </row>
    <row r="208" spans="1:7" hidden="1" x14ac:dyDescent="0.25">
      <c r="A208">
        <v>2013</v>
      </c>
      <c r="B208" t="s">
        <v>26</v>
      </c>
      <c r="C208" t="s">
        <v>8</v>
      </c>
      <c r="D208" t="s">
        <v>12</v>
      </c>
      <c r="E208" s="43">
        <v>302</v>
      </c>
      <c r="F208" s="43">
        <v>949457.96</v>
      </c>
      <c r="G208" s="44">
        <f t="shared" si="3"/>
        <v>0.31807622108934663</v>
      </c>
    </row>
    <row r="209" spans="1:7" hidden="1" x14ac:dyDescent="0.25">
      <c r="A209">
        <v>2014</v>
      </c>
      <c r="B209" t="s">
        <v>26</v>
      </c>
      <c r="C209" t="s">
        <v>9</v>
      </c>
      <c r="D209" t="s">
        <v>11</v>
      </c>
      <c r="E209" s="43">
        <v>106</v>
      </c>
      <c r="F209" s="43">
        <v>1183961.01</v>
      </c>
      <c r="G209" s="44">
        <f t="shared" si="3"/>
        <v>8.9529975315656721E-2</v>
      </c>
    </row>
    <row r="210" spans="1:7" x14ac:dyDescent="0.25">
      <c r="A210">
        <v>2014</v>
      </c>
      <c r="B210" t="s">
        <v>26</v>
      </c>
      <c r="C210" t="s">
        <v>9</v>
      </c>
      <c r="D210" t="s">
        <v>12</v>
      </c>
      <c r="E210" s="43">
        <v>1099</v>
      </c>
      <c r="F210" s="43">
        <v>1202443.17</v>
      </c>
      <c r="G210" s="44">
        <f t="shared" si="3"/>
        <v>0.91397250815604036</v>
      </c>
    </row>
    <row r="211" spans="1:7" hidden="1" x14ac:dyDescent="0.25">
      <c r="A211">
        <v>2014</v>
      </c>
      <c r="B211" t="s">
        <v>26</v>
      </c>
      <c r="C211" t="s">
        <v>8</v>
      </c>
      <c r="D211" t="s">
        <v>11</v>
      </c>
      <c r="E211" s="43">
        <v>99</v>
      </c>
      <c r="F211" s="43">
        <v>1186011.28</v>
      </c>
      <c r="G211" s="44">
        <f t="shared" si="3"/>
        <v>8.3473067810957077E-2</v>
      </c>
    </row>
    <row r="212" spans="1:7" hidden="1" x14ac:dyDescent="0.25">
      <c r="A212">
        <v>2014</v>
      </c>
      <c r="B212" t="s">
        <v>26</v>
      </c>
      <c r="C212" t="s">
        <v>8</v>
      </c>
      <c r="D212" t="s">
        <v>12</v>
      </c>
      <c r="E212" s="43">
        <v>324</v>
      </c>
      <c r="F212" s="43">
        <v>952740.88</v>
      </c>
      <c r="G212" s="44">
        <f t="shared" si="3"/>
        <v>0.34007147882643596</v>
      </c>
    </row>
    <row r="213" spans="1:7" hidden="1" x14ac:dyDescent="0.25">
      <c r="A213">
        <v>2015</v>
      </c>
      <c r="B213" t="s">
        <v>26</v>
      </c>
      <c r="C213" t="s">
        <v>9</v>
      </c>
      <c r="D213" t="s">
        <v>11</v>
      </c>
      <c r="E213" s="43">
        <v>118</v>
      </c>
      <c r="F213" s="43">
        <v>1302634.02</v>
      </c>
      <c r="G213" s="44">
        <f t="shared" si="3"/>
        <v>9.0585688833767761E-2</v>
      </c>
    </row>
    <row r="214" spans="1:7" x14ac:dyDescent="0.25">
      <c r="A214">
        <v>2015</v>
      </c>
      <c r="B214" t="s">
        <v>26</v>
      </c>
      <c r="C214" t="s">
        <v>9</v>
      </c>
      <c r="D214" t="s">
        <v>12</v>
      </c>
      <c r="E214" s="43">
        <v>1126</v>
      </c>
      <c r="F214" s="43">
        <v>1361712.13</v>
      </c>
      <c r="G214" s="44">
        <f t="shared" si="3"/>
        <v>0.82690017603059762</v>
      </c>
    </row>
    <row r="215" spans="1:7" hidden="1" x14ac:dyDescent="0.25">
      <c r="A215">
        <v>2015</v>
      </c>
      <c r="B215" t="s">
        <v>26</v>
      </c>
      <c r="C215" t="s">
        <v>8</v>
      </c>
      <c r="D215" t="s">
        <v>11</v>
      </c>
      <c r="E215" s="43">
        <v>108</v>
      </c>
      <c r="F215" s="43">
        <v>1284143.52</v>
      </c>
      <c r="G215" s="44">
        <f t="shared" si="3"/>
        <v>8.4102748889002682E-2</v>
      </c>
    </row>
    <row r="216" spans="1:7" hidden="1" x14ac:dyDescent="0.25">
      <c r="A216">
        <v>2015</v>
      </c>
      <c r="B216" t="s">
        <v>26</v>
      </c>
      <c r="C216" t="s">
        <v>8</v>
      </c>
      <c r="D216" t="s">
        <v>12</v>
      </c>
      <c r="E216" s="43">
        <v>337</v>
      </c>
      <c r="F216" s="43">
        <v>1054882.96</v>
      </c>
      <c r="G216" s="44">
        <f t="shared" si="3"/>
        <v>0.31946672074407195</v>
      </c>
    </row>
    <row r="217" spans="1:7" hidden="1" x14ac:dyDescent="0.25">
      <c r="A217">
        <v>2016</v>
      </c>
      <c r="B217" t="s">
        <v>26</v>
      </c>
      <c r="C217" t="s">
        <v>9</v>
      </c>
      <c r="D217" t="s">
        <v>11</v>
      </c>
      <c r="E217" s="43">
        <v>121</v>
      </c>
      <c r="F217" s="43">
        <v>1462088.68</v>
      </c>
      <c r="G217" s="44">
        <f t="shared" si="3"/>
        <v>8.2758318052226498E-2</v>
      </c>
    </row>
    <row r="218" spans="1:7" x14ac:dyDescent="0.25">
      <c r="A218">
        <v>2016</v>
      </c>
      <c r="B218" t="s">
        <v>26</v>
      </c>
      <c r="C218" t="s">
        <v>9</v>
      </c>
      <c r="D218" t="s">
        <v>12</v>
      </c>
      <c r="E218" s="43">
        <v>1075</v>
      </c>
      <c r="F218" s="43">
        <v>1700698.11</v>
      </c>
      <c r="G218" s="44">
        <f t="shared" si="3"/>
        <v>0.63209337017491007</v>
      </c>
    </row>
    <row r="219" spans="1:7" hidden="1" x14ac:dyDescent="0.25">
      <c r="A219">
        <v>2016</v>
      </c>
      <c r="B219" t="s">
        <v>26</v>
      </c>
      <c r="C219" t="s">
        <v>8</v>
      </c>
      <c r="D219" t="s">
        <v>11</v>
      </c>
      <c r="E219" s="43">
        <v>112</v>
      </c>
      <c r="F219" s="43">
        <v>1431545.63</v>
      </c>
      <c r="G219" s="44">
        <f t="shared" si="3"/>
        <v>7.8237114942679126E-2</v>
      </c>
    </row>
    <row r="220" spans="1:7" hidden="1" x14ac:dyDescent="0.25">
      <c r="A220">
        <v>2016</v>
      </c>
      <c r="B220" t="s">
        <v>26</v>
      </c>
      <c r="C220" t="s">
        <v>8</v>
      </c>
      <c r="D220" t="s">
        <v>12</v>
      </c>
      <c r="E220" s="43">
        <v>390</v>
      </c>
      <c r="F220" s="43">
        <v>1303059.58</v>
      </c>
      <c r="G220" s="44">
        <f t="shared" si="3"/>
        <v>0.29929560089646856</v>
      </c>
    </row>
    <row r="221" spans="1:7" hidden="1" x14ac:dyDescent="0.25">
      <c r="A221" t="s">
        <v>3</v>
      </c>
      <c r="B221" t="s">
        <v>26</v>
      </c>
      <c r="C221" t="s">
        <v>9</v>
      </c>
      <c r="D221" t="s">
        <v>11</v>
      </c>
      <c r="E221" s="43">
        <v>35</v>
      </c>
      <c r="F221" s="43">
        <v>572467.54</v>
      </c>
      <c r="G221" s="44">
        <f t="shared" si="3"/>
        <v>6.1138837671040704E-2</v>
      </c>
    </row>
    <row r="222" spans="1:7" x14ac:dyDescent="0.25">
      <c r="A222" t="s">
        <v>3</v>
      </c>
      <c r="B222" t="s">
        <v>26</v>
      </c>
      <c r="C222" t="s">
        <v>9</v>
      </c>
      <c r="D222" t="s">
        <v>12</v>
      </c>
      <c r="E222" s="43">
        <v>500</v>
      </c>
      <c r="F222" s="43">
        <v>861876.05</v>
      </c>
      <c r="G222" s="44">
        <f t="shared" si="3"/>
        <v>0.58012982261196366</v>
      </c>
    </row>
    <row r="223" spans="1:7" hidden="1" x14ac:dyDescent="0.25">
      <c r="A223" t="s">
        <v>3</v>
      </c>
      <c r="B223" t="s">
        <v>26</v>
      </c>
      <c r="C223" t="s">
        <v>8</v>
      </c>
      <c r="D223" t="s">
        <v>11</v>
      </c>
      <c r="E223" s="43">
        <v>36</v>
      </c>
      <c r="F223" s="43">
        <v>571568.82999999996</v>
      </c>
      <c r="G223" s="44">
        <f t="shared" si="3"/>
        <v>6.2984540287125176E-2</v>
      </c>
    </row>
    <row r="224" spans="1:7" hidden="1" x14ac:dyDescent="0.25">
      <c r="A224" t="s">
        <v>3</v>
      </c>
      <c r="B224" t="s">
        <v>26</v>
      </c>
      <c r="C224" t="s">
        <v>8</v>
      </c>
      <c r="D224" t="s">
        <v>12</v>
      </c>
      <c r="E224" s="43">
        <v>206</v>
      </c>
      <c r="F224" s="43">
        <v>657382.62</v>
      </c>
      <c r="G224" s="44">
        <f t="shared" si="3"/>
        <v>0.31336392799675783</v>
      </c>
    </row>
    <row r="225" spans="1:7" hidden="1" x14ac:dyDescent="0.25">
      <c r="A225">
        <v>2007</v>
      </c>
      <c r="B225" t="s">
        <v>27</v>
      </c>
      <c r="C225" t="s">
        <v>9</v>
      </c>
      <c r="D225" t="s">
        <v>11</v>
      </c>
      <c r="E225" s="43">
        <v>2813</v>
      </c>
      <c r="F225" s="43">
        <v>1261457.54</v>
      </c>
      <c r="G225" s="44">
        <f t="shared" si="3"/>
        <v>2.2299601142342054</v>
      </c>
    </row>
    <row r="226" spans="1:7" x14ac:dyDescent="0.25">
      <c r="A226">
        <v>2007</v>
      </c>
      <c r="B226" t="s">
        <v>27</v>
      </c>
      <c r="C226" t="s">
        <v>9</v>
      </c>
      <c r="D226" t="s">
        <v>12</v>
      </c>
      <c r="E226" s="43">
        <v>2499</v>
      </c>
      <c r="F226" s="43">
        <v>577788.77</v>
      </c>
      <c r="G226" s="44">
        <f t="shared" si="3"/>
        <v>4.3251100224741306</v>
      </c>
    </row>
    <row r="227" spans="1:7" hidden="1" x14ac:dyDescent="0.25">
      <c r="A227">
        <v>2007</v>
      </c>
      <c r="B227" t="s">
        <v>27</v>
      </c>
      <c r="C227" t="s">
        <v>8</v>
      </c>
      <c r="D227" t="s">
        <v>11</v>
      </c>
      <c r="E227" s="43">
        <v>966</v>
      </c>
      <c r="F227" s="43">
        <v>1191315.6000000001</v>
      </c>
      <c r="G227" s="44">
        <f t="shared" si="3"/>
        <v>0.81086825355094816</v>
      </c>
    </row>
    <row r="228" spans="1:7" hidden="1" x14ac:dyDescent="0.25">
      <c r="A228">
        <v>2007</v>
      </c>
      <c r="B228" t="s">
        <v>27</v>
      </c>
      <c r="C228" t="s">
        <v>8</v>
      </c>
      <c r="D228" t="s">
        <v>12</v>
      </c>
      <c r="E228" s="43">
        <v>566</v>
      </c>
      <c r="F228" s="43">
        <v>473007.88</v>
      </c>
      <c r="G228" s="44">
        <f t="shared" si="3"/>
        <v>1.196597401294879</v>
      </c>
    </row>
    <row r="229" spans="1:7" hidden="1" x14ac:dyDescent="0.25">
      <c r="A229">
        <v>2008</v>
      </c>
      <c r="B229" t="s">
        <v>27</v>
      </c>
      <c r="C229" t="s">
        <v>9</v>
      </c>
      <c r="D229" t="s">
        <v>11</v>
      </c>
      <c r="E229" s="43">
        <v>2804</v>
      </c>
      <c r="F229" s="43">
        <v>1269837.72</v>
      </c>
      <c r="G229" s="44">
        <f t="shared" si="3"/>
        <v>2.2081561729005812</v>
      </c>
    </row>
    <row r="230" spans="1:7" x14ac:dyDescent="0.25">
      <c r="A230">
        <v>2008</v>
      </c>
      <c r="B230" t="s">
        <v>27</v>
      </c>
      <c r="C230" t="s">
        <v>9</v>
      </c>
      <c r="D230" t="s">
        <v>12</v>
      </c>
      <c r="E230" s="43">
        <v>2666</v>
      </c>
      <c r="F230" s="43">
        <v>629048.98</v>
      </c>
      <c r="G230" s="44">
        <f t="shared" si="3"/>
        <v>4.238143745181814</v>
      </c>
    </row>
    <row r="231" spans="1:7" hidden="1" x14ac:dyDescent="0.25">
      <c r="A231">
        <v>2008</v>
      </c>
      <c r="B231" t="s">
        <v>27</v>
      </c>
      <c r="C231" t="s">
        <v>8</v>
      </c>
      <c r="D231" t="s">
        <v>11</v>
      </c>
      <c r="E231" s="43">
        <v>977</v>
      </c>
      <c r="F231" s="43">
        <v>1202558.33</v>
      </c>
      <c r="G231" s="44">
        <f t="shared" si="3"/>
        <v>0.81243460348405716</v>
      </c>
    </row>
    <row r="232" spans="1:7" hidden="1" x14ac:dyDescent="0.25">
      <c r="A232">
        <v>2008</v>
      </c>
      <c r="B232" t="s">
        <v>27</v>
      </c>
      <c r="C232" t="s">
        <v>8</v>
      </c>
      <c r="D232" t="s">
        <v>12</v>
      </c>
      <c r="E232" s="43">
        <v>620</v>
      </c>
      <c r="F232" s="43">
        <v>510182.51</v>
      </c>
      <c r="G232" s="44">
        <f t="shared" si="3"/>
        <v>1.2152513813145025</v>
      </c>
    </row>
    <row r="233" spans="1:7" hidden="1" x14ac:dyDescent="0.25">
      <c r="A233">
        <v>2009</v>
      </c>
      <c r="B233" t="s">
        <v>27</v>
      </c>
      <c r="C233" t="s">
        <v>9</v>
      </c>
      <c r="D233" t="s">
        <v>11</v>
      </c>
      <c r="E233" s="43">
        <v>2855</v>
      </c>
      <c r="F233" s="43">
        <v>1272472.5</v>
      </c>
      <c r="G233" s="44">
        <f t="shared" si="3"/>
        <v>2.243663419052278</v>
      </c>
    </row>
    <row r="234" spans="1:7" x14ac:dyDescent="0.25">
      <c r="A234">
        <v>2009</v>
      </c>
      <c r="B234" t="s">
        <v>27</v>
      </c>
      <c r="C234" t="s">
        <v>9</v>
      </c>
      <c r="D234" t="s">
        <v>12</v>
      </c>
      <c r="E234" s="43">
        <v>3174</v>
      </c>
      <c r="F234" s="43">
        <v>767214.45</v>
      </c>
      <c r="G234" s="44">
        <f t="shared" si="3"/>
        <v>4.1370440820034089</v>
      </c>
    </row>
    <row r="235" spans="1:7" hidden="1" x14ac:dyDescent="0.25">
      <c r="A235">
        <v>2009</v>
      </c>
      <c r="B235" t="s">
        <v>27</v>
      </c>
      <c r="C235" t="s">
        <v>8</v>
      </c>
      <c r="D235" t="s">
        <v>11</v>
      </c>
      <c r="E235" s="43">
        <v>898</v>
      </c>
      <c r="F235" s="43">
        <v>1202871.56</v>
      </c>
      <c r="G235" s="44">
        <f t="shared" si="3"/>
        <v>0.74654687155459887</v>
      </c>
    </row>
    <row r="236" spans="1:7" hidden="1" x14ac:dyDescent="0.25">
      <c r="A236">
        <v>2009</v>
      </c>
      <c r="B236" t="s">
        <v>27</v>
      </c>
      <c r="C236" t="s">
        <v>8</v>
      </c>
      <c r="D236" t="s">
        <v>12</v>
      </c>
      <c r="E236" s="43">
        <v>671</v>
      </c>
      <c r="F236" s="43">
        <v>626626.79</v>
      </c>
      <c r="G236" s="44">
        <f t="shared" si="3"/>
        <v>1.0708128198604467</v>
      </c>
    </row>
    <row r="237" spans="1:7" hidden="1" x14ac:dyDescent="0.25">
      <c r="A237">
        <v>2010</v>
      </c>
      <c r="B237" t="s">
        <v>27</v>
      </c>
      <c r="C237" t="s">
        <v>9</v>
      </c>
      <c r="D237" t="s">
        <v>11</v>
      </c>
      <c r="E237" s="43">
        <v>2849</v>
      </c>
      <c r="F237" s="43">
        <v>1260900.99</v>
      </c>
      <c r="G237" s="44">
        <f t="shared" si="3"/>
        <v>2.2594954105000742</v>
      </c>
    </row>
    <row r="238" spans="1:7" x14ac:dyDescent="0.25">
      <c r="A238">
        <v>2010</v>
      </c>
      <c r="B238" t="s">
        <v>27</v>
      </c>
      <c r="C238" t="s">
        <v>9</v>
      </c>
      <c r="D238" t="s">
        <v>12</v>
      </c>
      <c r="E238" s="43">
        <v>3522</v>
      </c>
      <c r="F238" s="43">
        <v>858298.94</v>
      </c>
      <c r="G238" s="44">
        <f t="shared" si="3"/>
        <v>4.1034653963338235</v>
      </c>
    </row>
    <row r="239" spans="1:7" hidden="1" x14ac:dyDescent="0.25">
      <c r="A239">
        <v>2010</v>
      </c>
      <c r="B239" t="s">
        <v>27</v>
      </c>
      <c r="C239" t="s">
        <v>8</v>
      </c>
      <c r="D239" t="s">
        <v>11</v>
      </c>
      <c r="E239" s="43">
        <v>896</v>
      </c>
      <c r="F239" s="43">
        <v>1191890.07</v>
      </c>
      <c r="G239" s="44">
        <f t="shared" si="3"/>
        <v>0.75174718084529379</v>
      </c>
    </row>
    <row r="240" spans="1:7" hidden="1" x14ac:dyDescent="0.25">
      <c r="A240">
        <v>2010</v>
      </c>
      <c r="B240" t="s">
        <v>27</v>
      </c>
      <c r="C240" t="s">
        <v>8</v>
      </c>
      <c r="D240" t="s">
        <v>12</v>
      </c>
      <c r="E240" s="43">
        <v>735</v>
      </c>
      <c r="F240" s="43">
        <v>705951.19</v>
      </c>
      <c r="G240" s="44">
        <f t="shared" si="3"/>
        <v>1.0411484680690177</v>
      </c>
    </row>
    <row r="241" spans="1:7" hidden="1" x14ac:dyDescent="0.25">
      <c r="A241">
        <v>2011</v>
      </c>
      <c r="B241" t="s">
        <v>27</v>
      </c>
      <c r="C241" t="s">
        <v>9</v>
      </c>
      <c r="D241" t="s">
        <v>11</v>
      </c>
      <c r="E241" s="43">
        <v>2826</v>
      </c>
      <c r="F241" s="43">
        <v>1275406.8500000001</v>
      </c>
      <c r="G241" s="44">
        <f t="shared" si="3"/>
        <v>2.215763542433538</v>
      </c>
    </row>
    <row r="242" spans="1:7" x14ac:dyDescent="0.25">
      <c r="A242">
        <v>2011</v>
      </c>
      <c r="B242" t="s">
        <v>27</v>
      </c>
      <c r="C242" t="s">
        <v>9</v>
      </c>
      <c r="D242" t="s">
        <v>12</v>
      </c>
      <c r="E242" s="43">
        <v>3854</v>
      </c>
      <c r="F242" s="43">
        <v>943044.56</v>
      </c>
      <c r="G242" s="44">
        <f t="shared" si="3"/>
        <v>4.0867634080832831</v>
      </c>
    </row>
    <row r="243" spans="1:7" hidden="1" x14ac:dyDescent="0.25">
      <c r="A243">
        <v>2011</v>
      </c>
      <c r="B243" t="s">
        <v>27</v>
      </c>
      <c r="C243" t="s">
        <v>8</v>
      </c>
      <c r="D243" t="s">
        <v>11</v>
      </c>
      <c r="E243" s="43">
        <v>906</v>
      </c>
      <c r="F243" s="43">
        <v>1210353.3899999999</v>
      </c>
      <c r="G243" s="44">
        <f t="shared" si="3"/>
        <v>0.74854171309422279</v>
      </c>
    </row>
    <row r="244" spans="1:7" hidden="1" x14ac:dyDescent="0.25">
      <c r="A244">
        <v>2011</v>
      </c>
      <c r="B244" t="s">
        <v>27</v>
      </c>
      <c r="C244" t="s">
        <v>8</v>
      </c>
      <c r="D244" t="s">
        <v>12</v>
      </c>
      <c r="E244" s="43">
        <v>835</v>
      </c>
      <c r="F244" s="43">
        <v>767643.33</v>
      </c>
      <c r="G244" s="44">
        <f t="shared" si="3"/>
        <v>1.0877447472903856</v>
      </c>
    </row>
    <row r="245" spans="1:7" hidden="1" x14ac:dyDescent="0.25">
      <c r="A245">
        <v>2012</v>
      </c>
      <c r="B245" t="s">
        <v>27</v>
      </c>
      <c r="C245" t="s">
        <v>9</v>
      </c>
      <c r="D245" t="s">
        <v>11</v>
      </c>
      <c r="E245" s="43">
        <v>2644</v>
      </c>
      <c r="F245" s="43">
        <v>1278509.1599999999</v>
      </c>
      <c r="G245" s="44">
        <f t="shared" si="3"/>
        <v>2.0680336775999324</v>
      </c>
    </row>
    <row r="246" spans="1:7" x14ac:dyDescent="0.25">
      <c r="A246">
        <v>2012</v>
      </c>
      <c r="B246" t="s">
        <v>27</v>
      </c>
      <c r="C246" t="s">
        <v>9</v>
      </c>
      <c r="D246" t="s">
        <v>12</v>
      </c>
      <c r="E246" s="43">
        <v>4106</v>
      </c>
      <c r="F246" s="43">
        <v>1086246.56</v>
      </c>
      <c r="G246" s="44">
        <f t="shared" si="3"/>
        <v>3.7799889557302717</v>
      </c>
    </row>
    <row r="247" spans="1:7" hidden="1" x14ac:dyDescent="0.25">
      <c r="A247">
        <v>2012</v>
      </c>
      <c r="B247" t="s">
        <v>27</v>
      </c>
      <c r="C247" t="s">
        <v>8</v>
      </c>
      <c r="D247" t="s">
        <v>11</v>
      </c>
      <c r="E247" s="43">
        <v>824</v>
      </c>
      <c r="F247" s="43">
        <v>1229801.29</v>
      </c>
      <c r="G247" s="44">
        <f t="shared" si="3"/>
        <v>0.67002694394636708</v>
      </c>
    </row>
    <row r="248" spans="1:7" hidden="1" x14ac:dyDescent="0.25">
      <c r="A248">
        <v>2012</v>
      </c>
      <c r="B248" t="s">
        <v>27</v>
      </c>
      <c r="C248" t="s">
        <v>8</v>
      </c>
      <c r="D248" t="s">
        <v>12</v>
      </c>
      <c r="E248" s="43">
        <v>882</v>
      </c>
      <c r="F248" s="43">
        <v>880250.82</v>
      </c>
      <c r="G248" s="44">
        <f t="shared" si="3"/>
        <v>1.0019871381659151</v>
      </c>
    </row>
    <row r="249" spans="1:7" hidden="1" x14ac:dyDescent="0.25">
      <c r="A249">
        <v>2013</v>
      </c>
      <c r="B249" t="s">
        <v>27</v>
      </c>
      <c r="C249" t="s">
        <v>9</v>
      </c>
      <c r="D249" t="s">
        <v>11</v>
      </c>
      <c r="E249" s="43">
        <v>2904</v>
      </c>
      <c r="F249" s="43">
        <v>1296459.04</v>
      </c>
      <c r="G249" s="44">
        <f t="shared" si="3"/>
        <v>2.2399473569176549</v>
      </c>
    </row>
    <row r="250" spans="1:7" x14ac:dyDescent="0.25">
      <c r="A250">
        <v>2013</v>
      </c>
      <c r="B250" t="s">
        <v>27</v>
      </c>
      <c r="C250" t="s">
        <v>9</v>
      </c>
      <c r="D250" t="s">
        <v>12</v>
      </c>
      <c r="E250" s="43">
        <v>4506</v>
      </c>
      <c r="F250" s="43">
        <v>1176740.71</v>
      </c>
      <c r="G250" s="44">
        <f t="shared" si="3"/>
        <v>3.8292207975026207</v>
      </c>
    </row>
    <row r="251" spans="1:7" hidden="1" x14ac:dyDescent="0.25">
      <c r="A251">
        <v>2013</v>
      </c>
      <c r="B251" t="s">
        <v>27</v>
      </c>
      <c r="C251" t="s">
        <v>8</v>
      </c>
      <c r="D251" t="s">
        <v>11</v>
      </c>
      <c r="E251" s="43">
        <v>903</v>
      </c>
      <c r="F251" s="43">
        <v>1256459.45</v>
      </c>
      <c r="G251" s="44">
        <f t="shared" si="3"/>
        <v>0.71868614621824845</v>
      </c>
    </row>
    <row r="252" spans="1:7" hidden="1" x14ac:dyDescent="0.25">
      <c r="A252">
        <v>2013</v>
      </c>
      <c r="B252" t="s">
        <v>27</v>
      </c>
      <c r="C252" t="s">
        <v>8</v>
      </c>
      <c r="D252" t="s">
        <v>12</v>
      </c>
      <c r="E252" s="43">
        <v>912</v>
      </c>
      <c r="F252" s="43">
        <v>949457.96</v>
      </c>
      <c r="G252" s="44">
        <f t="shared" si="3"/>
        <v>0.96054805838902024</v>
      </c>
    </row>
    <row r="253" spans="1:7" hidden="1" x14ac:dyDescent="0.25">
      <c r="A253">
        <v>2014</v>
      </c>
      <c r="B253" t="s">
        <v>27</v>
      </c>
      <c r="C253" t="s">
        <v>9</v>
      </c>
      <c r="D253" t="s">
        <v>11</v>
      </c>
      <c r="E253" s="43">
        <v>2611</v>
      </c>
      <c r="F253" s="43">
        <v>1183961.01</v>
      </c>
      <c r="G253" s="44">
        <f t="shared" si="3"/>
        <v>2.2053091089545256</v>
      </c>
    </row>
    <row r="254" spans="1:7" x14ac:dyDescent="0.25">
      <c r="A254">
        <v>2014</v>
      </c>
      <c r="B254" t="s">
        <v>27</v>
      </c>
      <c r="C254" t="s">
        <v>9</v>
      </c>
      <c r="D254" t="s">
        <v>12</v>
      </c>
      <c r="E254" s="43">
        <v>4463</v>
      </c>
      <c r="F254" s="43">
        <v>1202443.17</v>
      </c>
      <c r="G254" s="44">
        <f t="shared" si="3"/>
        <v>3.711609921656422</v>
      </c>
    </row>
    <row r="255" spans="1:7" hidden="1" x14ac:dyDescent="0.25">
      <c r="A255">
        <v>2014</v>
      </c>
      <c r="B255" t="s">
        <v>27</v>
      </c>
      <c r="C255" t="s">
        <v>8</v>
      </c>
      <c r="D255" t="s">
        <v>11</v>
      </c>
      <c r="E255" s="43">
        <v>801</v>
      </c>
      <c r="F255" s="43">
        <v>1186011.28</v>
      </c>
      <c r="G255" s="44">
        <f t="shared" si="3"/>
        <v>0.67537300319774363</v>
      </c>
    </row>
    <row r="256" spans="1:7" hidden="1" x14ac:dyDescent="0.25">
      <c r="A256">
        <v>2014</v>
      </c>
      <c r="B256" t="s">
        <v>27</v>
      </c>
      <c r="C256" t="s">
        <v>8</v>
      </c>
      <c r="D256" t="s">
        <v>12</v>
      </c>
      <c r="E256" s="43">
        <v>980</v>
      </c>
      <c r="F256" s="43">
        <v>952740.88</v>
      </c>
      <c r="G256" s="44">
        <f t="shared" si="3"/>
        <v>1.0286112631169977</v>
      </c>
    </row>
    <row r="257" spans="1:7" hidden="1" x14ac:dyDescent="0.25">
      <c r="A257">
        <v>2015</v>
      </c>
      <c r="B257" t="s">
        <v>27</v>
      </c>
      <c r="C257" t="s">
        <v>9</v>
      </c>
      <c r="D257" t="s">
        <v>11</v>
      </c>
      <c r="E257" s="43">
        <v>2872</v>
      </c>
      <c r="F257" s="43">
        <v>1302634.02</v>
      </c>
      <c r="G257" s="44">
        <f t="shared" si="3"/>
        <v>2.2047635451744152</v>
      </c>
    </row>
    <row r="258" spans="1:7" x14ac:dyDescent="0.25">
      <c r="A258">
        <v>2015</v>
      </c>
      <c r="B258" t="s">
        <v>27</v>
      </c>
      <c r="C258" t="s">
        <v>9</v>
      </c>
      <c r="D258" t="s">
        <v>12</v>
      </c>
      <c r="E258" s="43">
        <v>5179</v>
      </c>
      <c r="F258" s="43">
        <v>1361712.13</v>
      </c>
      <c r="G258" s="44">
        <f t="shared" si="3"/>
        <v>3.8033001879773227</v>
      </c>
    </row>
    <row r="259" spans="1:7" hidden="1" x14ac:dyDescent="0.25">
      <c r="A259">
        <v>2015</v>
      </c>
      <c r="B259" t="s">
        <v>27</v>
      </c>
      <c r="C259" t="s">
        <v>8</v>
      </c>
      <c r="D259" t="s">
        <v>11</v>
      </c>
      <c r="E259" s="43">
        <v>914</v>
      </c>
      <c r="F259" s="43">
        <v>1284143.52</v>
      </c>
      <c r="G259" s="44">
        <f t="shared" si="3"/>
        <v>0.71175844893100415</v>
      </c>
    </row>
    <row r="260" spans="1:7" hidden="1" x14ac:dyDescent="0.25">
      <c r="A260">
        <v>2015</v>
      </c>
      <c r="B260" t="s">
        <v>27</v>
      </c>
      <c r="C260" t="s">
        <v>8</v>
      </c>
      <c r="D260" t="s">
        <v>12</v>
      </c>
      <c r="E260" s="43">
        <v>989</v>
      </c>
      <c r="F260" s="43">
        <v>1054882.96</v>
      </c>
      <c r="G260" s="44">
        <f t="shared" si="3"/>
        <v>0.93754476799966513</v>
      </c>
    </row>
    <row r="261" spans="1:7" hidden="1" x14ac:dyDescent="0.25">
      <c r="A261">
        <v>2016</v>
      </c>
      <c r="B261" t="s">
        <v>27</v>
      </c>
      <c r="C261" t="s">
        <v>9</v>
      </c>
      <c r="D261" t="s">
        <v>11</v>
      </c>
      <c r="E261" s="43">
        <v>3126</v>
      </c>
      <c r="F261" s="43">
        <v>1462088.68</v>
      </c>
      <c r="G261" s="44">
        <f t="shared" si="3"/>
        <v>2.1380372085228103</v>
      </c>
    </row>
    <row r="262" spans="1:7" x14ac:dyDescent="0.25">
      <c r="A262">
        <v>2016</v>
      </c>
      <c r="B262" t="s">
        <v>27</v>
      </c>
      <c r="C262" t="s">
        <v>9</v>
      </c>
      <c r="D262" t="s">
        <v>12</v>
      </c>
      <c r="E262" s="43">
        <v>6362</v>
      </c>
      <c r="F262" s="43">
        <v>1700698.11</v>
      </c>
      <c r="G262" s="44">
        <f t="shared" ref="G262:G325" si="4">E262/(F262/1000)</f>
        <v>3.740816763770026</v>
      </c>
    </row>
    <row r="263" spans="1:7" hidden="1" x14ac:dyDescent="0.25">
      <c r="A263">
        <v>2016</v>
      </c>
      <c r="B263" t="s">
        <v>27</v>
      </c>
      <c r="C263" t="s">
        <v>8</v>
      </c>
      <c r="D263" t="s">
        <v>11</v>
      </c>
      <c r="E263" s="43">
        <v>929</v>
      </c>
      <c r="F263" s="43">
        <v>1431545.63</v>
      </c>
      <c r="G263" s="44">
        <f t="shared" si="4"/>
        <v>0.64894892662275816</v>
      </c>
    </row>
    <row r="264" spans="1:7" hidden="1" x14ac:dyDescent="0.25">
      <c r="A264">
        <v>2016</v>
      </c>
      <c r="B264" t="s">
        <v>27</v>
      </c>
      <c r="C264" t="s">
        <v>8</v>
      </c>
      <c r="D264" t="s">
        <v>12</v>
      </c>
      <c r="E264" s="43">
        <v>1215</v>
      </c>
      <c r="F264" s="43">
        <v>1303059.58</v>
      </c>
      <c r="G264" s="44">
        <f t="shared" si="4"/>
        <v>0.93242091048515208</v>
      </c>
    </row>
    <row r="265" spans="1:7" hidden="1" x14ac:dyDescent="0.25">
      <c r="A265" t="s">
        <v>3</v>
      </c>
      <c r="B265" t="s">
        <v>27</v>
      </c>
      <c r="C265" t="s">
        <v>9</v>
      </c>
      <c r="D265" t="s">
        <v>11</v>
      </c>
      <c r="E265" s="43">
        <v>1267</v>
      </c>
      <c r="F265" s="43">
        <v>572467.54</v>
      </c>
      <c r="G265" s="44">
        <f t="shared" si="4"/>
        <v>2.2132259236916734</v>
      </c>
    </row>
    <row r="266" spans="1:7" x14ac:dyDescent="0.25">
      <c r="A266" t="s">
        <v>3</v>
      </c>
      <c r="B266" t="s">
        <v>27</v>
      </c>
      <c r="C266" t="s">
        <v>9</v>
      </c>
      <c r="D266" t="s">
        <v>12</v>
      </c>
      <c r="E266" s="43">
        <v>3348</v>
      </c>
      <c r="F266" s="43">
        <v>861876.05</v>
      </c>
      <c r="G266" s="44">
        <f t="shared" si="4"/>
        <v>3.8845492922097091</v>
      </c>
    </row>
    <row r="267" spans="1:7" hidden="1" x14ac:dyDescent="0.25">
      <c r="A267" t="s">
        <v>3</v>
      </c>
      <c r="B267" t="s">
        <v>27</v>
      </c>
      <c r="C267" t="s">
        <v>8</v>
      </c>
      <c r="D267" t="s">
        <v>11</v>
      </c>
      <c r="E267" s="43">
        <v>359</v>
      </c>
      <c r="F267" s="43">
        <v>571568.82999999996</v>
      </c>
      <c r="G267" s="44">
        <f t="shared" si="4"/>
        <v>0.62809583230772059</v>
      </c>
    </row>
    <row r="268" spans="1:7" hidden="1" x14ac:dyDescent="0.25">
      <c r="A268" t="s">
        <v>3</v>
      </c>
      <c r="B268" t="s">
        <v>27</v>
      </c>
      <c r="C268" t="s">
        <v>8</v>
      </c>
      <c r="D268" t="s">
        <v>12</v>
      </c>
      <c r="E268" s="43">
        <v>625</v>
      </c>
      <c r="F268" s="43">
        <v>657382.62</v>
      </c>
      <c r="G268" s="44">
        <f t="shared" si="4"/>
        <v>0.95074007280569728</v>
      </c>
    </row>
    <row r="269" spans="1:7" hidden="1" x14ac:dyDescent="0.25">
      <c r="A269">
        <v>2007</v>
      </c>
      <c r="B269" t="s">
        <v>28</v>
      </c>
      <c r="C269" t="s">
        <v>9</v>
      </c>
      <c r="D269" t="s">
        <v>11</v>
      </c>
      <c r="E269" s="43">
        <v>1066</v>
      </c>
      <c r="F269" s="43">
        <v>1261457.54</v>
      </c>
      <c r="G269" s="44">
        <f t="shared" si="4"/>
        <v>0.84505420610510595</v>
      </c>
    </row>
    <row r="270" spans="1:7" x14ac:dyDescent="0.25">
      <c r="A270">
        <v>2007</v>
      </c>
      <c r="B270" t="s">
        <v>28</v>
      </c>
      <c r="C270" t="s">
        <v>9</v>
      </c>
      <c r="D270" t="s">
        <v>12</v>
      </c>
      <c r="E270" s="43">
        <v>1627</v>
      </c>
      <c r="F270" s="43">
        <v>577788.77</v>
      </c>
      <c r="G270" s="44">
        <f t="shared" si="4"/>
        <v>2.8159079658124888</v>
      </c>
    </row>
    <row r="271" spans="1:7" hidden="1" x14ac:dyDescent="0.25">
      <c r="A271">
        <v>2007</v>
      </c>
      <c r="B271" t="s">
        <v>28</v>
      </c>
      <c r="C271" t="s">
        <v>8</v>
      </c>
      <c r="D271" t="s">
        <v>11</v>
      </c>
      <c r="E271" s="43">
        <v>717</v>
      </c>
      <c r="F271" s="43">
        <v>1191315.6000000001</v>
      </c>
      <c r="G271" s="44">
        <f t="shared" si="4"/>
        <v>0.6018556291884366</v>
      </c>
    </row>
    <row r="272" spans="1:7" hidden="1" x14ac:dyDescent="0.25">
      <c r="A272">
        <v>2007</v>
      </c>
      <c r="B272" t="s">
        <v>28</v>
      </c>
      <c r="C272" t="s">
        <v>8</v>
      </c>
      <c r="D272" t="s">
        <v>12</v>
      </c>
      <c r="E272" s="43">
        <v>532</v>
      </c>
      <c r="F272" s="43">
        <v>473007.88</v>
      </c>
      <c r="G272" s="44">
        <f t="shared" si="4"/>
        <v>1.1247169920298157</v>
      </c>
    </row>
    <row r="273" spans="1:7" hidden="1" x14ac:dyDescent="0.25">
      <c r="A273">
        <v>2008</v>
      </c>
      <c r="B273" t="s">
        <v>28</v>
      </c>
      <c r="C273" t="s">
        <v>9</v>
      </c>
      <c r="D273" t="s">
        <v>11</v>
      </c>
      <c r="E273" s="43">
        <v>1068</v>
      </c>
      <c r="F273" s="43">
        <v>1269837.72</v>
      </c>
      <c r="G273" s="44">
        <f t="shared" si="4"/>
        <v>0.84105235116184773</v>
      </c>
    </row>
    <row r="274" spans="1:7" x14ac:dyDescent="0.25">
      <c r="A274">
        <v>2008</v>
      </c>
      <c r="B274" t="s">
        <v>28</v>
      </c>
      <c r="C274" t="s">
        <v>9</v>
      </c>
      <c r="D274" t="s">
        <v>12</v>
      </c>
      <c r="E274" s="43">
        <v>1697</v>
      </c>
      <c r="F274" s="43">
        <v>629048.98</v>
      </c>
      <c r="G274" s="44">
        <f t="shared" si="4"/>
        <v>2.6977231566292339</v>
      </c>
    </row>
    <row r="275" spans="1:7" hidden="1" x14ac:dyDescent="0.25">
      <c r="A275">
        <v>2008</v>
      </c>
      <c r="B275" t="s">
        <v>28</v>
      </c>
      <c r="C275" t="s">
        <v>8</v>
      </c>
      <c r="D275" t="s">
        <v>11</v>
      </c>
      <c r="E275" s="43">
        <v>676</v>
      </c>
      <c r="F275" s="43">
        <v>1202558.33</v>
      </c>
      <c r="G275" s="44">
        <f t="shared" si="4"/>
        <v>0.5621348945293988</v>
      </c>
    </row>
    <row r="276" spans="1:7" hidden="1" x14ac:dyDescent="0.25">
      <c r="A276">
        <v>2008</v>
      </c>
      <c r="B276" t="s">
        <v>28</v>
      </c>
      <c r="C276" t="s">
        <v>8</v>
      </c>
      <c r="D276" t="s">
        <v>12</v>
      </c>
      <c r="E276" s="43">
        <v>641</v>
      </c>
      <c r="F276" s="43">
        <v>510182.51</v>
      </c>
      <c r="G276" s="44">
        <f t="shared" si="4"/>
        <v>1.2564131216493486</v>
      </c>
    </row>
    <row r="277" spans="1:7" hidden="1" x14ac:dyDescent="0.25">
      <c r="A277">
        <v>2009</v>
      </c>
      <c r="B277" t="s">
        <v>28</v>
      </c>
      <c r="C277" t="s">
        <v>9</v>
      </c>
      <c r="D277" t="s">
        <v>11</v>
      </c>
      <c r="E277" s="43">
        <v>1063</v>
      </c>
      <c r="F277" s="43">
        <v>1272472.5</v>
      </c>
      <c r="G277" s="44">
        <f t="shared" si="4"/>
        <v>0.83538151119179382</v>
      </c>
    </row>
    <row r="278" spans="1:7" x14ac:dyDescent="0.25">
      <c r="A278">
        <v>2009</v>
      </c>
      <c r="B278" t="s">
        <v>28</v>
      </c>
      <c r="C278" t="s">
        <v>9</v>
      </c>
      <c r="D278" t="s">
        <v>12</v>
      </c>
      <c r="E278" s="43">
        <v>2002</v>
      </c>
      <c r="F278" s="43">
        <v>767214.45</v>
      </c>
      <c r="G278" s="44">
        <f t="shared" si="4"/>
        <v>2.6094399030153825</v>
      </c>
    </row>
    <row r="279" spans="1:7" hidden="1" x14ac:dyDescent="0.25">
      <c r="A279">
        <v>2009</v>
      </c>
      <c r="B279" t="s">
        <v>28</v>
      </c>
      <c r="C279" t="s">
        <v>8</v>
      </c>
      <c r="D279" t="s">
        <v>11</v>
      </c>
      <c r="E279" s="43">
        <v>669</v>
      </c>
      <c r="F279" s="43">
        <v>1202871.56</v>
      </c>
      <c r="G279" s="44">
        <f t="shared" si="4"/>
        <v>0.55616910586862656</v>
      </c>
    </row>
    <row r="280" spans="1:7" hidden="1" x14ac:dyDescent="0.25">
      <c r="A280">
        <v>2009</v>
      </c>
      <c r="B280" t="s">
        <v>28</v>
      </c>
      <c r="C280" t="s">
        <v>8</v>
      </c>
      <c r="D280" t="s">
        <v>12</v>
      </c>
      <c r="E280" s="43">
        <v>704</v>
      </c>
      <c r="F280" s="43">
        <v>626626.79</v>
      </c>
      <c r="G280" s="44">
        <f t="shared" si="4"/>
        <v>1.1234757454273538</v>
      </c>
    </row>
    <row r="281" spans="1:7" hidden="1" x14ac:dyDescent="0.25">
      <c r="A281">
        <v>2010</v>
      </c>
      <c r="B281" t="s">
        <v>28</v>
      </c>
      <c r="C281" t="s">
        <v>9</v>
      </c>
      <c r="D281" t="s">
        <v>11</v>
      </c>
      <c r="E281" s="43">
        <v>1083</v>
      </c>
      <c r="F281" s="43">
        <v>1260900.99</v>
      </c>
      <c r="G281" s="44">
        <f t="shared" si="4"/>
        <v>0.85890962778925239</v>
      </c>
    </row>
    <row r="282" spans="1:7" x14ac:dyDescent="0.25">
      <c r="A282">
        <v>2010</v>
      </c>
      <c r="B282" t="s">
        <v>28</v>
      </c>
      <c r="C282" t="s">
        <v>9</v>
      </c>
      <c r="D282" t="s">
        <v>12</v>
      </c>
      <c r="E282" s="43">
        <v>2261</v>
      </c>
      <c r="F282" s="43">
        <v>858298.94</v>
      </c>
      <c r="G282" s="44">
        <f t="shared" si="4"/>
        <v>2.6342803126379257</v>
      </c>
    </row>
    <row r="283" spans="1:7" hidden="1" x14ac:dyDescent="0.25">
      <c r="A283">
        <v>2010</v>
      </c>
      <c r="B283" t="s">
        <v>28</v>
      </c>
      <c r="C283" t="s">
        <v>8</v>
      </c>
      <c r="D283" t="s">
        <v>11</v>
      </c>
      <c r="E283" s="43">
        <v>672</v>
      </c>
      <c r="F283" s="43">
        <v>1191890.07</v>
      </c>
      <c r="G283" s="44">
        <f t="shared" si="4"/>
        <v>0.56381038563397035</v>
      </c>
    </row>
    <row r="284" spans="1:7" hidden="1" x14ac:dyDescent="0.25">
      <c r="A284">
        <v>2010</v>
      </c>
      <c r="B284" t="s">
        <v>28</v>
      </c>
      <c r="C284" t="s">
        <v>8</v>
      </c>
      <c r="D284" t="s">
        <v>12</v>
      </c>
      <c r="E284" s="43">
        <v>787</v>
      </c>
      <c r="F284" s="43">
        <v>705951.19</v>
      </c>
      <c r="G284" s="44">
        <f t="shared" si="4"/>
        <v>1.1148079515242406</v>
      </c>
    </row>
    <row r="285" spans="1:7" hidden="1" x14ac:dyDescent="0.25">
      <c r="A285">
        <v>2011</v>
      </c>
      <c r="B285" t="s">
        <v>28</v>
      </c>
      <c r="C285" t="s">
        <v>9</v>
      </c>
      <c r="D285" t="s">
        <v>11</v>
      </c>
      <c r="E285" s="43">
        <v>1035</v>
      </c>
      <c r="F285" s="43">
        <v>1275406.8500000001</v>
      </c>
      <c r="G285" s="44">
        <f t="shared" si="4"/>
        <v>0.8115057559868053</v>
      </c>
    </row>
    <row r="286" spans="1:7" x14ac:dyDescent="0.25">
      <c r="A286">
        <v>2011</v>
      </c>
      <c r="B286" t="s">
        <v>28</v>
      </c>
      <c r="C286" t="s">
        <v>9</v>
      </c>
      <c r="D286" t="s">
        <v>12</v>
      </c>
      <c r="E286" s="43">
        <v>2518</v>
      </c>
      <c r="F286" s="43">
        <v>943044.56</v>
      </c>
      <c r="G286" s="44">
        <f t="shared" si="4"/>
        <v>2.6700753143626637</v>
      </c>
    </row>
    <row r="287" spans="1:7" hidden="1" x14ac:dyDescent="0.25">
      <c r="A287">
        <v>2011</v>
      </c>
      <c r="B287" t="s">
        <v>28</v>
      </c>
      <c r="C287" t="s">
        <v>8</v>
      </c>
      <c r="D287" t="s">
        <v>11</v>
      </c>
      <c r="E287" s="43">
        <v>739</v>
      </c>
      <c r="F287" s="43">
        <v>1210353.3899999999</v>
      </c>
      <c r="G287" s="44">
        <f t="shared" si="4"/>
        <v>0.6105654812104091</v>
      </c>
    </row>
    <row r="288" spans="1:7" hidden="1" x14ac:dyDescent="0.25">
      <c r="A288">
        <v>2011</v>
      </c>
      <c r="B288" t="s">
        <v>28</v>
      </c>
      <c r="C288" t="s">
        <v>8</v>
      </c>
      <c r="D288" t="s">
        <v>12</v>
      </c>
      <c r="E288" s="43">
        <v>857</v>
      </c>
      <c r="F288" s="43">
        <v>767643.33</v>
      </c>
      <c r="G288" s="44">
        <f t="shared" si="4"/>
        <v>1.1164038903327669</v>
      </c>
    </row>
    <row r="289" spans="1:7" hidden="1" x14ac:dyDescent="0.25">
      <c r="A289">
        <v>2012</v>
      </c>
      <c r="B289" t="s">
        <v>28</v>
      </c>
      <c r="C289" t="s">
        <v>9</v>
      </c>
      <c r="D289" t="s">
        <v>11</v>
      </c>
      <c r="E289" s="43">
        <v>1088</v>
      </c>
      <c r="F289" s="43">
        <v>1278509.1599999999</v>
      </c>
      <c r="G289" s="44">
        <f t="shared" si="4"/>
        <v>0.85099116536638664</v>
      </c>
    </row>
    <row r="290" spans="1:7" x14ac:dyDescent="0.25">
      <c r="A290">
        <v>2012</v>
      </c>
      <c r="B290" t="s">
        <v>28</v>
      </c>
      <c r="C290" t="s">
        <v>9</v>
      </c>
      <c r="D290" t="s">
        <v>12</v>
      </c>
      <c r="E290" s="43">
        <v>2831</v>
      </c>
      <c r="F290" s="43">
        <v>1086246.56</v>
      </c>
      <c r="G290" s="44">
        <f t="shared" si="4"/>
        <v>2.6062222926625425</v>
      </c>
    </row>
    <row r="291" spans="1:7" hidden="1" x14ac:dyDescent="0.25">
      <c r="A291">
        <v>2012</v>
      </c>
      <c r="B291" t="s">
        <v>28</v>
      </c>
      <c r="C291" t="s">
        <v>8</v>
      </c>
      <c r="D291" t="s">
        <v>11</v>
      </c>
      <c r="E291" s="43">
        <v>777</v>
      </c>
      <c r="F291" s="43">
        <v>1229801.29</v>
      </c>
      <c r="G291" s="44">
        <f t="shared" si="4"/>
        <v>0.63180938767758155</v>
      </c>
    </row>
    <row r="292" spans="1:7" hidden="1" x14ac:dyDescent="0.25">
      <c r="A292">
        <v>2012</v>
      </c>
      <c r="B292" t="s">
        <v>28</v>
      </c>
      <c r="C292" t="s">
        <v>8</v>
      </c>
      <c r="D292" t="s">
        <v>12</v>
      </c>
      <c r="E292" s="43">
        <v>1104</v>
      </c>
      <c r="F292" s="43">
        <v>880250.82</v>
      </c>
      <c r="G292" s="44">
        <f t="shared" si="4"/>
        <v>1.2541879824661795</v>
      </c>
    </row>
    <row r="293" spans="1:7" hidden="1" x14ac:dyDescent="0.25">
      <c r="A293">
        <v>2013</v>
      </c>
      <c r="B293" t="s">
        <v>28</v>
      </c>
      <c r="C293" t="s">
        <v>9</v>
      </c>
      <c r="D293" t="s">
        <v>11</v>
      </c>
      <c r="E293" s="43">
        <v>1073</v>
      </c>
      <c r="F293" s="43">
        <v>1296459.04</v>
      </c>
      <c r="G293" s="44">
        <f t="shared" si="4"/>
        <v>0.82763895109250818</v>
      </c>
    </row>
    <row r="294" spans="1:7" x14ac:dyDescent="0.25">
      <c r="A294">
        <v>2013</v>
      </c>
      <c r="B294" t="s">
        <v>28</v>
      </c>
      <c r="C294" t="s">
        <v>9</v>
      </c>
      <c r="D294" t="s">
        <v>12</v>
      </c>
      <c r="E294" s="43">
        <v>3125</v>
      </c>
      <c r="F294" s="43">
        <v>1176740.71</v>
      </c>
      <c r="G294" s="44">
        <f t="shared" si="4"/>
        <v>2.6556402557025498</v>
      </c>
    </row>
    <row r="295" spans="1:7" hidden="1" x14ac:dyDescent="0.25">
      <c r="A295">
        <v>2013</v>
      </c>
      <c r="B295" t="s">
        <v>28</v>
      </c>
      <c r="C295" t="s">
        <v>8</v>
      </c>
      <c r="D295" t="s">
        <v>11</v>
      </c>
      <c r="E295" s="43">
        <v>780</v>
      </c>
      <c r="F295" s="43">
        <v>1256459.45</v>
      </c>
      <c r="G295" s="44">
        <f t="shared" si="4"/>
        <v>0.62079201998918465</v>
      </c>
    </row>
    <row r="296" spans="1:7" hidden="1" x14ac:dyDescent="0.25">
      <c r="A296">
        <v>2013</v>
      </c>
      <c r="B296" t="s">
        <v>28</v>
      </c>
      <c r="C296" t="s">
        <v>8</v>
      </c>
      <c r="D296" t="s">
        <v>12</v>
      </c>
      <c r="E296" s="43">
        <v>1028</v>
      </c>
      <c r="F296" s="43">
        <v>949457.96</v>
      </c>
      <c r="G296" s="44">
        <f t="shared" si="4"/>
        <v>1.0827230307279745</v>
      </c>
    </row>
    <row r="297" spans="1:7" hidden="1" x14ac:dyDescent="0.25">
      <c r="A297">
        <v>2014</v>
      </c>
      <c r="B297" t="s">
        <v>28</v>
      </c>
      <c r="C297" t="s">
        <v>9</v>
      </c>
      <c r="D297" t="s">
        <v>11</v>
      </c>
      <c r="E297" s="43">
        <v>1006</v>
      </c>
      <c r="F297" s="43">
        <v>1183961.01</v>
      </c>
      <c r="G297" s="44">
        <f t="shared" si="4"/>
        <v>0.8496901430901006</v>
      </c>
    </row>
    <row r="298" spans="1:7" x14ac:dyDescent="0.25">
      <c r="A298">
        <v>2014</v>
      </c>
      <c r="B298" t="s">
        <v>28</v>
      </c>
      <c r="C298" t="s">
        <v>9</v>
      </c>
      <c r="D298" t="s">
        <v>12</v>
      </c>
      <c r="E298" s="43">
        <v>3198</v>
      </c>
      <c r="F298" s="43">
        <v>1202443.17</v>
      </c>
      <c r="G298" s="44">
        <f t="shared" si="4"/>
        <v>2.6595851511219446</v>
      </c>
    </row>
    <row r="299" spans="1:7" hidden="1" x14ac:dyDescent="0.25">
      <c r="A299">
        <v>2014</v>
      </c>
      <c r="B299" t="s">
        <v>28</v>
      </c>
      <c r="C299" t="s">
        <v>8</v>
      </c>
      <c r="D299" t="s">
        <v>11</v>
      </c>
      <c r="E299" s="43">
        <v>747</v>
      </c>
      <c r="F299" s="43">
        <v>1186011.28</v>
      </c>
      <c r="G299" s="44">
        <f t="shared" si="4"/>
        <v>0.62984223893722158</v>
      </c>
    </row>
    <row r="300" spans="1:7" hidden="1" x14ac:dyDescent="0.25">
      <c r="A300">
        <v>2014</v>
      </c>
      <c r="B300" t="s">
        <v>28</v>
      </c>
      <c r="C300" t="s">
        <v>8</v>
      </c>
      <c r="D300" t="s">
        <v>12</v>
      </c>
      <c r="E300" s="43">
        <v>1062</v>
      </c>
      <c r="F300" s="43">
        <v>952740.88</v>
      </c>
      <c r="G300" s="44">
        <f t="shared" si="4"/>
        <v>1.1146787361533179</v>
      </c>
    </row>
    <row r="301" spans="1:7" hidden="1" x14ac:dyDescent="0.25">
      <c r="A301">
        <v>2015</v>
      </c>
      <c r="B301" t="s">
        <v>28</v>
      </c>
      <c r="C301" t="s">
        <v>9</v>
      </c>
      <c r="D301" t="s">
        <v>11</v>
      </c>
      <c r="E301" s="43">
        <v>1166</v>
      </c>
      <c r="F301" s="43">
        <v>1302634.02</v>
      </c>
      <c r="G301" s="44">
        <f t="shared" si="4"/>
        <v>0.8951094337302814</v>
      </c>
    </row>
    <row r="302" spans="1:7" x14ac:dyDescent="0.25">
      <c r="A302">
        <v>2015</v>
      </c>
      <c r="B302" t="s">
        <v>28</v>
      </c>
      <c r="C302" t="s">
        <v>9</v>
      </c>
      <c r="D302" t="s">
        <v>12</v>
      </c>
      <c r="E302" s="43">
        <v>3550</v>
      </c>
      <c r="F302" s="43">
        <v>1361712.13</v>
      </c>
      <c r="G302" s="44">
        <f t="shared" si="4"/>
        <v>2.6070121002740869</v>
      </c>
    </row>
    <row r="303" spans="1:7" hidden="1" x14ac:dyDescent="0.25">
      <c r="A303">
        <v>2015</v>
      </c>
      <c r="B303" t="s">
        <v>28</v>
      </c>
      <c r="C303" t="s">
        <v>8</v>
      </c>
      <c r="D303" t="s">
        <v>11</v>
      </c>
      <c r="E303" s="43">
        <v>755</v>
      </c>
      <c r="F303" s="43">
        <v>1284143.52</v>
      </c>
      <c r="G303" s="44">
        <f t="shared" si="4"/>
        <v>0.58794051306663908</v>
      </c>
    </row>
    <row r="304" spans="1:7" hidden="1" x14ac:dyDescent="0.25">
      <c r="A304">
        <v>2015</v>
      </c>
      <c r="B304" t="s">
        <v>28</v>
      </c>
      <c r="C304" t="s">
        <v>8</v>
      </c>
      <c r="D304" t="s">
        <v>12</v>
      </c>
      <c r="E304" s="43">
        <v>1283</v>
      </c>
      <c r="F304" s="43">
        <v>1054882.96</v>
      </c>
      <c r="G304" s="44">
        <f t="shared" si="4"/>
        <v>1.2162486727437516</v>
      </c>
    </row>
    <row r="305" spans="1:7" hidden="1" x14ac:dyDescent="0.25">
      <c r="A305">
        <v>2016</v>
      </c>
      <c r="B305" t="s">
        <v>28</v>
      </c>
      <c r="C305" t="s">
        <v>9</v>
      </c>
      <c r="D305" t="s">
        <v>11</v>
      </c>
      <c r="E305" s="43">
        <v>1256</v>
      </c>
      <c r="F305" s="43">
        <v>1462088.68</v>
      </c>
      <c r="G305" s="44">
        <f t="shared" si="4"/>
        <v>0.85904502044294617</v>
      </c>
    </row>
    <row r="306" spans="1:7" x14ac:dyDescent="0.25">
      <c r="A306">
        <v>2016</v>
      </c>
      <c r="B306" t="s">
        <v>28</v>
      </c>
      <c r="C306" t="s">
        <v>9</v>
      </c>
      <c r="D306" t="s">
        <v>12</v>
      </c>
      <c r="E306" s="43">
        <v>4425</v>
      </c>
      <c r="F306" s="43">
        <v>1700698.11</v>
      </c>
      <c r="G306" s="44">
        <f t="shared" si="4"/>
        <v>2.6018727097897463</v>
      </c>
    </row>
    <row r="307" spans="1:7" hidden="1" x14ac:dyDescent="0.25">
      <c r="A307">
        <v>2016</v>
      </c>
      <c r="B307" t="s">
        <v>28</v>
      </c>
      <c r="C307" t="s">
        <v>8</v>
      </c>
      <c r="D307" t="s">
        <v>11</v>
      </c>
      <c r="E307" s="43">
        <v>823</v>
      </c>
      <c r="F307" s="43">
        <v>1431545.63</v>
      </c>
      <c r="G307" s="44">
        <f t="shared" si="4"/>
        <v>0.57490308569486537</v>
      </c>
    </row>
    <row r="308" spans="1:7" hidden="1" x14ac:dyDescent="0.25">
      <c r="A308">
        <v>2016</v>
      </c>
      <c r="B308" t="s">
        <v>28</v>
      </c>
      <c r="C308" t="s">
        <v>8</v>
      </c>
      <c r="D308" t="s">
        <v>12</v>
      </c>
      <c r="E308" s="43">
        <v>1546</v>
      </c>
      <c r="F308" s="43">
        <v>1303059.58</v>
      </c>
      <c r="G308" s="44">
        <f t="shared" si="4"/>
        <v>1.1864384589383088</v>
      </c>
    </row>
    <row r="309" spans="1:7" hidden="1" x14ac:dyDescent="0.25">
      <c r="A309" t="s">
        <v>3</v>
      </c>
      <c r="B309" t="s">
        <v>28</v>
      </c>
      <c r="C309" t="s">
        <v>9</v>
      </c>
      <c r="D309" t="s">
        <v>11</v>
      </c>
      <c r="E309" s="43">
        <v>531</v>
      </c>
      <c r="F309" s="43">
        <v>572467.54</v>
      </c>
      <c r="G309" s="44">
        <f t="shared" si="4"/>
        <v>0.92756350866636039</v>
      </c>
    </row>
    <row r="310" spans="1:7" x14ac:dyDescent="0.25">
      <c r="A310" t="s">
        <v>3</v>
      </c>
      <c r="B310" t="s">
        <v>28</v>
      </c>
      <c r="C310" t="s">
        <v>9</v>
      </c>
      <c r="D310" t="s">
        <v>12</v>
      </c>
      <c r="E310" s="43">
        <v>2523</v>
      </c>
      <c r="F310" s="43">
        <v>861876.05</v>
      </c>
      <c r="G310" s="44">
        <f t="shared" si="4"/>
        <v>2.9273350848999686</v>
      </c>
    </row>
    <row r="311" spans="1:7" hidden="1" x14ac:dyDescent="0.25">
      <c r="A311" t="s">
        <v>3</v>
      </c>
      <c r="B311" t="s">
        <v>28</v>
      </c>
      <c r="C311" t="s">
        <v>8</v>
      </c>
      <c r="D311" t="s">
        <v>11</v>
      </c>
      <c r="E311" s="43">
        <v>351</v>
      </c>
      <c r="F311" s="43">
        <v>571568.82999999996</v>
      </c>
      <c r="G311" s="44">
        <f t="shared" si="4"/>
        <v>0.61409926779947055</v>
      </c>
    </row>
    <row r="312" spans="1:7" hidden="1" x14ac:dyDescent="0.25">
      <c r="A312" t="s">
        <v>3</v>
      </c>
      <c r="B312" t="s">
        <v>28</v>
      </c>
      <c r="C312" t="s">
        <v>8</v>
      </c>
      <c r="D312" t="s">
        <v>12</v>
      </c>
      <c r="E312" s="43">
        <v>810</v>
      </c>
      <c r="F312" s="43">
        <v>657382.62</v>
      </c>
      <c r="G312" s="44">
        <f t="shared" si="4"/>
        <v>1.2321591343561837</v>
      </c>
    </row>
    <row r="313" spans="1:7" hidden="1" x14ac:dyDescent="0.25">
      <c r="A313">
        <v>2007</v>
      </c>
      <c r="B313" t="s">
        <v>29</v>
      </c>
      <c r="C313" t="s">
        <v>9</v>
      </c>
      <c r="D313" t="s">
        <v>11</v>
      </c>
      <c r="E313" s="43">
        <v>1258</v>
      </c>
      <c r="F313" s="43">
        <v>1261457.54</v>
      </c>
      <c r="G313" s="44">
        <f t="shared" si="4"/>
        <v>0.9972590912572451</v>
      </c>
    </row>
    <row r="314" spans="1:7" x14ac:dyDescent="0.25">
      <c r="A314">
        <v>2007</v>
      </c>
      <c r="B314" t="s">
        <v>29</v>
      </c>
      <c r="C314" t="s">
        <v>9</v>
      </c>
      <c r="D314" t="s">
        <v>12</v>
      </c>
      <c r="E314" s="43">
        <v>4043</v>
      </c>
      <c r="F314" s="43">
        <v>577788.77</v>
      </c>
      <c r="G314" s="44">
        <f t="shared" si="4"/>
        <v>6.9973668750952012</v>
      </c>
    </row>
    <row r="315" spans="1:7" hidden="1" x14ac:dyDescent="0.25">
      <c r="A315">
        <v>2007</v>
      </c>
      <c r="B315" t="s">
        <v>29</v>
      </c>
      <c r="C315" t="s">
        <v>8</v>
      </c>
      <c r="D315" t="s">
        <v>11</v>
      </c>
      <c r="E315" s="43">
        <v>984</v>
      </c>
      <c r="F315" s="43">
        <v>1191315.6000000001</v>
      </c>
      <c r="G315" s="44">
        <f t="shared" si="4"/>
        <v>0.82597759989040676</v>
      </c>
    </row>
    <row r="316" spans="1:7" hidden="1" x14ac:dyDescent="0.25">
      <c r="A316">
        <v>2007</v>
      </c>
      <c r="B316" t="s">
        <v>29</v>
      </c>
      <c r="C316" t="s">
        <v>8</v>
      </c>
      <c r="D316" t="s">
        <v>12</v>
      </c>
      <c r="E316" s="43">
        <v>1672</v>
      </c>
      <c r="F316" s="43">
        <v>473007.88</v>
      </c>
      <c r="G316" s="44">
        <f t="shared" si="4"/>
        <v>3.5348248320937063</v>
      </c>
    </row>
    <row r="317" spans="1:7" hidden="1" x14ac:dyDescent="0.25">
      <c r="A317">
        <v>2008</v>
      </c>
      <c r="B317" t="s">
        <v>29</v>
      </c>
      <c r="C317" t="s">
        <v>9</v>
      </c>
      <c r="D317" t="s">
        <v>11</v>
      </c>
      <c r="E317" s="43">
        <v>1141</v>
      </c>
      <c r="F317" s="43">
        <v>1269837.72</v>
      </c>
      <c r="G317" s="44">
        <f t="shared" si="4"/>
        <v>0.89854001186860322</v>
      </c>
    </row>
    <row r="318" spans="1:7" x14ac:dyDescent="0.25">
      <c r="A318">
        <v>2008</v>
      </c>
      <c r="B318" t="s">
        <v>29</v>
      </c>
      <c r="C318" t="s">
        <v>9</v>
      </c>
      <c r="D318" t="s">
        <v>12</v>
      </c>
      <c r="E318" s="43">
        <v>3918</v>
      </c>
      <c r="F318" s="43">
        <v>629048.98</v>
      </c>
      <c r="G318" s="44">
        <f t="shared" si="4"/>
        <v>6.2284498100608952</v>
      </c>
    </row>
    <row r="319" spans="1:7" hidden="1" x14ac:dyDescent="0.25">
      <c r="A319">
        <v>2008</v>
      </c>
      <c r="B319" t="s">
        <v>29</v>
      </c>
      <c r="C319" t="s">
        <v>8</v>
      </c>
      <c r="D319" t="s">
        <v>11</v>
      </c>
      <c r="E319" s="43">
        <v>959</v>
      </c>
      <c r="F319" s="43">
        <v>1202558.33</v>
      </c>
      <c r="G319" s="44">
        <f t="shared" si="4"/>
        <v>0.79746651457646955</v>
      </c>
    </row>
    <row r="320" spans="1:7" hidden="1" x14ac:dyDescent="0.25">
      <c r="A320">
        <v>2008</v>
      </c>
      <c r="B320" t="s">
        <v>29</v>
      </c>
      <c r="C320" t="s">
        <v>8</v>
      </c>
      <c r="D320" t="s">
        <v>12</v>
      </c>
      <c r="E320" s="43">
        <v>1711</v>
      </c>
      <c r="F320" s="43">
        <v>510182.51</v>
      </c>
      <c r="G320" s="44">
        <f t="shared" si="4"/>
        <v>3.353701795853409</v>
      </c>
    </row>
    <row r="321" spans="1:7" hidden="1" x14ac:dyDescent="0.25">
      <c r="A321">
        <v>2009</v>
      </c>
      <c r="B321" t="s">
        <v>29</v>
      </c>
      <c r="C321" t="s">
        <v>9</v>
      </c>
      <c r="D321" t="s">
        <v>11</v>
      </c>
      <c r="E321" s="43">
        <v>1187</v>
      </c>
      <c r="F321" s="43">
        <v>1272472.5</v>
      </c>
      <c r="G321" s="44">
        <f t="shared" si="4"/>
        <v>0.93282958963749707</v>
      </c>
    </row>
    <row r="322" spans="1:7" x14ac:dyDescent="0.25">
      <c r="A322">
        <v>2009</v>
      </c>
      <c r="B322" t="s">
        <v>29</v>
      </c>
      <c r="C322" t="s">
        <v>9</v>
      </c>
      <c r="D322" t="s">
        <v>12</v>
      </c>
      <c r="E322" s="43">
        <v>4764</v>
      </c>
      <c r="F322" s="43">
        <v>767214.45</v>
      </c>
      <c r="G322" s="44">
        <f t="shared" si="4"/>
        <v>6.2094763726100313</v>
      </c>
    </row>
    <row r="323" spans="1:7" hidden="1" x14ac:dyDescent="0.25">
      <c r="A323">
        <v>2009</v>
      </c>
      <c r="B323" t="s">
        <v>29</v>
      </c>
      <c r="C323" t="s">
        <v>8</v>
      </c>
      <c r="D323" t="s">
        <v>11</v>
      </c>
      <c r="E323" s="43">
        <v>1077</v>
      </c>
      <c r="F323" s="43">
        <v>1202871.56</v>
      </c>
      <c r="G323" s="44">
        <f t="shared" si="4"/>
        <v>0.89535743949254232</v>
      </c>
    </row>
    <row r="324" spans="1:7" hidden="1" x14ac:dyDescent="0.25">
      <c r="A324">
        <v>2009</v>
      </c>
      <c r="B324" t="s">
        <v>29</v>
      </c>
      <c r="C324" t="s">
        <v>8</v>
      </c>
      <c r="D324" t="s">
        <v>12</v>
      </c>
      <c r="E324" s="43">
        <v>2103</v>
      </c>
      <c r="F324" s="43">
        <v>626626.79</v>
      </c>
      <c r="G324" s="44">
        <f t="shared" si="4"/>
        <v>3.3560646202183597</v>
      </c>
    </row>
    <row r="325" spans="1:7" hidden="1" x14ac:dyDescent="0.25">
      <c r="A325">
        <v>2010</v>
      </c>
      <c r="B325" t="s">
        <v>29</v>
      </c>
      <c r="C325" t="s">
        <v>9</v>
      </c>
      <c r="D325" t="s">
        <v>11</v>
      </c>
      <c r="E325" s="43">
        <v>1185</v>
      </c>
      <c r="F325" s="43">
        <v>1260900.99</v>
      </c>
      <c r="G325" s="44">
        <f t="shared" si="4"/>
        <v>0.93980416337051165</v>
      </c>
    </row>
    <row r="326" spans="1:7" x14ac:dyDescent="0.25">
      <c r="A326">
        <v>2010</v>
      </c>
      <c r="B326" t="s">
        <v>29</v>
      </c>
      <c r="C326" t="s">
        <v>9</v>
      </c>
      <c r="D326" t="s">
        <v>12</v>
      </c>
      <c r="E326" s="43">
        <v>4978</v>
      </c>
      <c r="F326" s="43">
        <v>858298.94</v>
      </c>
      <c r="G326" s="44">
        <f t="shared" ref="G326:G389" si="5">E326/(F326/1000)</f>
        <v>5.7998440496734167</v>
      </c>
    </row>
    <row r="327" spans="1:7" hidden="1" x14ac:dyDescent="0.25">
      <c r="A327">
        <v>2010</v>
      </c>
      <c r="B327" t="s">
        <v>29</v>
      </c>
      <c r="C327" t="s">
        <v>8</v>
      </c>
      <c r="D327" t="s">
        <v>11</v>
      </c>
      <c r="E327" s="43">
        <v>952</v>
      </c>
      <c r="F327" s="43">
        <v>1191890.07</v>
      </c>
      <c r="G327" s="44">
        <f t="shared" si="5"/>
        <v>0.79873137964812468</v>
      </c>
    </row>
    <row r="328" spans="1:7" hidden="1" x14ac:dyDescent="0.25">
      <c r="A328">
        <v>2010</v>
      </c>
      <c r="B328" t="s">
        <v>29</v>
      </c>
      <c r="C328" t="s">
        <v>8</v>
      </c>
      <c r="D328" t="s">
        <v>12</v>
      </c>
      <c r="E328" s="43">
        <v>2324</v>
      </c>
      <c r="F328" s="43">
        <v>705951.19</v>
      </c>
      <c r="G328" s="44">
        <f t="shared" si="5"/>
        <v>3.2920122990372747</v>
      </c>
    </row>
    <row r="329" spans="1:7" hidden="1" x14ac:dyDescent="0.25">
      <c r="A329">
        <v>2011</v>
      </c>
      <c r="B329" t="s">
        <v>29</v>
      </c>
      <c r="C329" t="s">
        <v>9</v>
      </c>
      <c r="D329" t="s">
        <v>11</v>
      </c>
      <c r="E329" s="43">
        <v>1273</v>
      </c>
      <c r="F329" s="43">
        <v>1275406.8500000001</v>
      </c>
      <c r="G329" s="44">
        <f t="shared" si="5"/>
        <v>0.99811287668715276</v>
      </c>
    </row>
    <row r="330" spans="1:7" x14ac:dyDescent="0.25">
      <c r="A330">
        <v>2011</v>
      </c>
      <c r="B330" t="s">
        <v>29</v>
      </c>
      <c r="C330" t="s">
        <v>9</v>
      </c>
      <c r="D330" t="s">
        <v>12</v>
      </c>
      <c r="E330" s="43">
        <v>5283</v>
      </c>
      <c r="F330" s="43">
        <v>943044.56</v>
      </c>
      <c r="G330" s="44">
        <f t="shared" si="5"/>
        <v>5.6020682628188849</v>
      </c>
    </row>
    <row r="331" spans="1:7" hidden="1" x14ac:dyDescent="0.25">
      <c r="A331">
        <v>2011</v>
      </c>
      <c r="B331" t="s">
        <v>29</v>
      </c>
      <c r="C331" t="s">
        <v>8</v>
      </c>
      <c r="D331" t="s">
        <v>11</v>
      </c>
      <c r="E331" s="43">
        <v>1049</v>
      </c>
      <c r="F331" s="43">
        <v>1210353.3899999999</v>
      </c>
      <c r="G331" s="44">
        <f t="shared" si="5"/>
        <v>0.86668902542587167</v>
      </c>
    </row>
    <row r="332" spans="1:7" hidden="1" x14ac:dyDescent="0.25">
      <c r="A332">
        <v>2011</v>
      </c>
      <c r="B332" t="s">
        <v>29</v>
      </c>
      <c r="C332" t="s">
        <v>8</v>
      </c>
      <c r="D332" t="s">
        <v>12</v>
      </c>
      <c r="E332" s="43">
        <v>2476</v>
      </c>
      <c r="F332" s="43">
        <v>767643.33</v>
      </c>
      <c r="G332" s="44">
        <f t="shared" si="5"/>
        <v>3.2254562805880176</v>
      </c>
    </row>
    <row r="333" spans="1:7" hidden="1" x14ac:dyDescent="0.25">
      <c r="A333">
        <v>2012</v>
      </c>
      <c r="B333" t="s">
        <v>29</v>
      </c>
      <c r="C333" t="s">
        <v>9</v>
      </c>
      <c r="D333" t="s">
        <v>11</v>
      </c>
      <c r="E333" s="43">
        <v>1328</v>
      </c>
      <c r="F333" s="43">
        <v>1278509.1599999999</v>
      </c>
      <c r="G333" s="44">
        <f t="shared" si="5"/>
        <v>1.0387098047854426</v>
      </c>
    </row>
    <row r="334" spans="1:7" x14ac:dyDescent="0.25">
      <c r="A334">
        <v>2012</v>
      </c>
      <c r="B334" t="s">
        <v>29</v>
      </c>
      <c r="C334" t="s">
        <v>9</v>
      </c>
      <c r="D334" t="s">
        <v>12</v>
      </c>
      <c r="E334" s="43">
        <v>5954</v>
      </c>
      <c r="F334" s="43">
        <v>1086246.56</v>
      </c>
      <c r="G334" s="44">
        <f t="shared" si="5"/>
        <v>5.4812601662002036</v>
      </c>
    </row>
    <row r="335" spans="1:7" hidden="1" x14ac:dyDescent="0.25">
      <c r="A335">
        <v>2012</v>
      </c>
      <c r="B335" t="s">
        <v>29</v>
      </c>
      <c r="C335" t="s">
        <v>8</v>
      </c>
      <c r="D335" t="s">
        <v>11</v>
      </c>
      <c r="E335" s="43">
        <v>1038</v>
      </c>
      <c r="F335" s="43">
        <v>1229801.29</v>
      </c>
      <c r="G335" s="44">
        <f t="shared" si="5"/>
        <v>0.8440387958936032</v>
      </c>
    </row>
    <row r="336" spans="1:7" hidden="1" x14ac:dyDescent="0.25">
      <c r="A336">
        <v>2012</v>
      </c>
      <c r="B336" t="s">
        <v>29</v>
      </c>
      <c r="C336" t="s">
        <v>8</v>
      </c>
      <c r="D336" t="s">
        <v>12</v>
      </c>
      <c r="E336" s="43">
        <v>2736</v>
      </c>
      <c r="F336" s="43">
        <v>880250.82</v>
      </c>
      <c r="G336" s="44">
        <f t="shared" si="5"/>
        <v>3.1082050000248795</v>
      </c>
    </row>
    <row r="337" spans="1:7" hidden="1" x14ac:dyDescent="0.25">
      <c r="A337">
        <v>2013</v>
      </c>
      <c r="B337" t="s">
        <v>29</v>
      </c>
      <c r="C337" t="s">
        <v>9</v>
      </c>
      <c r="D337" t="s">
        <v>11</v>
      </c>
      <c r="E337" s="43">
        <v>1325</v>
      </c>
      <c r="F337" s="43">
        <v>1296459.04</v>
      </c>
      <c r="G337" s="44">
        <f t="shared" si="5"/>
        <v>1.0220145481804037</v>
      </c>
    </row>
    <row r="338" spans="1:7" x14ac:dyDescent="0.25">
      <c r="A338">
        <v>2013</v>
      </c>
      <c r="B338" t="s">
        <v>29</v>
      </c>
      <c r="C338" t="s">
        <v>9</v>
      </c>
      <c r="D338" t="s">
        <v>12</v>
      </c>
      <c r="E338" s="43">
        <v>6290</v>
      </c>
      <c r="F338" s="43">
        <v>1176740.71</v>
      </c>
      <c r="G338" s="44">
        <f t="shared" si="5"/>
        <v>5.3452727066780925</v>
      </c>
    </row>
    <row r="339" spans="1:7" hidden="1" x14ac:dyDescent="0.25">
      <c r="A339">
        <v>2013</v>
      </c>
      <c r="B339" t="s">
        <v>29</v>
      </c>
      <c r="C339" t="s">
        <v>8</v>
      </c>
      <c r="D339" t="s">
        <v>11</v>
      </c>
      <c r="E339" s="43">
        <v>1110</v>
      </c>
      <c r="F339" s="43">
        <v>1256459.45</v>
      </c>
      <c r="G339" s="44">
        <f t="shared" si="5"/>
        <v>0.88343479767691668</v>
      </c>
    </row>
    <row r="340" spans="1:7" hidden="1" x14ac:dyDescent="0.25">
      <c r="A340">
        <v>2013</v>
      </c>
      <c r="B340" t="s">
        <v>29</v>
      </c>
      <c r="C340" t="s">
        <v>8</v>
      </c>
      <c r="D340" t="s">
        <v>12</v>
      </c>
      <c r="E340" s="43">
        <v>3094</v>
      </c>
      <c r="F340" s="43">
        <v>949457.96</v>
      </c>
      <c r="G340" s="44">
        <f t="shared" si="5"/>
        <v>3.2587014173855575</v>
      </c>
    </row>
    <row r="341" spans="1:7" hidden="1" x14ac:dyDescent="0.25">
      <c r="A341">
        <v>2014</v>
      </c>
      <c r="B341" t="s">
        <v>29</v>
      </c>
      <c r="C341" t="s">
        <v>9</v>
      </c>
      <c r="D341" t="s">
        <v>11</v>
      </c>
      <c r="E341" s="43">
        <v>1240</v>
      </c>
      <c r="F341" s="43">
        <v>1183961.01</v>
      </c>
      <c r="G341" s="44">
        <f t="shared" si="5"/>
        <v>1.047331786711456</v>
      </c>
    </row>
    <row r="342" spans="1:7" x14ac:dyDescent="0.25">
      <c r="A342">
        <v>2014</v>
      </c>
      <c r="B342" t="s">
        <v>29</v>
      </c>
      <c r="C342" t="s">
        <v>9</v>
      </c>
      <c r="D342" t="s">
        <v>12</v>
      </c>
      <c r="E342" s="43">
        <v>6559</v>
      </c>
      <c r="F342" s="43">
        <v>1202443.17</v>
      </c>
      <c r="G342" s="44">
        <f t="shared" si="5"/>
        <v>5.4547276442178969</v>
      </c>
    </row>
    <row r="343" spans="1:7" hidden="1" x14ac:dyDescent="0.25">
      <c r="A343">
        <v>2014</v>
      </c>
      <c r="B343" t="s">
        <v>29</v>
      </c>
      <c r="C343" t="s">
        <v>8</v>
      </c>
      <c r="D343" t="s">
        <v>11</v>
      </c>
      <c r="E343" s="43">
        <v>1066</v>
      </c>
      <c r="F343" s="43">
        <v>1186011.28</v>
      </c>
      <c r="G343" s="44">
        <f t="shared" si="5"/>
        <v>0.89881101299474997</v>
      </c>
    </row>
    <row r="344" spans="1:7" hidden="1" x14ac:dyDescent="0.25">
      <c r="A344">
        <v>2014</v>
      </c>
      <c r="B344" t="s">
        <v>29</v>
      </c>
      <c r="C344" t="s">
        <v>8</v>
      </c>
      <c r="D344" t="s">
        <v>12</v>
      </c>
      <c r="E344" s="43">
        <v>3069</v>
      </c>
      <c r="F344" s="43">
        <v>952740.88</v>
      </c>
      <c r="G344" s="44">
        <f t="shared" si="5"/>
        <v>3.2212326188837408</v>
      </c>
    </row>
    <row r="345" spans="1:7" hidden="1" x14ac:dyDescent="0.25">
      <c r="A345">
        <v>2015</v>
      </c>
      <c r="B345" t="s">
        <v>29</v>
      </c>
      <c r="C345" t="s">
        <v>9</v>
      </c>
      <c r="D345" t="s">
        <v>11</v>
      </c>
      <c r="E345" s="43">
        <v>1428</v>
      </c>
      <c r="F345" s="43">
        <v>1302634.02</v>
      </c>
      <c r="G345" s="44">
        <f t="shared" si="5"/>
        <v>1.0962403699544099</v>
      </c>
    </row>
    <row r="346" spans="1:7" x14ac:dyDescent="0.25">
      <c r="A346">
        <v>2015</v>
      </c>
      <c r="B346" t="s">
        <v>29</v>
      </c>
      <c r="C346" t="s">
        <v>9</v>
      </c>
      <c r="D346" t="s">
        <v>12</v>
      </c>
      <c r="E346" s="43">
        <v>7708</v>
      </c>
      <c r="F346" s="43">
        <v>1361712.13</v>
      </c>
      <c r="G346" s="44">
        <f t="shared" si="5"/>
        <v>5.6605209208204679</v>
      </c>
    </row>
    <row r="347" spans="1:7" hidden="1" x14ac:dyDescent="0.25">
      <c r="A347">
        <v>2015</v>
      </c>
      <c r="B347" t="s">
        <v>29</v>
      </c>
      <c r="C347" t="s">
        <v>8</v>
      </c>
      <c r="D347" t="s">
        <v>11</v>
      </c>
      <c r="E347" s="43">
        <v>1218</v>
      </c>
      <c r="F347" s="43">
        <v>1284143.52</v>
      </c>
      <c r="G347" s="44">
        <f t="shared" si="5"/>
        <v>0.94849211247041909</v>
      </c>
    </row>
    <row r="348" spans="1:7" hidden="1" x14ac:dyDescent="0.25">
      <c r="A348">
        <v>2015</v>
      </c>
      <c r="B348" t="s">
        <v>29</v>
      </c>
      <c r="C348" t="s">
        <v>8</v>
      </c>
      <c r="D348" t="s">
        <v>12</v>
      </c>
      <c r="E348" s="43">
        <v>3698</v>
      </c>
      <c r="F348" s="43">
        <v>1054882.96</v>
      </c>
      <c r="G348" s="44">
        <f t="shared" si="5"/>
        <v>3.5056021759987481</v>
      </c>
    </row>
    <row r="349" spans="1:7" hidden="1" x14ac:dyDescent="0.25">
      <c r="A349">
        <v>2016</v>
      </c>
      <c r="B349" t="s">
        <v>29</v>
      </c>
      <c r="C349" t="s">
        <v>9</v>
      </c>
      <c r="D349" t="s">
        <v>11</v>
      </c>
      <c r="E349" s="43">
        <v>2032</v>
      </c>
      <c r="F349" s="43">
        <v>1462088.68</v>
      </c>
      <c r="G349" s="44">
        <f t="shared" si="5"/>
        <v>1.3897925808440021</v>
      </c>
    </row>
    <row r="350" spans="1:7" x14ac:dyDescent="0.25">
      <c r="A350">
        <v>2016</v>
      </c>
      <c r="B350" t="s">
        <v>29</v>
      </c>
      <c r="C350" t="s">
        <v>9</v>
      </c>
      <c r="D350" t="s">
        <v>12</v>
      </c>
      <c r="E350" s="43">
        <v>9946</v>
      </c>
      <c r="F350" s="43">
        <v>1700698.11</v>
      </c>
      <c r="G350" s="44">
        <f t="shared" si="5"/>
        <v>5.8481866602415407</v>
      </c>
    </row>
    <row r="351" spans="1:7" hidden="1" x14ac:dyDescent="0.25">
      <c r="A351">
        <v>2016</v>
      </c>
      <c r="B351" t="s">
        <v>29</v>
      </c>
      <c r="C351" t="s">
        <v>8</v>
      </c>
      <c r="D351" t="s">
        <v>11</v>
      </c>
      <c r="E351" s="43">
        <v>1558</v>
      </c>
      <c r="F351" s="43">
        <v>1431545.63</v>
      </c>
      <c r="G351" s="44">
        <f t="shared" si="5"/>
        <v>1.0883341525061971</v>
      </c>
    </row>
    <row r="352" spans="1:7" hidden="1" x14ac:dyDescent="0.25">
      <c r="A352">
        <v>2016</v>
      </c>
      <c r="B352" t="s">
        <v>29</v>
      </c>
      <c r="C352" t="s">
        <v>8</v>
      </c>
      <c r="D352" t="s">
        <v>12</v>
      </c>
      <c r="E352" s="43">
        <v>4757</v>
      </c>
      <c r="F352" s="43">
        <v>1303059.58</v>
      </c>
      <c r="G352" s="44">
        <f t="shared" si="5"/>
        <v>3.6506389063192333</v>
      </c>
    </row>
    <row r="353" spans="1:7" hidden="1" x14ac:dyDescent="0.25">
      <c r="A353" t="s">
        <v>3</v>
      </c>
      <c r="B353" t="s">
        <v>29</v>
      </c>
      <c r="C353" t="s">
        <v>9</v>
      </c>
      <c r="D353" t="s">
        <v>11</v>
      </c>
      <c r="E353" s="43">
        <v>902</v>
      </c>
      <c r="F353" s="43">
        <v>572467.54</v>
      </c>
      <c r="G353" s="44">
        <f t="shared" si="5"/>
        <v>1.5756351879793919</v>
      </c>
    </row>
    <row r="354" spans="1:7" x14ac:dyDescent="0.25">
      <c r="A354" t="s">
        <v>3</v>
      </c>
      <c r="B354" t="s">
        <v>29</v>
      </c>
      <c r="C354" t="s">
        <v>9</v>
      </c>
      <c r="D354" t="s">
        <v>12</v>
      </c>
      <c r="E354" s="43">
        <v>5950</v>
      </c>
      <c r="F354" s="43">
        <v>861876.05</v>
      </c>
      <c r="G354" s="44">
        <f t="shared" si="5"/>
        <v>6.9035448890823679</v>
      </c>
    </row>
    <row r="355" spans="1:7" hidden="1" x14ac:dyDescent="0.25">
      <c r="A355" t="s">
        <v>3</v>
      </c>
      <c r="B355" t="s">
        <v>29</v>
      </c>
      <c r="C355" t="s">
        <v>8</v>
      </c>
      <c r="D355" t="s">
        <v>11</v>
      </c>
      <c r="E355" s="43">
        <v>624</v>
      </c>
      <c r="F355" s="43">
        <v>571568.82999999996</v>
      </c>
      <c r="G355" s="44">
        <f t="shared" si="5"/>
        <v>1.0917320316435031</v>
      </c>
    </row>
    <row r="356" spans="1:7" hidden="1" x14ac:dyDescent="0.25">
      <c r="A356" t="s">
        <v>3</v>
      </c>
      <c r="B356" t="s">
        <v>29</v>
      </c>
      <c r="C356" t="s">
        <v>8</v>
      </c>
      <c r="D356" t="s">
        <v>12</v>
      </c>
      <c r="E356" s="43">
        <v>2658</v>
      </c>
      <c r="F356" s="43">
        <v>657382.62</v>
      </c>
      <c r="G356" s="44">
        <f t="shared" si="5"/>
        <v>4.0433073816280691</v>
      </c>
    </row>
    <row r="357" spans="1:7" hidden="1" x14ac:dyDescent="0.25">
      <c r="A357">
        <v>2007</v>
      </c>
      <c r="B357" t="s">
        <v>30</v>
      </c>
      <c r="C357" t="s">
        <v>9</v>
      </c>
      <c r="D357" t="s">
        <v>11</v>
      </c>
      <c r="E357" s="43">
        <v>428</v>
      </c>
      <c r="F357" s="43">
        <v>1261457.54</v>
      </c>
      <c r="G357" s="44">
        <f t="shared" si="5"/>
        <v>0.33929005648497684</v>
      </c>
    </row>
    <row r="358" spans="1:7" x14ac:dyDescent="0.25">
      <c r="A358">
        <v>2007</v>
      </c>
      <c r="B358" t="s">
        <v>30</v>
      </c>
      <c r="C358" t="s">
        <v>9</v>
      </c>
      <c r="D358" t="s">
        <v>12</v>
      </c>
      <c r="E358" s="43">
        <v>371</v>
      </c>
      <c r="F358" s="43">
        <v>577788.77</v>
      </c>
      <c r="G358" s="44">
        <f t="shared" si="5"/>
        <v>0.64210316860260197</v>
      </c>
    </row>
    <row r="359" spans="1:7" hidden="1" x14ac:dyDescent="0.25">
      <c r="A359">
        <v>2007</v>
      </c>
      <c r="B359" t="s">
        <v>30</v>
      </c>
      <c r="C359" t="s">
        <v>8</v>
      </c>
      <c r="D359" t="s">
        <v>11</v>
      </c>
      <c r="E359" s="43">
        <v>308</v>
      </c>
      <c r="F359" s="43">
        <v>1191315.6000000001</v>
      </c>
      <c r="G359" s="44">
        <f t="shared" si="5"/>
        <v>0.25853770403073706</v>
      </c>
    </row>
    <row r="360" spans="1:7" hidden="1" x14ac:dyDescent="0.25">
      <c r="A360">
        <v>2007</v>
      </c>
      <c r="B360" t="s">
        <v>30</v>
      </c>
      <c r="C360" t="s">
        <v>8</v>
      </c>
      <c r="D360" t="s">
        <v>12</v>
      </c>
      <c r="E360" s="43">
        <v>146</v>
      </c>
      <c r="F360" s="43">
        <v>473007.88</v>
      </c>
      <c r="G360" s="44">
        <f t="shared" si="5"/>
        <v>0.30866293390291932</v>
      </c>
    </row>
    <row r="361" spans="1:7" hidden="1" x14ac:dyDescent="0.25">
      <c r="A361">
        <v>2008</v>
      </c>
      <c r="B361" t="s">
        <v>30</v>
      </c>
      <c r="C361" t="s">
        <v>9</v>
      </c>
      <c r="D361" t="s">
        <v>11</v>
      </c>
      <c r="E361" s="43">
        <v>404</v>
      </c>
      <c r="F361" s="43">
        <v>1269837.72</v>
      </c>
      <c r="G361" s="44">
        <f t="shared" si="5"/>
        <v>0.31815088939081132</v>
      </c>
    </row>
    <row r="362" spans="1:7" x14ac:dyDescent="0.25">
      <c r="A362">
        <v>2008</v>
      </c>
      <c r="B362" t="s">
        <v>30</v>
      </c>
      <c r="C362" t="s">
        <v>9</v>
      </c>
      <c r="D362" t="s">
        <v>12</v>
      </c>
      <c r="E362" s="43">
        <v>415</v>
      </c>
      <c r="F362" s="43">
        <v>629048.98</v>
      </c>
      <c r="G362" s="44">
        <f t="shared" si="5"/>
        <v>0.65972605185688404</v>
      </c>
    </row>
    <row r="363" spans="1:7" hidden="1" x14ac:dyDescent="0.25">
      <c r="A363">
        <v>2008</v>
      </c>
      <c r="B363" t="s">
        <v>30</v>
      </c>
      <c r="C363" t="s">
        <v>8</v>
      </c>
      <c r="D363" t="s">
        <v>11</v>
      </c>
      <c r="E363" s="43">
        <v>256</v>
      </c>
      <c r="F363" s="43">
        <v>1202558.33</v>
      </c>
      <c r="G363" s="44">
        <f t="shared" si="5"/>
        <v>0.21287948668568948</v>
      </c>
    </row>
    <row r="364" spans="1:7" hidden="1" x14ac:dyDescent="0.25">
      <c r="A364">
        <v>2008</v>
      </c>
      <c r="B364" t="s">
        <v>30</v>
      </c>
      <c r="C364" t="s">
        <v>8</v>
      </c>
      <c r="D364" t="s">
        <v>12</v>
      </c>
      <c r="E364" s="43">
        <v>167</v>
      </c>
      <c r="F364" s="43">
        <v>510182.51</v>
      </c>
      <c r="G364" s="44">
        <f t="shared" si="5"/>
        <v>0.32733383980568048</v>
      </c>
    </row>
    <row r="365" spans="1:7" hidden="1" x14ac:dyDescent="0.25">
      <c r="A365">
        <v>2009</v>
      </c>
      <c r="B365" t="s">
        <v>30</v>
      </c>
      <c r="C365" t="s">
        <v>9</v>
      </c>
      <c r="D365" t="s">
        <v>11</v>
      </c>
      <c r="E365" s="43">
        <v>425</v>
      </c>
      <c r="F365" s="43">
        <v>1272472.5</v>
      </c>
      <c r="G365" s="44">
        <f t="shared" si="5"/>
        <v>0.33399543015664385</v>
      </c>
    </row>
    <row r="366" spans="1:7" x14ac:dyDescent="0.25">
      <c r="A366">
        <v>2009</v>
      </c>
      <c r="B366" t="s">
        <v>30</v>
      </c>
      <c r="C366" t="s">
        <v>9</v>
      </c>
      <c r="D366" t="s">
        <v>12</v>
      </c>
      <c r="E366" s="43">
        <v>403</v>
      </c>
      <c r="F366" s="43">
        <v>767214.45</v>
      </c>
      <c r="G366" s="44">
        <f t="shared" si="5"/>
        <v>0.52527686359400561</v>
      </c>
    </row>
    <row r="367" spans="1:7" hidden="1" x14ac:dyDescent="0.25">
      <c r="A367">
        <v>2009</v>
      </c>
      <c r="B367" t="s">
        <v>30</v>
      </c>
      <c r="C367" t="s">
        <v>8</v>
      </c>
      <c r="D367" t="s">
        <v>11</v>
      </c>
      <c r="E367" s="43">
        <v>300</v>
      </c>
      <c r="F367" s="43">
        <v>1202871.56</v>
      </c>
      <c r="G367" s="44">
        <f t="shared" si="5"/>
        <v>0.24940318648817333</v>
      </c>
    </row>
    <row r="368" spans="1:7" hidden="1" x14ac:dyDescent="0.25">
      <c r="A368">
        <v>2009</v>
      </c>
      <c r="B368" t="s">
        <v>30</v>
      </c>
      <c r="C368" t="s">
        <v>8</v>
      </c>
      <c r="D368" t="s">
        <v>12</v>
      </c>
      <c r="E368" s="43">
        <v>200</v>
      </c>
      <c r="F368" s="43">
        <v>626626.79</v>
      </c>
      <c r="G368" s="44">
        <f t="shared" si="5"/>
        <v>0.31916924586004375</v>
      </c>
    </row>
    <row r="369" spans="1:7" hidden="1" x14ac:dyDescent="0.25">
      <c r="A369">
        <v>2010</v>
      </c>
      <c r="B369" t="s">
        <v>30</v>
      </c>
      <c r="C369" t="s">
        <v>9</v>
      </c>
      <c r="D369" t="s">
        <v>11</v>
      </c>
      <c r="E369" s="43">
        <v>422</v>
      </c>
      <c r="F369" s="43">
        <v>1260900.99</v>
      </c>
      <c r="G369" s="44">
        <f t="shared" si="5"/>
        <v>0.33468131387540584</v>
      </c>
    </row>
    <row r="370" spans="1:7" x14ac:dyDescent="0.25">
      <c r="A370">
        <v>2010</v>
      </c>
      <c r="B370" t="s">
        <v>30</v>
      </c>
      <c r="C370" t="s">
        <v>9</v>
      </c>
      <c r="D370" t="s">
        <v>12</v>
      </c>
      <c r="E370" s="43">
        <v>493</v>
      </c>
      <c r="F370" s="43">
        <v>858298.94</v>
      </c>
      <c r="G370" s="44">
        <f t="shared" si="5"/>
        <v>0.57439194786841985</v>
      </c>
    </row>
    <row r="371" spans="1:7" hidden="1" x14ac:dyDescent="0.25">
      <c r="A371">
        <v>2010</v>
      </c>
      <c r="B371" t="s">
        <v>30</v>
      </c>
      <c r="C371" t="s">
        <v>8</v>
      </c>
      <c r="D371" t="s">
        <v>11</v>
      </c>
      <c r="E371" s="43">
        <v>283</v>
      </c>
      <c r="F371" s="43">
        <v>1191890.07</v>
      </c>
      <c r="G371" s="44">
        <f t="shared" si="5"/>
        <v>0.23743800466430598</v>
      </c>
    </row>
    <row r="372" spans="1:7" hidden="1" x14ac:dyDescent="0.25">
      <c r="A372">
        <v>2010</v>
      </c>
      <c r="B372" t="s">
        <v>30</v>
      </c>
      <c r="C372" t="s">
        <v>8</v>
      </c>
      <c r="D372" t="s">
        <v>12</v>
      </c>
      <c r="E372" s="43">
        <v>201</v>
      </c>
      <c r="F372" s="43">
        <v>705951.19</v>
      </c>
      <c r="G372" s="44">
        <f t="shared" si="5"/>
        <v>0.28472223412499664</v>
      </c>
    </row>
    <row r="373" spans="1:7" hidden="1" x14ac:dyDescent="0.25">
      <c r="A373">
        <v>2011</v>
      </c>
      <c r="B373" t="s">
        <v>30</v>
      </c>
      <c r="C373" t="s">
        <v>9</v>
      </c>
      <c r="D373" t="s">
        <v>11</v>
      </c>
      <c r="E373" s="43">
        <v>410</v>
      </c>
      <c r="F373" s="43">
        <v>1275406.8500000001</v>
      </c>
      <c r="G373" s="44">
        <f t="shared" si="5"/>
        <v>0.3214660482653045</v>
      </c>
    </row>
    <row r="374" spans="1:7" x14ac:dyDescent="0.25">
      <c r="A374">
        <v>2011</v>
      </c>
      <c r="B374" t="s">
        <v>30</v>
      </c>
      <c r="C374" t="s">
        <v>9</v>
      </c>
      <c r="D374" t="s">
        <v>12</v>
      </c>
      <c r="E374" s="43">
        <v>478</v>
      </c>
      <c r="F374" s="43">
        <v>943044.56</v>
      </c>
      <c r="G374" s="44">
        <f t="shared" si="5"/>
        <v>0.50686894371141911</v>
      </c>
    </row>
    <row r="375" spans="1:7" hidden="1" x14ac:dyDescent="0.25">
      <c r="A375">
        <v>2011</v>
      </c>
      <c r="B375" t="s">
        <v>30</v>
      </c>
      <c r="C375" t="s">
        <v>8</v>
      </c>
      <c r="D375" t="s">
        <v>11</v>
      </c>
      <c r="E375" s="43">
        <v>302</v>
      </c>
      <c r="F375" s="43">
        <v>1210353.3899999999</v>
      </c>
      <c r="G375" s="44">
        <f t="shared" si="5"/>
        <v>0.24951390436474094</v>
      </c>
    </row>
    <row r="376" spans="1:7" hidden="1" x14ac:dyDescent="0.25">
      <c r="A376">
        <v>2011</v>
      </c>
      <c r="B376" t="s">
        <v>30</v>
      </c>
      <c r="C376" t="s">
        <v>8</v>
      </c>
      <c r="D376" t="s">
        <v>12</v>
      </c>
      <c r="E376" s="43">
        <v>185</v>
      </c>
      <c r="F376" s="43">
        <v>767643.33</v>
      </c>
      <c r="G376" s="44">
        <f t="shared" si="5"/>
        <v>0.24099733922002553</v>
      </c>
    </row>
    <row r="377" spans="1:7" hidden="1" x14ac:dyDescent="0.25">
      <c r="A377">
        <v>2012</v>
      </c>
      <c r="B377" t="s">
        <v>30</v>
      </c>
      <c r="C377" t="s">
        <v>9</v>
      </c>
      <c r="D377" t="s">
        <v>11</v>
      </c>
      <c r="E377" s="43">
        <v>420</v>
      </c>
      <c r="F377" s="43">
        <v>1278509.1599999999</v>
      </c>
      <c r="G377" s="44">
        <f t="shared" si="5"/>
        <v>0.32850761898334779</v>
      </c>
    </row>
    <row r="378" spans="1:7" x14ac:dyDescent="0.25">
      <c r="A378">
        <v>2012</v>
      </c>
      <c r="B378" t="s">
        <v>30</v>
      </c>
      <c r="C378" t="s">
        <v>9</v>
      </c>
      <c r="D378" t="s">
        <v>12</v>
      </c>
      <c r="E378" s="43">
        <v>559</v>
      </c>
      <c r="F378" s="43">
        <v>1086246.56</v>
      </c>
      <c r="G378" s="44">
        <f t="shared" si="5"/>
        <v>0.51461612914106714</v>
      </c>
    </row>
    <row r="379" spans="1:7" hidden="1" x14ac:dyDescent="0.25">
      <c r="A379">
        <v>2012</v>
      </c>
      <c r="B379" t="s">
        <v>30</v>
      </c>
      <c r="C379" t="s">
        <v>8</v>
      </c>
      <c r="D379" t="s">
        <v>11</v>
      </c>
      <c r="E379" s="43">
        <v>290</v>
      </c>
      <c r="F379" s="43">
        <v>1229801.29</v>
      </c>
      <c r="G379" s="44">
        <f t="shared" si="5"/>
        <v>0.23581045357335734</v>
      </c>
    </row>
    <row r="380" spans="1:7" hidden="1" x14ac:dyDescent="0.25">
      <c r="A380">
        <v>2012</v>
      </c>
      <c r="B380" t="s">
        <v>30</v>
      </c>
      <c r="C380" t="s">
        <v>8</v>
      </c>
      <c r="D380" t="s">
        <v>12</v>
      </c>
      <c r="E380" s="43">
        <v>272</v>
      </c>
      <c r="F380" s="43">
        <v>880250.82</v>
      </c>
      <c r="G380" s="44">
        <f t="shared" si="5"/>
        <v>0.30900283625978331</v>
      </c>
    </row>
    <row r="381" spans="1:7" hidden="1" x14ac:dyDescent="0.25">
      <c r="A381">
        <v>2013</v>
      </c>
      <c r="B381" t="s">
        <v>30</v>
      </c>
      <c r="C381" t="s">
        <v>9</v>
      </c>
      <c r="D381" t="s">
        <v>11</v>
      </c>
      <c r="E381" s="43">
        <v>411</v>
      </c>
      <c r="F381" s="43">
        <v>1296459.04</v>
      </c>
      <c r="G381" s="44">
        <f t="shared" si="5"/>
        <v>0.31701734286954414</v>
      </c>
    </row>
    <row r="382" spans="1:7" x14ac:dyDescent="0.25">
      <c r="A382">
        <v>2013</v>
      </c>
      <c r="B382" t="s">
        <v>30</v>
      </c>
      <c r="C382" t="s">
        <v>9</v>
      </c>
      <c r="D382" t="s">
        <v>12</v>
      </c>
      <c r="E382" s="43">
        <v>538</v>
      </c>
      <c r="F382" s="43">
        <v>1176740.71</v>
      </c>
      <c r="G382" s="44">
        <f t="shared" si="5"/>
        <v>0.45719502642175097</v>
      </c>
    </row>
    <row r="383" spans="1:7" hidden="1" x14ac:dyDescent="0.25">
      <c r="A383">
        <v>2013</v>
      </c>
      <c r="B383" t="s">
        <v>30</v>
      </c>
      <c r="C383" t="s">
        <v>8</v>
      </c>
      <c r="D383" t="s">
        <v>11</v>
      </c>
      <c r="E383" s="43">
        <v>298</v>
      </c>
      <c r="F383" s="43">
        <v>1256459.45</v>
      </c>
      <c r="G383" s="44">
        <f t="shared" si="5"/>
        <v>0.2371743871240731</v>
      </c>
    </row>
    <row r="384" spans="1:7" hidden="1" x14ac:dyDescent="0.25">
      <c r="A384">
        <v>2013</v>
      </c>
      <c r="B384" t="s">
        <v>30</v>
      </c>
      <c r="C384" t="s">
        <v>8</v>
      </c>
      <c r="D384" t="s">
        <v>12</v>
      </c>
      <c r="E384" s="43">
        <v>281</v>
      </c>
      <c r="F384" s="43">
        <v>949457.96</v>
      </c>
      <c r="G384" s="44">
        <f t="shared" si="5"/>
        <v>0.29595833816591521</v>
      </c>
    </row>
    <row r="385" spans="1:7" hidden="1" x14ac:dyDescent="0.25">
      <c r="A385">
        <v>2014</v>
      </c>
      <c r="B385" t="s">
        <v>30</v>
      </c>
      <c r="C385" t="s">
        <v>9</v>
      </c>
      <c r="D385" t="s">
        <v>11</v>
      </c>
      <c r="E385" s="43">
        <v>418</v>
      </c>
      <c r="F385" s="43">
        <v>1183961.01</v>
      </c>
      <c r="G385" s="44">
        <f t="shared" si="5"/>
        <v>0.35305216681079726</v>
      </c>
    </row>
    <row r="386" spans="1:7" x14ac:dyDescent="0.25">
      <c r="A386">
        <v>2014</v>
      </c>
      <c r="B386" t="s">
        <v>30</v>
      </c>
      <c r="C386" t="s">
        <v>9</v>
      </c>
      <c r="D386" t="s">
        <v>12</v>
      </c>
      <c r="E386" s="43">
        <v>610</v>
      </c>
      <c r="F386" s="43">
        <v>1202443.17</v>
      </c>
      <c r="G386" s="44">
        <f t="shared" si="5"/>
        <v>0.50730048223401691</v>
      </c>
    </row>
    <row r="387" spans="1:7" hidden="1" x14ac:dyDescent="0.25">
      <c r="A387">
        <v>2014</v>
      </c>
      <c r="B387" t="s">
        <v>30</v>
      </c>
      <c r="C387" t="s">
        <v>8</v>
      </c>
      <c r="D387" t="s">
        <v>11</v>
      </c>
      <c r="E387" s="43">
        <v>275</v>
      </c>
      <c r="F387" s="43">
        <v>1186011.28</v>
      </c>
      <c r="G387" s="44">
        <f t="shared" si="5"/>
        <v>0.2318696328082141</v>
      </c>
    </row>
    <row r="388" spans="1:7" hidden="1" x14ac:dyDescent="0.25">
      <c r="A388">
        <v>2014</v>
      </c>
      <c r="B388" t="s">
        <v>30</v>
      </c>
      <c r="C388" t="s">
        <v>8</v>
      </c>
      <c r="D388" t="s">
        <v>12</v>
      </c>
      <c r="E388" s="43">
        <v>263</v>
      </c>
      <c r="F388" s="43">
        <v>952740.88</v>
      </c>
      <c r="G388" s="44">
        <f t="shared" si="5"/>
        <v>0.27604567571405142</v>
      </c>
    </row>
    <row r="389" spans="1:7" hidden="1" x14ac:dyDescent="0.25">
      <c r="A389">
        <v>2015</v>
      </c>
      <c r="B389" t="s">
        <v>30</v>
      </c>
      <c r="C389" t="s">
        <v>9</v>
      </c>
      <c r="D389" t="s">
        <v>11</v>
      </c>
      <c r="E389" s="43">
        <v>452</v>
      </c>
      <c r="F389" s="43">
        <v>1302634.02</v>
      </c>
      <c r="G389" s="44">
        <f t="shared" si="5"/>
        <v>0.34698924875307646</v>
      </c>
    </row>
    <row r="390" spans="1:7" x14ac:dyDescent="0.25">
      <c r="A390">
        <v>2015</v>
      </c>
      <c r="B390" t="s">
        <v>30</v>
      </c>
      <c r="C390" t="s">
        <v>9</v>
      </c>
      <c r="D390" t="s">
        <v>12</v>
      </c>
      <c r="E390" s="43">
        <v>756</v>
      </c>
      <c r="F390" s="43">
        <v>1361712.13</v>
      </c>
      <c r="G390" s="44">
        <f t="shared" ref="G390:G444" si="6">E390/(F390/1000)</f>
        <v>0.55518342191752379</v>
      </c>
    </row>
    <row r="391" spans="1:7" hidden="1" x14ac:dyDescent="0.25">
      <c r="A391">
        <v>2015</v>
      </c>
      <c r="B391" t="s">
        <v>30</v>
      </c>
      <c r="C391" t="s">
        <v>8</v>
      </c>
      <c r="D391" t="s">
        <v>11</v>
      </c>
      <c r="E391" s="43">
        <v>335</v>
      </c>
      <c r="F391" s="43">
        <v>1284143.52</v>
      </c>
      <c r="G391" s="44">
        <f t="shared" si="6"/>
        <v>0.26087426738718422</v>
      </c>
    </row>
    <row r="392" spans="1:7" hidden="1" x14ac:dyDescent="0.25">
      <c r="A392">
        <v>2015</v>
      </c>
      <c r="B392" t="s">
        <v>30</v>
      </c>
      <c r="C392" t="s">
        <v>8</v>
      </c>
      <c r="D392" t="s">
        <v>12</v>
      </c>
      <c r="E392" s="43">
        <v>341</v>
      </c>
      <c r="F392" s="43">
        <v>1054882.96</v>
      </c>
      <c r="G392" s="44">
        <f t="shared" si="6"/>
        <v>0.3232586106045357</v>
      </c>
    </row>
    <row r="393" spans="1:7" hidden="1" x14ac:dyDescent="0.25">
      <c r="A393">
        <v>2016</v>
      </c>
      <c r="B393" t="s">
        <v>30</v>
      </c>
      <c r="C393" t="s">
        <v>9</v>
      </c>
      <c r="D393" t="s">
        <v>11</v>
      </c>
      <c r="E393" s="43">
        <v>700</v>
      </c>
      <c r="F393" s="43">
        <v>1462088.68</v>
      </c>
      <c r="G393" s="44">
        <f t="shared" si="6"/>
        <v>0.4787671292277566</v>
      </c>
    </row>
    <row r="394" spans="1:7" x14ac:dyDescent="0.25">
      <c r="A394">
        <v>2016</v>
      </c>
      <c r="B394" t="s">
        <v>30</v>
      </c>
      <c r="C394" t="s">
        <v>9</v>
      </c>
      <c r="D394" t="s">
        <v>12</v>
      </c>
      <c r="E394" s="43">
        <v>1216</v>
      </c>
      <c r="F394" s="43">
        <v>1700698.11</v>
      </c>
      <c r="G394" s="44">
        <f t="shared" si="6"/>
        <v>0.71500050058854947</v>
      </c>
    </row>
    <row r="395" spans="1:7" hidden="1" x14ac:dyDescent="0.25">
      <c r="A395">
        <v>2016</v>
      </c>
      <c r="B395" t="s">
        <v>30</v>
      </c>
      <c r="C395" t="s">
        <v>8</v>
      </c>
      <c r="D395" t="s">
        <v>11</v>
      </c>
      <c r="E395" s="43">
        <v>501</v>
      </c>
      <c r="F395" s="43">
        <v>1431545.63</v>
      </c>
      <c r="G395" s="44">
        <f t="shared" si="6"/>
        <v>0.3499713802346629</v>
      </c>
    </row>
    <row r="396" spans="1:7" hidden="1" x14ac:dyDescent="0.25">
      <c r="A396">
        <v>2016</v>
      </c>
      <c r="B396" t="s">
        <v>30</v>
      </c>
      <c r="C396" t="s">
        <v>8</v>
      </c>
      <c r="D396" t="s">
        <v>12</v>
      </c>
      <c r="E396" s="43">
        <v>531</v>
      </c>
      <c r="F396" s="43">
        <v>1303059.58</v>
      </c>
      <c r="G396" s="44">
        <f t="shared" si="6"/>
        <v>0.40750247198980721</v>
      </c>
    </row>
    <row r="397" spans="1:7" hidden="1" x14ac:dyDescent="0.25">
      <c r="A397" t="s">
        <v>3</v>
      </c>
      <c r="B397" t="s">
        <v>30</v>
      </c>
      <c r="C397" t="s">
        <v>9</v>
      </c>
      <c r="D397" t="s">
        <v>11</v>
      </c>
      <c r="E397" s="43">
        <v>270</v>
      </c>
      <c r="F397" s="43">
        <v>572467.54</v>
      </c>
      <c r="G397" s="44">
        <f t="shared" si="6"/>
        <v>0.47164246203374255</v>
      </c>
    </row>
    <row r="398" spans="1:7" x14ac:dyDescent="0.25">
      <c r="A398" t="s">
        <v>3</v>
      </c>
      <c r="B398" t="s">
        <v>30</v>
      </c>
      <c r="C398" t="s">
        <v>9</v>
      </c>
      <c r="D398" t="s">
        <v>12</v>
      </c>
      <c r="E398" s="43">
        <v>630</v>
      </c>
      <c r="F398" s="43">
        <v>861876.05</v>
      </c>
      <c r="G398" s="44">
        <f t="shared" si="6"/>
        <v>0.73096357649107424</v>
      </c>
    </row>
    <row r="399" spans="1:7" hidden="1" x14ac:dyDescent="0.25">
      <c r="A399" t="s">
        <v>3</v>
      </c>
      <c r="B399" t="s">
        <v>30</v>
      </c>
      <c r="C399" t="s">
        <v>8</v>
      </c>
      <c r="D399" t="s">
        <v>11</v>
      </c>
      <c r="E399" s="43">
        <v>229</v>
      </c>
      <c r="F399" s="43">
        <v>571568.82999999996</v>
      </c>
      <c r="G399" s="44">
        <f t="shared" si="6"/>
        <v>0.4006516590486574</v>
      </c>
    </row>
    <row r="400" spans="1:7" hidden="1" x14ac:dyDescent="0.25">
      <c r="A400" t="s">
        <v>3</v>
      </c>
      <c r="B400" t="s">
        <v>30</v>
      </c>
      <c r="C400" t="s">
        <v>8</v>
      </c>
      <c r="D400" t="s">
        <v>12</v>
      </c>
      <c r="E400" s="43">
        <v>311</v>
      </c>
      <c r="F400" s="43">
        <v>657382.62</v>
      </c>
      <c r="G400" s="44">
        <f t="shared" si="6"/>
        <v>0.47308826022811495</v>
      </c>
    </row>
    <row r="401" spans="1:7" hidden="1" x14ac:dyDescent="0.25">
      <c r="A401">
        <v>2007</v>
      </c>
      <c r="B401" t="s">
        <v>31</v>
      </c>
      <c r="C401" t="s">
        <v>9</v>
      </c>
      <c r="D401" t="s">
        <v>11</v>
      </c>
      <c r="E401" s="43">
        <v>880</v>
      </c>
      <c r="F401" s="43">
        <v>1261457.54</v>
      </c>
      <c r="G401" s="44">
        <f t="shared" si="6"/>
        <v>0.69760572361397111</v>
      </c>
    </row>
    <row r="402" spans="1:7" x14ac:dyDescent="0.25">
      <c r="A402">
        <v>2007</v>
      </c>
      <c r="B402" t="s">
        <v>31</v>
      </c>
      <c r="C402" t="s">
        <v>9</v>
      </c>
      <c r="D402" t="s">
        <v>12</v>
      </c>
      <c r="E402" s="43">
        <v>2037</v>
      </c>
      <c r="F402" s="43">
        <v>577788.77</v>
      </c>
      <c r="G402" s="44">
        <f t="shared" si="6"/>
        <v>3.5255098502520221</v>
      </c>
    </row>
    <row r="403" spans="1:7" hidden="1" x14ac:dyDescent="0.25">
      <c r="A403">
        <v>2007</v>
      </c>
      <c r="B403" t="s">
        <v>31</v>
      </c>
      <c r="C403" t="s">
        <v>8</v>
      </c>
      <c r="D403" t="s">
        <v>11</v>
      </c>
      <c r="E403" s="43">
        <v>692</v>
      </c>
      <c r="F403" s="43">
        <v>1191315.6000000001</v>
      </c>
      <c r="G403" s="44">
        <f t="shared" si="6"/>
        <v>0.58087042593918847</v>
      </c>
    </row>
    <row r="404" spans="1:7" hidden="1" x14ac:dyDescent="0.25">
      <c r="A404">
        <v>2007</v>
      </c>
      <c r="B404" t="s">
        <v>31</v>
      </c>
      <c r="C404" t="s">
        <v>8</v>
      </c>
      <c r="D404" t="s">
        <v>12</v>
      </c>
      <c r="E404" s="43">
        <v>704</v>
      </c>
      <c r="F404" s="43">
        <v>473007.88</v>
      </c>
      <c r="G404" s="44">
        <f t="shared" si="6"/>
        <v>1.4883472977236658</v>
      </c>
    </row>
    <row r="405" spans="1:7" hidden="1" x14ac:dyDescent="0.25">
      <c r="A405">
        <v>2008</v>
      </c>
      <c r="B405" t="s">
        <v>31</v>
      </c>
      <c r="C405" t="s">
        <v>9</v>
      </c>
      <c r="D405" t="s">
        <v>11</v>
      </c>
      <c r="E405" s="43">
        <v>764</v>
      </c>
      <c r="F405" s="43">
        <v>1269837.72</v>
      </c>
      <c r="G405" s="44">
        <f t="shared" si="6"/>
        <v>0.6016516819172768</v>
      </c>
    </row>
    <row r="406" spans="1:7" x14ac:dyDescent="0.25">
      <c r="A406">
        <v>2008</v>
      </c>
      <c r="B406" t="s">
        <v>31</v>
      </c>
      <c r="C406" t="s">
        <v>9</v>
      </c>
      <c r="D406" t="s">
        <v>12</v>
      </c>
      <c r="E406" s="43">
        <v>2142</v>
      </c>
      <c r="F406" s="43">
        <v>629048.98</v>
      </c>
      <c r="G406" s="44">
        <f t="shared" si="6"/>
        <v>3.4051402483793867</v>
      </c>
    </row>
    <row r="407" spans="1:7" hidden="1" x14ac:dyDescent="0.25">
      <c r="A407">
        <v>2008</v>
      </c>
      <c r="B407" t="s">
        <v>31</v>
      </c>
      <c r="C407" t="s">
        <v>8</v>
      </c>
      <c r="D407" t="s">
        <v>11</v>
      </c>
      <c r="E407" s="43">
        <v>624</v>
      </c>
      <c r="F407" s="43">
        <v>1202558.33</v>
      </c>
      <c r="G407" s="44">
        <f t="shared" si="6"/>
        <v>0.51889374879636818</v>
      </c>
    </row>
    <row r="408" spans="1:7" hidden="1" x14ac:dyDescent="0.25">
      <c r="A408">
        <v>2008</v>
      </c>
      <c r="B408" t="s">
        <v>31</v>
      </c>
      <c r="C408" t="s">
        <v>8</v>
      </c>
      <c r="D408" t="s">
        <v>12</v>
      </c>
      <c r="E408" s="43">
        <v>772</v>
      </c>
      <c r="F408" s="43">
        <v>510182.51</v>
      </c>
      <c r="G408" s="44">
        <f t="shared" si="6"/>
        <v>1.5131839780238643</v>
      </c>
    </row>
    <row r="409" spans="1:7" hidden="1" x14ac:dyDescent="0.25">
      <c r="A409">
        <v>2009</v>
      </c>
      <c r="B409" t="s">
        <v>31</v>
      </c>
      <c r="C409" t="s">
        <v>9</v>
      </c>
      <c r="D409" t="s">
        <v>11</v>
      </c>
      <c r="E409" s="43">
        <v>818</v>
      </c>
      <c r="F409" s="43">
        <v>1272472.5</v>
      </c>
      <c r="G409" s="44">
        <f t="shared" si="6"/>
        <v>0.6428429691014933</v>
      </c>
    </row>
    <row r="410" spans="1:7" x14ac:dyDescent="0.25">
      <c r="A410">
        <v>2009</v>
      </c>
      <c r="B410" t="s">
        <v>31</v>
      </c>
      <c r="C410" t="s">
        <v>9</v>
      </c>
      <c r="D410" t="s">
        <v>12</v>
      </c>
      <c r="E410" s="43">
        <v>2552</v>
      </c>
      <c r="F410" s="43">
        <v>767214.45</v>
      </c>
      <c r="G410" s="44">
        <f t="shared" si="6"/>
        <v>3.3263189972503779</v>
      </c>
    </row>
    <row r="411" spans="1:7" hidden="1" x14ac:dyDescent="0.25">
      <c r="A411">
        <v>2009</v>
      </c>
      <c r="B411" t="s">
        <v>31</v>
      </c>
      <c r="C411" t="s">
        <v>8</v>
      </c>
      <c r="D411" t="s">
        <v>11</v>
      </c>
      <c r="E411" s="43">
        <v>655</v>
      </c>
      <c r="F411" s="43">
        <v>1202871.56</v>
      </c>
      <c r="G411" s="44">
        <f t="shared" si="6"/>
        <v>0.54453029049917845</v>
      </c>
    </row>
    <row r="412" spans="1:7" hidden="1" x14ac:dyDescent="0.25">
      <c r="A412">
        <v>2009</v>
      </c>
      <c r="B412" t="s">
        <v>31</v>
      </c>
      <c r="C412" t="s">
        <v>8</v>
      </c>
      <c r="D412" t="s">
        <v>12</v>
      </c>
      <c r="E412" s="43">
        <v>987</v>
      </c>
      <c r="F412" s="43">
        <v>626626.79</v>
      </c>
      <c r="G412" s="44">
        <f t="shared" si="6"/>
        <v>1.5751002283193158</v>
      </c>
    </row>
    <row r="413" spans="1:7" hidden="1" x14ac:dyDescent="0.25">
      <c r="A413">
        <v>2010</v>
      </c>
      <c r="B413" t="s">
        <v>31</v>
      </c>
      <c r="C413" t="s">
        <v>9</v>
      </c>
      <c r="D413" t="s">
        <v>11</v>
      </c>
      <c r="E413" s="43">
        <v>802</v>
      </c>
      <c r="F413" s="43">
        <v>1260900.99</v>
      </c>
      <c r="G413" s="44">
        <f t="shared" si="6"/>
        <v>0.63605311309970491</v>
      </c>
    </row>
    <row r="414" spans="1:7" x14ac:dyDescent="0.25">
      <c r="A414">
        <v>2010</v>
      </c>
      <c r="B414" t="s">
        <v>31</v>
      </c>
      <c r="C414" t="s">
        <v>9</v>
      </c>
      <c r="D414" t="s">
        <v>12</v>
      </c>
      <c r="E414" s="43">
        <v>2726</v>
      </c>
      <c r="F414" s="43">
        <v>858298.94</v>
      </c>
      <c r="G414" s="44">
        <f t="shared" si="6"/>
        <v>3.1760495940959688</v>
      </c>
    </row>
    <row r="415" spans="1:7" hidden="1" x14ac:dyDescent="0.25">
      <c r="A415">
        <v>2010</v>
      </c>
      <c r="B415" t="s">
        <v>31</v>
      </c>
      <c r="C415" t="s">
        <v>8</v>
      </c>
      <c r="D415" t="s">
        <v>11</v>
      </c>
      <c r="E415" s="43">
        <v>601</v>
      </c>
      <c r="F415" s="43">
        <v>1191890.07</v>
      </c>
      <c r="G415" s="44">
        <f t="shared" si="6"/>
        <v>0.50424113358038125</v>
      </c>
    </row>
    <row r="416" spans="1:7" hidden="1" x14ac:dyDescent="0.25">
      <c r="A416">
        <v>2010</v>
      </c>
      <c r="B416" t="s">
        <v>31</v>
      </c>
      <c r="C416" t="s">
        <v>8</v>
      </c>
      <c r="D416" t="s">
        <v>12</v>
      </c>
      <c r="E416" s="43">
        <v>1035</v>
      </c>
      <c r="F416" s="43">
        <v>705951.19</v>
      </c>
      <c r="G416" s="44">
        <f t="shared" si="6"/>
        <v>1.4661070264645351</v>
      </c>
    </row>
    <row r="417" spans="1:7" hidden="1" x14ac:dyDescent="0.25">
      <c r="A417">
        <v>2011</v>
      </c>
      <c r="B417" t="s">
        <v>31</v>
      </c>
      <c r="C417" t="s">
        <v>9</v>
      </c>
      <c r="D417" t="s">
        <v>11</v>
      </c>
      <c r="E417" s="43">
        <v>803</v>
      </c>
      <c r="F417" s="43">
        <v>1275406.8500000001</v>
      </c>
      <c r="G417" s="44">
        <f t="shared" si="6"/>
        <v>0.62960301648058414</v>
      </c>
    </row>
    <row r="418" spans="1:7" x14ac:dyDescent="0.25">
      <c r="A418">
        <v>2011</v>
      </c>
      <c r="B418" t="s">
        <v>31</v>
      </c>
      <c r="C418" t="s">
        <v>9</v>
      </c>
      <c r="D418" t="s">
        <v>12</v>
      </c>
      <c r="E418" s="43">
        <v>2812</v>
      </c>
      <c r="F418" s="43">
        <v>943044.56</v>
      </c>
      <c r="G418" s="44">
        <f t="shared" si="6"/>
        <v>2.9818315266035782</v>
      </c>
    </row>
    <row r="419" spans="1:7" hidden="1" x14ac:dyDescent="0.25">
      <c r="A419">
        <v>2011</v>
      </c>
      <c r="B419" t="s">
        <v>31</v>
      </c>
      <c r="C419" t="s">
        <v>8</v>
      </c>
      <c r="D419" t="s">
        <v>11</v>
      </c>
      <c r="E419" s="43">
        <v>690</v>
      </c>
      <c r="F419" s="43">
        <v>1210353.3899999999</v>
      </c>
      <c r="G419" s="44">
        <f t="shared" si="6"/>
        <v>0.57008143712473924</v>
      </c>
    </row>
    <row r="420" spans="1:7" hidden="1" x14ac:dyDescent="0.25">
      <c r="A420">
        <v>2011</v>
      </c>
      <c r="B420" t="s">
        <v>31</v>
      </c>
      <c r="C420" t="s">
        <v>8</v>
      </c>
      <c r="D420" t="s">
        <v>12</v>
      </c>
      <c r="E420" s="43">
        <v>1115</v>
      </c>
      <c r="F420" s="43">
        <v>767643.33</v>
      </c>
      <c r="G420" s="44">
        <f t="shared" si="6"/>
        <v>1.4524974769206944</v>
      </c>
    </row>
    <row r="421" spans="1:7" hidden="1" x14ac:dyDescent="0.25">
      <c r="A421">
        <v>2012</v>
      </c>
      <c r="B421" t="s">
        <v>31</v>
      </c>
      <c r="C421" t="s">
        <v>9</v>
      </c>
      <c r="D421" t="s">
        <v>11</v>
      </c>
      <c r="E421" s="43">
        <v>720</v>
      </c>
      <c r="F421" s="43">
        <v>1278509.1599999999</v>
      </c>
      <c r="G421" s="44">
        <f t="shared" si="6"/>
        <v>0.56315591825716771</v>
      </c>
    </row>
    <row r="422" spans="1:7" x14ac:dyDescent="0.25">
      <c r="A422">
        <v>2012</v>
      </c>
      <c r="B422" t="s">
        <v>31</v>
      </c>
      <c r="C422" t="s">
        <v>9</v>
      </c>
      <c r="D422" t="s">
        <v>12</v>
      </c>
      <c r="E422" s="43">
        <v>3316</v>
      </c>
      <c r="F422" s="43">
        <v>1086246.56</v>
      </c>
      <c r="G422" s="44">
        <f t="shared" si="6"/>
        <v>3.0527139252804627</v>
      </c>
    </row>
    <row r="423" spans="1:7" hidden="1" x14ac:dyDescent="0.25">
      <c r="A423">
        <v>2012</v>
      </c>
      <c r="B423" t="s">
        <v>31</v>
      </c>
      <c r="C423" t="s">
        <v>8</v>
      </c>
      <c r="D423" t="s">
        <v>11</v>
      </c>
      <c r="E423" s="43">
        <v>650</v>
      </c>
      <c r="F423" s="43">
        <v>1229801.29</v>
      </c>
      <c r="G423" s="44">
        <f t="shared" si="6"/>
        <v>0.52854067180235265</v>
      </c>
    </row>
    <row r="424" spans="1:7" hidden="1" x14ac:dyDescent="0.25">
      <c r="A424">
        <v>2012</v>
      </c>
      <c r="B424" t="s">
        <v>31</v>
      </c>
      <c r="C424" t="s">
        <v>8</v>
      </c>
      <c r="D424" t="s">
        <v>12</v>
      </c>
      <c r="E424" s="43">
        <v>1292</v>
      </c>
      <c r="F424" s="43">
        <v>880250.82</v>
      </c>
      <c r="G424" s="44">
        <f t="shared" si="6"/>
        <v>1.4677634722339707</v>
      </c>
    </row>
    <row r="425" spans="1:7" hidden="1" x14ac:dyDescent="0.25">
      <c r="A425">
        <v>2013</v>
      </c>
      <c r="B425" t="s">
        <v>31</v>
      </c>
      <c r="C425" t="s">
        <v>9</v>
      </c>
      <c r="D425" t="s">
        <v>11</v>
      </c>
      <c r="E425" s="43">
        <v>778</v>
      </c>
      <c r="F425" s="43">
        <v>1296459.04</v>
      </c>
      <c r="G425" s="44">
        <f t="shared" si="6"/>
        <v>0.60009608942215409</v>
      </c>
    </row>
    <row r="426" spans="1:7" x14ac:dyDescent="0.25">
      <c r="A426">
        <v>2013</v>
      </c>
      <c r="B426" t="s">
        <v>31</v>
      </c>
      <c r="C426" t="s">
        <v>9</v>
      </c>
      <c r="D426" t="s">
        <v>12</v>
      </c>
      <c r="E426" s="43">
        <v>3429</v>
      </c>
      <c r="F426" s="43">
        <v>1176740.71</v>
      </c>
      <c r="G426" s="44">
        <f t="shared" si="6"/>
        <v>2.9139809397772938</v>
      </c>
    </row>
    <row r="427" spans="1:7" hidden="1" x14ac:dyDescent="0.25">
      <c r="A427">
        <v>2013</v>
      </c>
      <c r="B427" t="s">
        <v>31</v>
      </c>
      <c r="C427" t="s">
        <v>8</v>
      </c>
      <c r="D427" t="s">
        <v>11</v>
      </c>
      <c r="E427" s="43">
        <v>704</v>
      </c>
      <c r="F427" s="43">
        <v>1256459.45</v>
      </c>
      <c r="G427" s="44">
        <f t="shared" si="6"/>
        <v>0.56030459240049491</v>
      </c>
    </row>
    <row r="428" spans="1:7" hidden="1" x14ac:dyDescent="0.25">
      <c r="A428">
        <v>2013</v>
      </c>
      <c r="B428" t="s">
        <v>31</v>
      </c>
      <c r="C428" t="s">
        <v>8</v>
      </c>
      <c r="D428" t="s">
        <v>12</v>
      </c>
      <c r="E428" s="43">
        <v>1402</v>
      </c>
      <c r="F428" s="43">
        <v>949457.96</v>
      </c>
      <c r="G428" s="44">
        <f t="shared" si="6"/>
        <v>1.4766319932690859</v>
      </c>
    </row>
    <row r="429" spans="1:7" hidden="1" x14ac:dyDescent="0.25">
      <c r="A429">
        <v>2014</v>
      </c>
      <c r="B429" t="s">
        <v>31</v>
      </c>
      <c r="C429" t="s">
        <v>9</v>
      </c>
      <c r="D429" t="s">
        <v>11</v>
      </c>
      <c r="E429" s="43">
        <v>750</v>
      </c>
      <c r="F429" s="43">
        <v>1183961.01</v>
      </c>
      <c r="G429" s="44">
        <f t="shared" si="6"/>
        <v>0.63346680647870324</v>
      </c>
    </row>
    <row r="430" spans="1:7" x14ac:dyDescent="0.25">
      <c r="A430">
        <v>2014</v>
      </c>
      <c r="B430" t="s">
        <v>31</v>
      </c>
      <c r="C430" t="s">
        <v>9</v>
      </c>
      <c r="D430" t="s">
        <v>12</v>
      </c>
      <c r="E430" s="43">
        <v>3738</v>
      </c>
      <c r="F430" s="43">
        <v>1202443.17</v>
      </c>
      <c r="G430" s="44">
        <f t="shared" si="6"/>
        <v>3.1086708239192711</v>
      </c>
    </row>
    <row r="431" spans="1:7" hidden="1" x14ac:dyDescent="0.25">
      <c r="A431">
        <v>2014</v>
      </c>
      <c r="B431" t="s">
        <v>31</v>
      </c>
      <c r="C431" t="s">
        <v>8</v>
      </c>
      <c r="D431" t="s">
        <v>11</v>
      </c>
      <c r="E431" s="43">
        <v>612</v>
      </c>
      <c r="F431" s="43">
        <v>1186011.28</v>
      </c>
      <c r="G431" s="44">
        <f t="shared" si="6"/>
        <v>0.51601532828591645</v>
      </c>
    </row>
    <row r="432" spans="1:7" hidden="1" x14ac:dyDescent="0.25">
      <c r="A432">
        <v>2014</v>
      </c>
      <c r="B432" t="s">
        <v>31</v>
      </c>
      <c r="C432" t="s">
        <v>8</v>
      </c>
      <c r="D432" t="s">
        <v>12</v>
      </c>
      <c r="E432" s="43">
        <v>1445</v>
      </c>
      <c r="F432" s="43">
        <v>952740.88</v>
      </c>
      <c r="G432" s="44">
        <f t="shared" si="6"/>
        <v>1.516676811432716</v>
      </c>
    </row>
    <row r="433" spans="1:7" hidden="1" x14ac:dyDescent="0.25">
      <c r="A433">
        <v>2015</v>
      </c>
      <c r="B433" t="s">
        <v>31</v>
      </c>
      <c r="C433" t="s">
        <v>9</v>
      </c>
      <c r="D433" t="s">
        <v>11</v>
      </c>
      <c r="E433" s="43">
        <v>819</v>
      </c>
      <c r="F433" s="43">
        <v>1302634.02</v>
      </c>
      <c r="G433" s="44">
        <f t="shared" si="6"/>
        <v>0.62872609453267625</v>
      </c>
    </row>
    <row r="434" spans="1:7" x14ac:dyDescent="0.25">
      <c r="A434">
        <v>2015</v>
      </c>
      <c r="B434" t="s">
        <v>31</v>
      </c>
      <c r="C434" t="s">
        <v>9</v>
      </c>
      <c r="D434" t="s">
        <v>12</v>
      </c>
      <c r="E434" s="43">
        <v>4414</v>
      </c>
      <c r="F434" s="43">
        <v>1361712.13</v>
      </c>
      <c r="G434" s="44">
        <f t="shared" si="6"/>
        <v>3.2415074396083998</v>
      </c>
    </row>
    <row r="435" spans="1:7" hidden="1" x14ac:dyDescent="0.25">
      <c r="A435">
        <v>2015</v>
      </c>
      <c r="B435" t="s">
        <v>31</v>
      </c>
      <c r="C435" t="s">
        <v>8</v>
      </c>
      <c r="D435" t="s">
        <v>11</v>
      </c>
      <c r="E435" s="43">
        <v>665</v>
      </c>
      <c r="F435" s="43">
        <v>1284143.52</v>
      </c>
      <c r="G435" s="44">
        <f t="shared" si="6"/>
        <v>0.51785488899247023</v>
      </c>
    </row>
    <row r="436" spans="1:7" hidden="1" x14ac:dyDescent="0.25">
      <c r="A436">
        <v>2015</v>
      </c>
      <c r="B436" t="s">
        <v>31</v>
      </c>
      <c r="C436" t="s">
        <v>8</v>
      </c>
      <c r="D436" t="s">
        <v>12</v>
      </c>
      <c r="E436" s="43">
        <v>1697</v>
      </c>
      <c r="F436" s="43">
        <v>1054882.96</v>
      </c>
      <c r="G436" s="44">
        <f t="shared" si="6"/>
        <v>1.6087092733017512</v>
      </c>
    </row>
    <row r="437" spans="1:7" hidden="1" x14ac:dyDescent="0.25">
      <c r="A437">
        <v>2016</v>
      </c>
      <c r="B437" t="s">
        <v>31</v>
      </c>
      <c r="C437" t="s">
        <v>9</v>
      </c>
      <c r="D437" t="s">
        <v>11</v>
      </c>
      <c r="E437" s="43">
        <v>1071</v>
      </c>
      <c r="F437" s="43">
        <v>1462088.68</v>
      </c>
      <c r="G437" s="44">
        <f t="shared" si="6"/>
        <v>0.73251370771846758</v>
      </c>
    </row>
    <row r="438" spans="1:7" x14ac:dyDescent="0.25">
      <c r="A438">
        <v>2016</v>
      </c>
      <c r="B438" t="s">
        <v>31</v>
      </c>
      <c r="C438" t="s">
        <v>9</v>
      </c>
      <c r="D438" t="s">
        <v>12</v>
      </c>
      <c r="E438" s="43">
        <v>6018</v>
      </c>
      <c r="F438" s="43">
        <v>1700698.11</v>
      </c>
      <c r="G438" s="44">
        <f t="shared" si="6"/>
        <v>3.5385468853140547</v>
      </c>
    </row>
    <row r="439" spans="1:7" hidden="1" x14ac:dyDescent="0.25">
      <c r="A439">
        <v>2016</v>
      </c>
      <c r="B439" t="s">
        <v>31</v>
      </c>
      <c r="C439" t="s">
        <v>8</v>
      </c>
      <c r="D439" t="s">
        <v>11</v>
      </c>
      <c r="E439" s="43">
        <v>841</v>
      </c>
      <c r="F439" s="43">
        <v>1431545.63</v>
      </c>
      <c r="G439" s="44">
        <f t="shared" si="6"/>
        <v>0.58747690773922456</v>
      </c>
    </row>
    <row r="440" spans="1:7" hidden="1" x14ac:dyDescent="0.25">
      <c r="A440">
        <v>2016</v>
      </c>
      <c r="B440" t="s">
        <v>31</v>
      </c>
      <c r="C440" t="s">
        <v>8</v>
      </c>
      <c r="D440" t="s">
        <v>12</v>
      </c>
      <c r="E440" s="43">
        <v>2246</v>
      </c>
      <c r="F440" s="43">
        <v>1303059.58</v>
      </c>
      <c r="G440" s="44">
        <f t="shared" si="6"/>
        <v>1.7236356913165858</v>
      </c>
    </row>
    <row r="441" spans="1:7" hidden="1" x14ac:dyDescent="0.25">
      <c r="A441" t="s">
        <v>3</v>
      </c>
      <c r="B441" t="s">
        <v>31</v>
      </c>
      <c r="C441" t="s">
        <v>9</v>
      </c>
      <c r="D441" t="s">
        <v>11</v>
      </c>
      <c r="E441" s="43">
        <v>471</v>
      </c>
      <c r="F441" s="43">
        <v>572467.54</v>
      </c>
      <c r="G441" s="44">
        <f t="shared" si="6"/>
        <v>0.82275407265886202</v>
      </c>
    </row>
    <row r="442" spans="1:7" x14ac:dyDescent="0.25">
      <c r="A442" t="s">
        <v>3</v>
      </c>
      <c r="B442" t="s">
        <v>31</v>
      </c>
      <c r="C442" t="s">
        <v>9</v>
      </c>
      <c r="D442" t="s">
        <v>12</v>
      </c>
      <c r="E442" s="43">
        <v>3365</v>
      </c>
      <c r="F442" s="43">
        <v>861876.05</v>
      </c>
      <c r="G442" s="44">
        <f t="shared" si="6"/>
        <v>3.9042737061785155</v>
      </c>
    </row>
    <row r="443" spans="1:7" hidden="1" x14ac:dyDescent="0.25">
      <c r="A443" t="s">
        <v>3</v>
      </c>
      <c r="B443" t="s">
        <v>31</v>
      </c>
      <c r="C443" t="s">
        <v>8</v>
      </c>
      <c r="D443" t="s">
        <v>11</v>
      </c>
      <c r="E443" s="43">
        <v>305</v>
      </c>
      <c r="F443" s="43">
        <v>571568.82999999996</v>
      </c>
      <c r="G443" s="44">
        <f t="shared" si="6"/>
        <v>0.53361902187703281</v>
      </c>
    </row>
    <row r="444" spans="1:7" hidden="1" x14ac:dyDescent="0.25">
      <c r="A444" t="s">
        <v>3</v>
      </c>
      <c r="B444" t="s">
        <v>31</v>
      </c>
      <c r="C444" t="s">
        <v>8</v>
      </c>
      <c r="D444" t="s">
        <v>12</v>
      </c>
      <c r="E444" s="43">
        <v>1128</v>
      </c>
      <c r="F444" s="43">
        <v>657382.62</v>
      </c>
      <c r="G444" s="44">
        <f t="shared" si="6"/>
        <v>1.7158956833997225</v>
      </c>
    </row>
  </sheetData>
  <autoFilter ref="A4:G444" xr:uid="{00000000-0009-0000-0000-000006000000}">
    <filterColumn colId="2">
      <filters>
        <filter val="Female"/>
      </filters>
    </filterColumn>
    <filterColumn colId="3">
      <filters>
        <filter val="65+"/>
      </filters>
    </filterColumn>
  </autoFilter>
  <mergeCells count="2">
    <mergeCell ref="A2:G3"/>
    <mergeCell ref="A1:G1"/>
  </mergeCells>
  <printOptions horizontalCentered="1"/>
  <pageMargins left="0.7" right="0.7" top="0.75" bottom="0.75" header="0.3" footer="0.3"/>
  <pageSetup scale="70" fitToHeight="2" orientation="portrait" r:id="rId1"/>
  <headerFooter>
    <oddFooter>&amp;LCorresponding Author:
Setareh A. Williams, PhD - Radius Health, Inc.
swilliams@radiuspharm.com
Phone: 610-513-3788&amp;RPage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0"/>
  <sheetViews>
    <sheetView workbookViewId="0">
      <selection sqref="A1:T1"/>
    </sheetView>
  </sheetViews>
  <sheetFormatPr defaultRowHeight="15" x14ac:dyDescent="0.25"/>
  <cols>
    <col min="2" max="2" width="11" bestFit="1" customWidth="1"/>
    <col min="3" max="3" width="18.5703125" bestFit="1" customWidth="1"/>
    <col min="5" max="5" width="9.7109375" customWidth="1"/>
    <col min="6" max="6" width="9.5703125" bestFit="1" customWidth="1"/>
    <col min="7" max="7" width="5.28515625" customWidth="1"/>
    <col min="8" max="8" width="18" bestFit="1" customWidth="1"/>
    <col min="15" max="15" width="23.85546875" customWidth="1"/>
    <col min="16" max="16" width="16.28515625" customWidth="1"/>
    <col min="17" max="17" width="17.42578125" customWidth="1"/>
    <col min="18" max="18" width="16.42578125" customWidth="1"/>
    <col min="19" max="19" width="21.7109375" customWidth="1"/>
    <col min="20" max="20" width="18.5703125" customWidth="1"/>
  </cols>
  <sheetData>
    <row r="1" spans="1:20" ht="27.75" customHeight="1" x14ac:dyDescent="0.25">
      <c r="A1" s="57" t="s">
        <v>122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x14ac:dyDescent="0.25">
      <c r="A2" s="12" t="s">
        <v>119</v>
      </c>
    </row>
    <row r="3" spans="1:20" ht="15" customHeight="1" x14ac:dyDescent="0.25">
      <c r="A3" t="s">
        <v>0</v>
      </c>
      <c r="B3" t="s">
        <v>65</v>
      </c>
      <c r="C3" t="s">
        <v>66</v>
      </c>
      <c r="D3" t="s">
        <v>79</v>
      </c>
      <c r="E3" s="28" t="s">
        <v>78</v>
      </c>
      <c r="O3" s="69" t="s">
        <v>76</v>
      </c>
      <c r="P3" s="69"/>
      <c r="Q3" s="69"/>
      <c r="R3" s="69"/>
      <c r="S3" s="69"/>
    </row>
    <row r="4" spans="1:20" x14ac:dyDescent="0.25">
      <c r="A4">
        <v>2007</v>
      </c>
      <c r="B4">
        <v>36022</v>
      </c>
      <c r="C4" s="27">
        <v>3503.57</v>
      </c>
      <c r="D4" s="34">
        <v>10.281499999999999</v>
      </c>
      <c r="E4" s="33">
        <v>14.6669</v>
      </c>
      <c r="F4" s="34"/>
      <c r="G4" s="34"/>
      <c r="H4" s="34"/>
      <c r="O4" s="70"/>
      <c r="P4" s="70"/>
      <c r="Q4" s="70"/>
      <c r="R4" s="70"/>
      <c r="S4" s="70"/>
    </row>
    <row r="5" spans="1:20" ht="15" customHeight="1" x14ac:dyDescent="0.25">
      <c r="A5">
        <v>2008</v>
      </c>
      <c r="B5">
        <v>36179</v>
      </c>
      <c r="C5" s="27">
        <v>3611.63</v>
      </c>
      <c r="D5" s="34">
        <v>10.0174</v>
      </c>
      <c r="E5" s="33">
        <v>13.9137</v>
      </c>
      <c r="F5" s="34">
        <f>E5/E4</f>
        <v>0.9486462715365892</v>
      </c>
      <c r="G5" s="27">
        <f>(F5*F6*F7*F8*F9)^(1/5)</f>
        <v>0.95749865806523815</v>
      </c>
      <c r="H5" s="34"/>
      <c r="O5" s="71" t="s">
        <v>67</v>
      </c>
      <c r="P5" s="73" t="s">
        <v>68</v>
      </c>
      <c r="Q5" s="74"/>
      <c r="R5" s="74"/>
      <c r="S5" s="75"/>
    </row>
    <row r="6" spans="1:20" ht="26.25" x14ac:dyDescent="0.25">
      <c r="A6">
        <v>2009</v>
      </c>
      <c r="B6">
        <v>40725</v>
      </c>
      <c r="C6" s="27">
        <v>3869.19</v>
      </c>
      <c r="D6" s="34">
        <v>10.525499999999999</v>
      </c>
      <c r="E6" s="33">
        <v>13.4673</v>
      </c>
      <c r="F6" s="34">
        <f t="shared" ref="F6:F9" si="0">E6/E5</f>
        <v>0.9679165139394984</v>
      </c>
      <c r="G6" s="34"/>
      <c r="H6" s="34"/>
      <c r="O6" s="72"/>
      <c r="P6" s="29" t="s">
        <v>69</v>
      </c>
      <c r="Q6" s="29" t="s">
        <v>70</v>
      </c>
      <c r="R6" s="29" t="s">
        <v>71</v>
      </c>
      <c r="S6" s="29" t="s">
        <v>72</v>
      </c>
    </row>
    <row r="7" spans="1:20" x14ac:dyDescent="0.25">
      <c r="A7">
        <v>2010</v>
      </c>
      <c r="B7">
        <v>42430</v>
      </c>
      <c r="C7" s="27">
        <v>4017.04</v>
      </c>
      <c r="D7" s="34">
        <v>10.5625</v>
      </c>
      <c r="E7" s="33">
        <v>12.704000000000001</v>
      </c>
      <c r="F7" s="34">
        <f t="shared" si="0"/>
        <v>0.9433219724814923</v>
      </c>
      <c r="G7" s="34"/>
      <c r="H7" s="34"/>
      <c r="O7" s="30" t="s">
        <v>99</v>
      </c>
      <c r="P7" s="39">
        <v>0.96599999999999997</v>
      </c>
      <c r="Q7" s="38">
        <v>0.96</v>
      </c>
      <c r="R7" s="38">
        <v>0.97099999999999997</v>
      </c>
      <c r="S7" s="31" t="s">
        <v>73</v>
      </c>
      <c r="T7" s="32" t="s">
        <v>85</v>
      </c>
    </row>
    <row r="8" spans="1:20" x14ac:dyDescent="0.25">
      <c r="A8">
        <v>2011</v>
      </c>
      <c r="B8">
        <v>44481</v>
      </c>
      <c r="C8" s="27">
        <v>4196.45</v>
      </c>
      <c r="D8" s="34">
        <v>10.5997</v>
      </c>
      <c r="E8" s="33">
        <v>12.888299999999999</v>
      </c>
      <c r="F8" s="34">
        <f t="shared" si="0"/>
        <v>1.0145072418136019</v>
      </c>
      <c r="G8" s="34"/>
      <c r="H8" s="34"/>
      <c r="O8" s="30" t="s">
        <v>100</v>
      </c>
      <c r="P8" s="39">
        <v>1.06</v>
      </c>
      <c r="Q8" s="38">
        <v>1.04</v>
      </c>
      <c r="R8" s="38">
        <v>1.08</v>
      </c>
      <c r="S8" s="31" t="s">
        <v>73</v>
      </c>
      <c r="T8" s="32" t="s">
        <v>86</v>
      </c>
    </row>
    <row r="9" spans="1:20" ht="15" customHeight="1" x14ac:dyDescent="0.25">
      <c r="A9">
        <v>2012</v>
      </c>
      <c r="B9">
        <v>47671</v>
      </c>
      <c r="C9" s="27">
        <v>4474.8100000000004</v>
      </c>
      <c r="D9" s="34">
        <v>10.6532</v>
      </c>
      <c r="E9" s="33">
        <v>11.804</v>
      </c>
      <c r="F9" s="34">
        <f t="shared" si="0"/>
        <v>0.91586943196542614</v>
      </c>
      <c r="G9" s="34"/>
      <c r="H9" s="34"/>
      <c r="O9" s="68" t="s">
        <v>74</v>
      </c>
      <c r="P9" s="68"/>
      <c r="Q9" s="68"/>
      <c r="R9" s="68"/>
      <c r="S9" s="68"/>
    </row>
    <row r="10" spans="1:20" x14ac:dyDescent="0.25">
      <c r="A10">
        <v>2013</v>
      </c>
      <c r="B10">
        <v>50625</v>
      </c>
      <c r="C10" s="27">
        <v>4679.12</v>
      </c>
      <c r="D10" s="34">
        <v>10.8193</v>
      </c>
      <c r="E10" s="33">
        <v>11.792400000000001</v>
      </c>
      <c r="F10" s="34"/>
      <c r="G10" s="34"/>
      <c r="H10" s="34"/>
      <c r="P10" s="37">
        <f>P7*P8</f>
        <v>1.02396</v>
      </c>
    </row>
    <row r="11" spans="1:20" x14ac:dyDescent="0.25">
      <c r="A11">
        <v>2014</v>
      </c>
      <c r="B11">
        <v>51209</v>
      </c>
      <c r="C11" s="27">
        <v>4525.16</v>
      </c>
      <c r="D11" s="34">
        <v>11.3165</v>
      </c>
      <c r="E11" s="33">
        <v>11.8047</v>
      </c>
      <c r="F11" s="34"/>
      <c r="G11" s="34"/>
      <c r="H11" s="34"/>
    </row>
    <row r="12" spans="1:20" x14ac:dyDescent="0.25">
      <c r="A12">
        <v>2015</v>
      </c>
      <c r="B12">
        <v>57421</v>
      </c>
      <c r="C12" s="27">
        <v>5003.37</v>
      </c>
      <c r="D12" s="34">
        <v>11.4765</v>
      </c>
      <c r="E12" s="33">
        <v>11.7475</v>
      </c>
      <c r="F12" s="34"/>
      <c r="G12" s="34"/>
      <c r="H12" s="34"/>
    </row>
    <row r="13" spans="1:20" x14ac:dyDescent="0.25">
      <c r="A13">
        <v>2016</v>
      </c>
      <c r="B13">
        <v>70122</v>
      </c>
      <c r="C13" s="27">
        <v>5897.39</v>
      </c>
      <c r="D13" s="34">
        <v>11.8903</v>
      </c>
      <c r="E13" s="33">
        <v>11.8903</v>
      </c>
      <c r="F13" s="34"/>
      <c r="G13" s="34"/>
      <c r="H13" s="34"/>
    </row>
    <row r="14" spans="1:20" ht="15" customHeight="1" x14ac:dyDescent="0.25">
      <c r="A14">
        <v>2017</v>
      </c>
      <c r="B14">
        <v>36291</v>
      </c>
      <c r="C14" s="27">
        <v>2663.3</v>
      </c>
      <c r="D14" s="34">
        <v>13.6264</v>
      </c>
      <c r="E14" s="33">
        <v>12.504899999999999</v>
      </c>
      <c r="F14" s="34"/>
      <c r="G14" s="34"/>
      <c r="H14" s="34"/>
      <c r="O14" s="69" t="s">
        <v>77</v>
      </c>
      <c r="P14" s="69"/>
      <c r="Q14" s="69"/>
      <c r="R14" s="69"/>
      <c r="S14" s="69"/>
    </row>
    <row r="15" spans="1:20" x14ac:dyDescent="0.25">
      <c r="C15" s="27"/>
      <c r="D15" s="34"/>
      <c r="O15" s="70"/>
      <c r="P15" s="70"/>
      <c r="Q15" s="70"/>
      <c r="R15" s="70"/>
      <c r="S15" s="70"/>
    </row>
    <row r="16" spans="1:20" ht="15" customHeight="1" x14ac:dyDescent="0.25">
      <c r="O16" s="71" t="s">
        <v>67</v>
      </c>
      <c r="P16" s="73" t="s">
        <v>68</v>
      </c>
      <c r="Q16" s="74"/>
      <c r="R16" s="74"/>
      <c r="S16" s="75"/>
    </row>
    <row r="17" spans="15:19" ht="26.25" x14ac:dyDescent="0.25">
      <c r="O17" s="72"/>
      <c r="P17" s="29" t="s">
        <v>69</v>
      </c>
      <c r="Q17" s="29" t="s">
        <v>70</v>
      </c>
      <c r="R17" s="29" t="s">
        <v>71</v>
      </c>
      <c r="S17" s="29" t="s">
        <v>72</v>
      </c>
    </row>
    <row r="18" spans="15:19" x14ac:dyDescent="0.25">
      <c r="O18" s="30" t="s">
        <v>99</v>
      </c>
      <c r="P18" s="31" t="s">
        <v>91</v>
      </c>
      <c r="Q18" s="31" t="s">
        <v>92</v>
      </c>
      <c r="R18" s="31" t="s">
        <v>93</v>
      </c>
      <c r="S18" s="31" t="s">
        <v>94</v>
      </c>
    </row>
    <row r="19" spans="15:19" x14ac:dyDescent="0.25">
      <c r="O19" s="30" t="s">
        <v>100</v>
      </c>
      <c r="P19" s="31" t="s">
        <v>95</v>
      </c>
      <c r="Q19" s="31" t="s">
        <v>96</v>
      </c>
      <c r="R19" s="31" t="s">
        <v>97</v>
      </c>
      <c r="S19" s="31" t="s">
        <v>98</v>
      </c>
    </row>
    <row r="20" spans="15:19" ht="15" customHeight="1" x14ac:dyDescent="0.25">
      <c r="O20" s="68" t="s">
        <v>75</v>
      </c>
      <c r="P20" s="68"/>
      <c r="Q20" s="68"/>
      <c r="R20" s="68"/>
      <c r="S20" s="68"/>
    </row>
    <row r="23" spans="15:19" ht="15" customHeight="1" x14ac:dyDescent="0.25"/>
    <row r="24" spans="15:19" ht="15" customHeight="1" x14ac:dyDescent="0.25">
      <c r="O24" s="69" t="s">
        <v>101</v>
      </c>
      <c r="P24" s="69"/>
      <c r="Q24" s="69"/>
      <c r="R24" s="69"/>
      <c r="S24" s="69"/>
    </row>
    <row r="25" spans="15:19" x14ac:dyDescent="0.25">
      <c r="O25" s="70"/>
      <c r="P25" s="70"/>
      <c r="Q25" s="70"/>
      <c r="R25" s="70"/>
      <c r="S25" s="70"/>
    </row>
    <row r="26" spans="15:19" x14ac:dyDescent="0.25">
      <c r="O26" s="71" t="s">
        <v>67</v>
      </c>
      <c r="P26" s="73" t="s">
        <v>68</v>
      </c>
      <c r="Q26" s="74"/>
      <c r="R26" s="74"/>
      <c r="S26" s="75"/>
    </row>
    <row r="27" spans="15:19" ht="26.25" x14ac:dyDescent="0.25">
      <c r="O27" s="72"/>
      <c r="P27" s="29" t="s">
        <v>69</v>
      </c>
      <c r="Q27" s="29" t="s">
        <v>70</v>
      </c>
      <c r="R27" s="29" t="s">
        <v>71</v>
      </c>
      <c r="S27" s="29" t="s">
        <v>72</v>
      </c>
    </row>
    <row r="28" spans="15:19" x14ac:dyDescent="0.25">
      <c r="O28" s="30" t="s">
        <v>110</v>
      </c>
      <c r="P28" s="31" t="s">
        <v>102</v>
      </c>
      <c r="Q28" s="31" t="s">
        <v>103</v>
      </c>
      <c r="R28" s="31" t="s">
        <v>104</v>
      </c>
      <c r="S28" s="31" t="s">
        <v>105</v>
      </c>
    </row>
    <row r="29" spans="15:19" x14ac:dyDescent="0.25">
      <c r="O29" s="30" t="s">
        <v>109</v>
      </c>
      <c r="P29" s="31" t="s">
        <v>106</v>
      </c>
      <c r="Q29" s="31" t="s">
        <v>81</v>
      </c>
      <c r="R29" s="31" t="s">
        <v>107</v>
      </c>
      <c r="S29" s="31" t="s">
        <v>108</v>
      </c>
    </row>
    <row r="30" spans="15:19" x14ac:dyDescent="0.25">
      <c r="O30" s="68" t="s">
        <v>75</v>
      </c>
      <c r="P30" s="68"/>
      <c r="Q30" s="68"/>
      <c r="R30" s="68"/>
      <c r="S30" s="68"/>
    </row>
  </sheetData>
  <mergeCells count="13">
    <mergeCell ref="A1:T1"/>
    <mergeCell ref="O30:S30"/>
    <mergeCell ref="O24:S25"/>
    <mergeCell ref="O3:S4"/>
    <mergeCell ref="O14:S15"/>
    <mergeCell ref="O16:O17"/>
    <mergeCell ref="P16:S16"/>
    <mergeCell ref="O20:S20"/>
    <mergeCell ref="O5:O6"/>
    <mergeCell ref="P5:S5"/>
    <mergeCell ref="O9:S9"/>
    <mergeCell ref="O26:O27"/>
    <mergeCell ref="P26:S26"/>
  </mergeCells>
  <printOptions horizontalCentered="1"/>
  <pageMargins left="0.7" right="0.7" top="0.75" bottom="0.75" header="0.3" footer="0.3"/>
  <pageSetup scale="37" fitToHeight="2" orientation="landscape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13"/>
  <sheetViews>
    <sheetView workbookViewId="0">
      <selection sqref="A1:P1"/>
    </sheetView>
  </sheetViews>
  <sheetFormatPr defaultRowHeight="15" x14ac:dyDescent="0.25"/>
  <cols>
    <col min="1" max="1" width="23.85546875" bestFit="1" customWidth="1"/>
    <col min="2" max="2" width="14" customWidth="1"/>
    <col min="3" max="3" width="10.7109375" customWidth="1"/>
    <col min="6" max="6" width="17.7109375" bestFit="1" customWidth="1"/>
  </cols>
  <sheetData>
    <row r="1" spans="1:16" ht="30" customHeight="1" x14ac:dyDescent="0.25">
      <c r="A1" s="57" t="s">
        <v>122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x14ac:dyDescent="0.25">
      <c r="A2" s="12" t="s">
        <v>118</v>
      </c>
    </row>
    <row r="3" spans="1:16" x14ac:dyDescent="0.25">
      <c r="A3" t="s">
        <v>0</v>
      </c>
      <c r="B3" t="s">
        <v>84</v>
      </c>
      <c r="C3" t="s">
        <v>87</v>
      </c>
      <c r="D3" t="s">
        <v>88</v>
      </c>
      <c r="E3" t="s">
        <v>82</v>
      </c>
      <c r="F3" t="s">
        <v>83</v>
      </c>
    </row>
    <row r="4" spans="1:16" x14ac:dyDescent="0.25">
      <c r="A4">
        <v>2007</v>
      </c>
      <c r="B4" t="s">
        <v>22</v>
      </c>
      <c r="C4">
        <v>1.3437699999999999</v>
      </c>
      <c r="D4">
        <v>1.47187</v>
      </c>
      <c r="E4">
        <v>4708</v>
      </c>
      <c r="F4">
        <v>3503.57</v>
      </c>
    </row>
    <row r="5" spans="1:16" x14ac:dyDescent="0.25">
      <c r="A5">
        <v>2008</v>
      </c>
      <c r="B5" t="s">
        <v>22</v>
      </c>
      <c r="C5">
        <v>1.35894</v>
      </c>
      <c r="D5">
        <v>1.4683999999999999</v>
      </c>
      <c r="E5">
        <v>4908</v>
      </c>
      <c r="F5">
        <v>3611.63</v>
      </c>
    </row>
    <row r="6" spans="1:16" x14ac:dyDescent="0.25">
      <c r="A6">
        <v>2009</v>
      </c>
      <c r="B6" t="s">
        <v>22</v>
      </c>
      <c r="C6">
        <v>1.34395</v>
      </c>
      <c r="D6">
        <v>1.4571499999999999</v>
      </c>
      <c r="E6">
        <v>5200</v>
      </c>
      <c r="F6">
        <v>3869.19</v>
      </c>
    </row>
    <row r="7" spans="1:16" x14ac:dyDescent="0.25">
      <c r="A7">
        <v>2010</v>
      </c>
      <c r="B7" t="s">
        <v>22</v>
      </c>
      <c r="C7">
        <v>1.34701</v>
      </c>
      <c r="D7">
        <v>1.41015</v>
      </c>
      <c r="E7">
        <v>5411</v>
      </c>
      <c r="F7">
        <v>4017.04</v>
      </c>
    </row>
    <row r="8" spans="1:16" x14ac:dyDescent="0.25">
      <c r="A8">
        <v>2011</v>
      </c>
      <c r="B8" t="s">
        <v>22</v>
      </c>
      <c r="C8">
        <v>1.3234999999999999</v>
      </c>
      <c r="D8">
        <v>1.3566800000000001</v>
      </c>
      <c r="E8">
        <v>5554</v>
      </c>
      <c r="F8">
        <v>4196.45</v>
      </c>
    </row>
    <row r="9" spans="1:16" x14ac:dyDescent="0.25">
      <c r="A9">
        <v>2012</v>
      </c>
      <c r="B9" t="s">
        <v>22</v>
      </c>
      <c r="C9">
        <v>1.19312</v>
      </c>
      <c r="D9">
        <v>1.2264900000000001</v>
      </c>
      <c r="E9">
        <v>5339</v>
      </c>
      <c r="F9">
        <v>4474.8100000000004</v>
      </c>
    </row>
    <row r="10" spans="1:16" x14ac:dyDescent="0.25">
      <c r="A10">
        <v>2013</v>
      </c>
      <c r="B10" t="s">
        <v>22</v>
      </c>
      <c r="C10">
        <v>1.2611399999999999</v>
      </c>
      <c r="D10">
        <v>1.2902499999999999</v>
      </c>
      <c r="E10">
        <v>5901</v>
      </c>
      <c r="F10">
        <v>4679.12</v>
      </c>
    </row>
    <row r="11" spans="1:16" x14ac:dyDescent="0.25">
      <c r="A11">
        <v>2014</v>
      </c>
      <c r="B11" t="s">
        <v>22</v>
      </c>
      <c r="C11">
        <v>1.2755399999999999</v>
      </c>
      <c r="D11">
        <v>1.30118</v>
      </c>
      <c r="E11">
        <v>5772</v>
      </c>
      <c r="F11">
        <v>4525.16</v>
      </c>
    </row>
    <row r="12" spans="1:16" x14ac:dyDescent="0.25">
      <c r="A12">
        <v>2015</v>
      </c>
      <c r="B12" t="s">
        <v>22</v>
      </c>
      <c r="C12">
        <v>1.1300399999999999</v>
      </c>
      <c r="D12">
        <v>1.1439900000000001</v>
      </c>
      <c r="E12">
        <v>5654</v>
      </c>
      <c r="F12">
        <v>5003.37</v>
      </c>
    </row>
    <row r="13" spans="1:16" x14ac:dyDescent="0.25">
      <c r="A13">
        <v>2016</v>
      </c>
      <c r="B13" t="s">
        <v>22</v>
      </c>
      <c r="C13">
        <v>0.82579000000000002</v>
      </c>
      <c r="D13">
        <v>0.82579000000000002</v>
      </c>
      <c r="E13">
        <v>4870</v>
      </c>
      <c r="F13">
        <v>5897.39</v>
      </c>
    </row>
    <row r="14" spans="1:16" x14ac:dyDescent="0.25">
      <c r="A14">
        <v>2017</v>
      </c>
      <c r="B14" t="s">
        <v>22</v>
      </c>
      <c r="C14">
        <v>0.88573999999999997</v>
      </c>
      <c r="D14">
        <v>0.87617</v>
      </c>
      <c r="E14">
        <v>2359</v>
      </c>
      <c r="F14">
        <v>2663.3</v>
      </c>
    </row>
    <row r="15" spans="1:16" x14ac:dyDescent="0.25">
      <c r="A15">
        <v>2007</v>
      </c>
      <c r="B15" t="s">
        <v>23</v>
      </c>
      <c r="C15">
        <v>0.11473999999999999</v>
      </c>
      <c r="D15">
        <v>0.12456</v>
      </c>
      <c r="E15">
        <v>402</v>
      </c>
      <c r="F15">
        <v>3503.57</v>
      </c>
    </row>
    <row r="16" spans="1:16" x14ac:dyDescent="0.25">
      <c r="A16">
        <v>2008</v>
      </c>
      <c r="B16" t="s">
        <v>23</v>
      </c>
      <c r="C16">
        <v>9.6629999999999994E-2</v>
      </c>
      <c r="D16">
        <v>9.1980000000000006E-2</v>
      </c>
      <c r="E16">
        <v>349</v>
      </c>
      <c r="F16">
        <v>3611.63</v>
      </c>
    </row>
    <row r="17" spans="1:6" x14ac:dyDescent="0.25">
      <c r="A17">
        <v>2009</v>
      </c>
      <c r="B17" t="s">
        <v>23</v>
      </c>
      <c r="C17">
        <v>0.11501</v>
      </c>
      <c r="D17">
        <v>0.11842</v>
      </c>
      <c r="E17">
        <v>445</v>
      </c>
      <c r="F17">
        <v>3869.19</v>
      </c>
    </row>
    <row r="18" spans="1:6" x14ac:dyDescent="0.25">
      <c r="A18">
        <v>2010</v>
      </c>
      <c r="B18" t="s">
        <v>23</v>
      </c>
      <c r="C18">
        <v>0.10281</v>
      </c>
      <c r="D18">
        <v>9.8769999999999997E-2</v>
      </c>
      <c r="E18">
        <v>413</v>
      </c>
      <c r="F18">
        <v>4017.04</v>
      </c>
    </row>
    <row r="19" spans="1:6" x14ac:dyDescent="0.25">
      <c r="A19">
        <v>2011</v>
      </c>
      <c r="B19" t="s">
        <v>23</v>
      </c>
      <c r="C19">
        <v>0.10247000000000001</v>
      </c>
      <c r="D19">
        <v>0.10224999999999999</v>
      </c>
      <c r="E19">
        <v>430</v>
      </c>
      <c r="F19">
        <v>4196.45</v>
      </c>
    </row>
    <row r="20" spans="1:6" x14ac:dyDescent="0.25">
      <c r="A20">
        <v>2012</v>
      </c>
      <c r="B20" t="s">
        <v>23</v>
      </c>
      <c r="C20">
        <v>0.10481</v>
      </c>
      <c r="D20">
        <v>0.11027000000000001</v>
      </c>
      <c r="E20">
        <v>469</v>
      </c>
      <c r="F20">
        <v>4474.8100000000004</v>
      </c>
    </row>
    <row r="21" spans="1:6" x14ac:dyDescent="0.25">
      <c r="A21">
        <v>2013</v>
      </c>
      <c r="B21" t="s">
        <v>23</v>
      </c>
      <c r="C21">
        <v>9.5100000000000004E-2</v>
      </c>
      <c r="D21">
        <v>9.7220000000000001E-2</v>
      </c>
      <c r="E21">
        <v>445</v>
      </c>
      <c r="F21">
        <v>4679.12</v>
      </c>
    </row>
    <row r="22" spans="1:6" x14ac:dyDescent="0.25">
      <c r="A22">
        <v>2014</v>
      </c>
      <c r="B22" t="s">
        <v>23</v>
      </c>
      <c r="C22">
        <v>9.9220000000000003E-2</v>
      </c>
      <c r="D22">
        <v>0.10082000000000001</v>
      </c>
      <c r="E22">
        <v>449</v>
      </c>
      <c r="F22">
        <v>4525.16</v>
      </c>
    </row>
    <row r="23" spans="1:6" x14ac:dyDescent="0.25">
      <c r="A23">
        <v>2015</v>
      </c>
      <c r="B23" t="s">
        <v>23</v>
      </c>
      <c r="C23">
        <v>0.10133</v>
      </c>
      <c r="D23">
        <v>0.10242</v>
      </c>
      <c r="E23">
        <v>507</v>
      </c>
      <c r="F23">
        <v>5003.37</v>
      </c>
    </row>
    <row r="24" spans="1:6" x14ac:dyDescent="0.25">
      <c r="A24">
        <v>2016</v>
      </c>
      <c r="B24" t="s">
        <v>23</v>
      </c>
      <c r="C24">
        <v>0.1148</v>
      </c>
      <c r="D24">
        <v>0.1148</v>
      </c>
      <c r="E24">
        <v>677</v>
      </c>
      <c r="F24">
        <v>5897.39</v>
      </c>
    </row>
    <row r="25" spans="1:6" x14ac:dyDescent="0.25">
      <c r="A25">
        <v>2017</v>
      </c>
      <c r="B25" t="s">
        <v>23</v>
      </c>
      <c r="C25">
        <v>0.10964</v>
      </c>
      <c r="D25">
        <v>0.10638</v>
      </c>
      <c r="E25">
        <v>292</v>
      </c>
      <c r="F25">
        <v>2663.3</v>
      </c>
    </row>
    <row r="26" spans="1:6" x14ac:dyDescent="0.25">
      <c r="A26">
        <v>2007</v>
      </c>
      <c r="B26" t="s">
        <v>24</v>
      </c>
      <c r="C26">
        <v>1.4039999999999999</v>
      </c>
      <c r="D26">
        <v>2.6158299999999999</v>
      </c>
      <c r="E26">
        <v>4919</v>
      </c>
      <c r="F26">
        <v>3503.57</v>
      </c>
    </row>
    <row r="27" spans="1:6" x14ac:dyDescent="0.25">
      <c r="A27">
        <v>2008</v>
      </c>
      <c r="B27" t="s">
        <v>24</v>
      </c>
      <c r="C27">
        <v>1.3691899999999999</v>
      </c>
      <c r="D27">
        <v>2.4819</v>
      </c>
      <c r="E27">
        <v>4945</v>
      </c>
      <c r="F27">
        <v>3611.63</v>
      </c>
    </row>
    <row r="28" spans="1:6" x14ac:dyDescent="0.25">
      <c r="A28">
        <v>2009</v>
      </c>
      <c r="B28" t="s">
        <v>24</v>
      </c>
      <c r="C28">
        <v>1.4747300000000001</v>
      </c>
      <c r="D28">
        <v>2.2164600000000001</v>
      </c>
      <c r="E28">
        <v>5706</v>
      </c>
      <c r="F28">
        <v>3869.19</v>
      </c>
    </row>
    <row r="29" spans="1:6" x14ac:dyDescent="0.25">
      <c r="A29">
        <v>2010</v>
      </c>
      <c r="B29" t="s">
        <v>24</v>
      </c>
      <c r="C29">
        <v>1.47024</v>
      </c>
      <c r="D29">
        <v>2.07959</v>
      </c>
      <c r="E29">
        <v>5906</v>
      </c>
      <c r="F29">
        <v>4017.04</v>
      </c>
    </row>
    <row r="30" spans="1:6" x14ac:dyDescent="0.25">
      <c r="A30">
        <v>2011</v>
      </c>
      <c r="B30" t="s">
        <v>24</v>
      </c>
      <c r="C30">
        <v>1.46052</v>
      </c>
      <c r="D30">
        <v>2.3166799999999999</v>
      </c>
      <c r="E30">
        <v>6129</v>
      </c>
      <c r="F30">
        <v>4196.45</v>
      </c>
    </row>
    <row r="31" spans="1:6" x14ac:dyDescent="0.25">
      <c r="A31">
        <v>2012</v>
      </c>
      <c r="B31" t="s">
        <v>24</v>
      </c>
      <c r="C31">
        <v>1.5406200000000001</v>
      </c>
      <c r="D31">
        <v>1.82117</v>
      </c>
      <c r="E31">
        <v>6894</v>
      </c>
      <c r="F31">
        <v>4474.8100000000004</v>
      </c>
    </row>
    <row r="32" spans="1:6" x14ac:dyDescent="0.25">
      <c r="A32">
        <v>2013</v>
      </c>
      <c r="B32" t="s">
        <v>24</v>
      </c>
      <c r="C32">
        <v>1.5099</v>
      </c>
      <c r="D32">
        <v>1.7441199999999999</v>
      </c>
      <c r="E32">
        <v>7065</v>
      </c>
      <c r="F32">
        <v>4679.12</v>
      </c>
    </row>
    <row r="33" spans="1:6" x14ac:dyDescent="0.25">
      <c r="A33">
        <v>2014</v>
      </c>
      <c r="B33" t="s">
        <v>24</v>
      </c>
      <c r="C33">
        <v>1.67066</v>
      </c>
      <c r="D33">
        <v>1.7733000000000001</v>
      </c>
      <c r="E33">
        <v>7560</v>
      </c>
      <c r="F33">
        <v>4525.16</v>
      </c>
    </row>
    <row r="34" spans="1:6" x14ac:dyDescent="0.25">
      <c r="A34">
        <v>2015</v>
      </c>
      <c r="B34" t="s">
        <v>24</v>
      </c>
      <c r="C34">
        <v>1.65648</v>
      </c>
      <c r="D34">
        <v>1.7037500000000001</v>
      </c>
      <c r="E34">
        <v>8288</v>
      </c>
      <c r="F34">
        <v>5003.37</v>
      </c>
    </row>
    <row r="35" spans="1:6" x14ac:dyDescent="0.25">
      <c r="A35">
        <v>2016</v>
      </c>
      <c r="B35" t="s">
        <v>24</v>
      </c>
      <c r="C35">
        <v>1.7339899999999999</v>
      </c>
      <c r="D35">
        <v>1.7339899999999999</v>
      </c>
      <c r="E35">
        <v>10226</v>
      </c>
      <c r="F35">
        <v>5897.39</v>
      </c>
    </row>
    <row r="36" spans="1:6" x14ac:dyDescent="0.25">
      <c r="A36">
        <v>2017</v>
      </c>
      <c r="B36" t="s">
        <v>24</v>
      </c>
      <c r="C36">
        <v>2.0114200000000002</v>
      </c>
      <c r="D36">
        <v>1.74905</v>
      </c>
      <c r="E36">
        <v>5357</v>
      </c>
      <c r="F36">
        <v>2663.3</v>
      </c>
    </row>
    <row r="37" spans="1:6" x14ac:dyDescent="0.25">
      <c r="A37">
        <v>2007</v>
      </c>
      <c r="B37" t="s">
        <v>25</v>
      </c>
      <c r="C37">
        <v>0.18010000000000001</v>
      </c>
      <c r="D37">
        <v>0.24479999999999999</v>
      </c>
      <c r="E37">
        <v>631</v>
      </c>
      <c r="F37">
        <v>3503.57</v>
      </c>
    </row>
    <row r="38" spans="1:6" x14ac:dyDescent="0.25">
      <c r="A38">
        <v>2008</v>
      </c>
      <c r="B38" t="s">
        <v>25</v>
      </c>
      <c r="C38">
        <v>0.14924000000000001</v>
      </c>
      <c r="D38">
        <v>0.20366000000000001</v>
      </c>
      <c r="E38">
        <v>539</v>
      </c>
      <c r="F38">
        <v>3611.63</v>
      </c>
    </row>
    <row r="39" spans="1:6" x14ac:dyDescent="0.25">
      <c r="A39">
        <v>2009</v>
      </c>
      <c r="B39" t="s">
        <v>25</v>
      </c>
      <c r="C39">
        <v>0.17832999999999999</v>
      </c>
      <c r="D39">
        <v>0.25168000000000001</v>
      </c>
      <c r="E39">
        <v>690</v>
      </c>
      <c r="F39">
        <v>3869.19</v>
      </c>
    </row>
    <row r="40" spans="1:6" x14ac:dyDescent="0.25">
      <c r="A40">
        <v>2010</v>
      </c>
      <c r="B40" t="s">
        <v>25</v>
      </c>
      <c r="C40">
        <v>0.16653999999999999</v>
      </c>
      <c r="D40">
        <v>0.21168000000000001</v>
      </c>
      <c r="E40">
        <v>669</v>
      </c>
      <c r="F40">
        <v>4017.04</v>
      </c>
    </row>
    <row r="41" spans="1:6" x14ac:dyDescent="0.25">
      <c r="A41">
        <v>2011</v>
      </c>
      <c r="B41" t="s">
        <v>25</v>
      </c>
      <c r="C41">
        <v>0.15608</v>
      </c>
      <c r="D41">
        <v>0.20202999999999999</v>
      </c>
      <c r="E41">
        <v>655</v>
      </c>
      <c r="F41">
        <v>4196.45</v>
      </c>
    </row>
    <row r="42" spans="1:6" x14ac:dyDescent="0.25">
      <c r="A42">
        <v>2012</v>
      </c>
      <c r="B42" t="s">
        <v>25</v>
      </c>
      <c r="C42">
        <v>0.15978000000000001</v>
      </c>
      <c r="D42">
        <v>0.17882999999999999</v>
      </c>
      <c r="E42">
        <v>715</v>
      </c>
      <c r="F42">
        <v>4474.8100000000004</v>
      </c>
    </row>
    <row r="43" spans="1:6" x14ac:dyDescent="0.25">
      <c r="A43">
        <v>2013</v>
      </c>
      <c r="B43" t="s">
        <v>25</v>
      </c>
      <c r="C43">
        <v>0.17566999999999999</v>
      </c>
      <c r="D43">
        <v>0.1951</v>
      </c>
      <c r="E43">
        <v>822</v>
      </c>
      <c r="F43">
        <v>4679.12</v>
      </c>
    </row>
    <row r="44" spans="1:6" x14ac:dyDescent="0.25">
      <c r="A44">
        <v>2014</v>
      </c>
      <c r="B44" t="s">
        <v>25</v>
      </c>
      <c r="C44">
        <v>0.19602</v>
      </c>
      <c r="D44">
        <v>0.20627000000000001</v>
      </c>
      <c r="E44">
        <v>887</v>
      </c>
      <c r="F44">
        <v>4525.16</v>
      </c>
    </row>
    <row r="45" spans="1:6" x14ac:dyDescent="0.25">
      <c r="A45">
        <v>2015</v>
      </c>
      <c r="B45" t="s">
        <v>25</v>
      </c>
      <c r="C45">
        <v>0.20866000000000001</v>
      </c>
      <c r="D45">
        <v>0.21426000000000001</v>
      </c>
      <c r="E45">
        <v>1044</v>
      </c>
      <c r="F45">
        <v>5003.37</v>
      </c>
    </row>
    <row r="46" spans="1:6" x14ac:dyDescent="0.25">
      <c r="A46">
        <v>2016</v>
      </c>
      <c r="B46" t="s">
        <v>25</v>
      </c>
      <c r="C46">
        <v>0.26317000000000002</v>
      </c>
      <c r="D46">
        <v>0.26317000000000002</v>
      </c>
      <c r="E46">
        <v>1552</v>
      </c>
      <c r="F46">
        <v>5897.39</v>
      </c>
    </row>
    <row r="47" spans="1:6" x14ac:dyDescent="0.25">
      <c r="A47">
        <v>2017</v>
      </c>
      <c r="B47" t="s">
        <v>25</v>
      </c>
      <c r="C47">
        <v>0.31878000000000001</v>
      </c>
      <c r="D47">
        <v>0.29143999999999998</v>
      </c>
      <c r="E47">
        <v>849</v>
      </c>
      <c r="F47">
        <v>2663.3</v>
      </c>
    </row>
    <row r="48" spans="1:6" x14ac:dyDescent="0.25">
      <c r="A48">
        <v>2007</v>
      </c>
      <c r="B48" t="s">
        <v>26</v>
      </c>
      <c r="C48">
        <v>0.30054999999999998</v>
      </c>
      <c r="D48">
        <v>0.50880000000000003</v>
      </c>
      <c r="E48">
        <v>1053</v>
      </c>
      <c r="F48">
        <v>3503.57</v>
      </c>
    </row>
    <row r="49" spans="1:6" x14ac:dyDescent="0.25">
      <c r="A49">
        <v>2008</v>
      </c>
      <c r="B49" t="s">
        <v>26</v>
      </c>
      <c r="C49">
        <v>0.28131</v>
      </c>
      <c r="D49">
        <v>0.48597000000000001</v>
      </c>
      <c r="E49">
        <v>1016</v>
      </c>
      <c r="F49">
        <v>3611.63</v>
      </c>
    </row>
    <row r="50" spans="1:6" x14ac:dyDescent="0.25">
      <c r="A50">
        <v>2009</v>
      </c>
      <c r="B50" t="s">
        <v>26</v>
      </c>
      <c r="C50">
        <v>0.30420000000000003</v>
      </c>
      <c r="D50">
        <v>0.46149000000000001</v>
      </c>
      <c r="E50">
        <v>1177</v>
      </c>
      <c r="F50">
        <v>3869.19</v>
      </c>
    </row>
    <row r="51" spans="1:6" x14ac:dyDescent="0.25">
      <c r="A51">
        <v>2010</v>
      </c>
      <c r="B51" t="s">
        <v>26</v>
      </c>
      <c r="C51">
        <v>0.30470000000000003</v>
      </c>
      <c r="D51">
        <v>0.41747000000000001</v>
      </c>
      <c r="E51">
        <v>1224</v>
      </c>
      <c r="F51">
        <v>4017.04</v>
      </c>
    </row>
    <row r="52" spans="1:6" x14ac:dyDescent="0.25">
      <c r="A52">
        <v>2011</v>
      </c>
      <c r="B52" t="s">
        <v>26</v>
      </c>
      <c r="C52">
        <v>0.30192000000000002</v>
      </c>
      <c r="D52">
        <v>0.39750999999999997</v>
      </c>
      <c r="E52">
        <v>1267</v>
      </c>
      <c r="F52">
        <v>4196.45</v>
      </c>
    </row>
    <row r="53" spans="1:6" x14ac:dyDescent="0.25">
      <c r="A53">
        <v>2012</v>
      </c>
      <c r="B53" t="s">
        <v>26</v>
      </c>
      <c r="C53">
        <v>0.318</v>
      </c>
      <c r="D53">
        <v>0.37030000000000002</v>
      </c>
      <c r="E53">
        <v>1423</v>
      </c>
      <c r="F53">
        <v>4474.8100000000004</v>
      </c>
    </row>
    <row r="54" spans="1:6" x14ac:dyDescent="0.25">
      <c r="A54">
        <v>2013</v>
      </c>
      <c r="B54" t="s">
        <v>26</v>
      </c>
      <c r="C54">
        <v>0.32079000000000002</v>
      </c>
      <c r="D54">
        <v>0.36542999999999998</v>
      </c>
      <c r="E54">
        <v>1501</v>
      </c>
      <c r="F54">
        <v>4679.12</v>
      </c>
    </row>
    <row r="55" spans="1:6" x14ac:dyDescent="0.25">
      <c r="A55">
        <v>2014</v>
      </c>
      <c r="B55" t="s">
        <v>26</v>
      </c>
      <c r="C55">
        <v>0.35976999999999998</v>
      </c>
      <c r="D55">
        <v>0.38</v>
      </c>
      <c r="E55">
        <v>1628</v>
      </c>
      <c r="F55">
        <v>4525.16</v>
      </c>
    </row>
    <row r="56" spans="1:6" x14ac:dyDescent="0.25">
      <c r="A56">
        <v>2015</v>
      </c>
      <c r="B56" t="s">
        <v>26</v>
      </c>
      <c r="C56">
        <v>0.33756999999999998</v>
      </c>
      <c r="D56">
        <v>0.34540999999999999</v>
      </c>
      <c r="E56">
        <v>1689</v>
      </c>
      <c r="F56">
        <v>5003.37</v>
      </c>
    </row>
    <row r="57" spans="1:6" x14ac:dyDescent="0.25">
      <c r="A57">
        <v>2016</v>
      </c>
      <c r="B57" t="s">
        <v>26</v>
      </c>
      <c r="C57">
        <v>0.28792000000000001</v>
      </c>
      <c r="D57">
        <v>0.28792000000000001</v>
      </c>
      <c r="E57">
        <v>1698</v>
      </c>
      <c r="F57">
        <v>5897.39</v>
      </c>
    </row>
    <row r="58" spans="1:6" x14ac:dyDescent="0.25">
      <c r="A58">
        <v>2017</v>
      </c>
      <c r="B58" t="s">
        <v>26</v>
      </c>
      <c r="C58">
        <v>0.29174</v>
      </c>
      <c r="D58">
        <v>0.25622</v>
      </c>
      <c r="E58">
        <v>777</v>
      </c>
      <c r="F58">
        <v>2663.3</v>
      </c>
    </row>
    <row r="59" spans="1:6" x14ac:dyDescent="0.25">
      <c r="A59">
        <v>2007</v>
      </c>
      <c r="B59" t="s">
        <v>27</v>
      </c>
      <c r="C59">
        <v>1.9534400000000001</v>
      </c>
      <c r="D59">
        <v>2.3062399999999998</v>
      </c>
      <c r="E59">
        <v>6844</v>
      </c>
      <c r="F59">
        <v>3503.57</v>
      </c>
    </row>
    <row r="60" spans="1:6" x14ac:dyDescent="0.25">
      <c r="A60">
        <v>2008</v>
      </c>
      <c r="B60" t="s">
        <v>27</v>
      </c>
      <c r="C60">
        <v>1.9567399999999999</v>
      </c>
      <c r="D60">
        <v>2.3072900000000001</v>
      </c>
      <c r="E60">
        <v>7067</v>
      </c>
      <c r="F60">
        <v>3611.63</v>
      </c>
    </row>
    <row r="61" spans="1:6" x14ac:dyDescent="0.25">
      <c r="A61">
        <v>2009</v>
      </c>
      <c r="B61" t="s">
        <v>27</v>
      </c>
      <c r="C61">
        <v>1.9637199999999999</v>
      </c>
      <c r="D61">
        <v>2.2360199999999999</v>
      </c>
      <c r="E61">
        <v>7598</v>
      </c>
      <c r="F61">
        <v>3869.19</v>
      </c>
    </row>
    <row r="62" spans="1:6" x14ac:dyDescent="0.25">
      <c r="A62">
        <v>2010</v>
      </c>
      <c r="B62" t="s">
        <v>27</v>
      </c>
      <c r="C62">
        <v>1.9920100000000001</v>
      </c>
      <c r="D62">
        <v>2.1899600000000001</v>
      </c>
      <c r="E62">
        <v>8002</v>
      </c>
      <c r="F62">
        <v>4017.04</v>
      </c>
    </row>
    <row r="63" spans="1:6" x14ac:dyDescent="0.25">
      <c r="A63">
        <v>2011</v>
      </c>
      <c r="B63" t="s">
        <v>27</v>
      </c>
      <c r="C63">
        <v>2.0066999999999999</v>
      </c>
      <c r="D63">
        <v>2.1545700000000001</v>
      </c>
      <c r="E63">
        <v>8421</v>
      </c>
      <c r="F63">
        <v>4196.45</v>
      </c>
    </row>
    <row r="64" spans="1:6" x14ac:dyDescent="0.25">
      <c r="A64">
        <v>2012</v>
      </c>
      <c r="B64" t="s">
        <v>27</v>
      </c>
      <c r="C64">
        <v>1.8896900000000001</v>
      </c>
      <c r="D64">
        <v>2.01193</v>
      </c>
      <c r="E64">
        <v>8456</v>
      </c>
      <c r="F64">
        <v>4474.8100000000004</v>
      </c>
    </row>
    <row r="65" spans="1:6" x14ac:dyDescent="0.25">
      <c r="A65">
        <v>2013</v>
      </c>
      <c r="B65" t="s">
        <v>27</v>
      </c>
      <c r="C65">
        <v>1.97153</v>
      </c>
      <c r="D65">
        <v>2.0684800000000001</v>
      </c>
      <c r="E65">
        <v>9225</v>
      </c>
      <c r="F65">
        <v>4679.12</v>
      </c>
    </row>
    <row r="66" spans="1:6" x14ac:dyDescent="0.25">
      <c r="A66">
        <v>2014</v>
      </c>
      <c r="B66" t="s">
        <v>27</v>
      </c>
      <c r="C66">
        <v>1.9568399999999999</v>
      </c>
      <c r="D66">
        <v>2.0207000000000002</v>
      </c>
      <c r="E66">
        <v>8855</v>
      </c>
      <c r="F66">
        <v>4525.16</v>
      </c>
    </row>
    <row r="67" spans="1:6" x14ac:dyDescent="0.25">
      <c r="A67">
        <v>2015</v>
      </c>
      <c r="B67" t="s">
        <v>27</v>
      </c>
      <c r="C67">
        <v>1.98946</v>
      </c>
      <c r="D67">
        <v>2.0279699999999998</v>
      </c>
      <c r="E67">
        <v>9954</v>
      </c>
      <c r="F67">
        <v>5003.37</v>
      </c>
    </row>
    <row r="68" spans="1:6" x14ac:dyDescent="0.25">
      <c r="A68">
        <v>2016</v>
      </c>
      <c r="B68" t="s">
        <v>27</v>
      </c>
      <c r="C68">
        <v>1.9723999999999999</v>
      </c>
      <c r="D68">
        <v>1.9723999999999999</v>
      </c>
      <c r="E68">
        <v>11632</v>
      </c>
      <c r="F68">
        <v>5897.39</v>
      </c>
    </row>
    <row r="69" spans="1:6" x14ac:dyDescent="0.25">
      <c r="A69">
        <v>2017</v>
      </c>
      <c r="B69" t="s">
        <v>27</v>
      </c>
      <c r="C69">
        <v>2.1022799999999999</v>
      </c>
      <c r="D69">
        <v>2.0059100000000001</v>
      </c>
      <c r="E69">
        <v>5599</v>
      </c>
      <c r="F69">
        <v>2663.3</v>
      </c>
    </row>
    <row r="70" spans="1:6" x14ac:dyDescent="0.25">
      <c r="A70">
        <v>2007</v>
      </c>
      <c r="B70" t="s">
        <v>28</v>
      </c>
      <c r="C70">
        <v>1.12514</v>
      </c>
      <c r="D70">
        <v>1.54254</v>
      </c>
      <c r="E70">
        <v>3942</v>
      </c>
      <c r="F70">
        <v>3503.57</v>
      </c>
    </row>
    <row r="71" spans="1:6" x14ac:dyDescent="0.25">
      <c r="A71">
        <v>2008</v>
      </c>
      <c r="B71" t="s">
        <v>28</v>
      </c>
      <c r="C71">
        <v>1.1302399999999999</v>
      </c>
      <c r="D71">
        <v>1.43113</v>
      </c>
      <c r="E71">
        <v>4082</v>
      </c>
      <c r="F71">
        <v>3611.63</v>
      </c>
    </row>
    <row r="72" spans="1:6" x14ac:dyDescent="0.25">
      <c r="A72">
        <v>2009</v>
      </c>
      <c r="B72" t="s">
        <v>28</v>
      </c>
      <c r="C72">
        <v>1.1470100000000001</v>
      </c>
      <c r="D72">
        <v>1.3715999999999999</v>
      </c>
      <c r="E72">
        <v>4438</v>
      </c>
      <c r="F72">
        <v>3869.19</v>
      </c>
    </row>
    <row r="73" spans="1:6" x14ac:dyDescent="0.25">
      <c r="A73">
        <v>2010</v>
      </c>
      <c r="B73" t="s">
        <v>28</v>
      </c>
      <c r="C73">
        <v>1.1956599999999999</v>
      </c>
      <c r="D73">
        <v>1.38408</v>
      </c>
      <c r="E73">
        <v>4803</v>
      </c>
      <c r="F73">
        <v>4017.04</v>
      </c>
    </row>
    <row r="74" spans="1:6" x14ac:dyDescent="0.25">
      <c r="A74">
        <v>2011</v>
      </c>
      <c r="B74" t="s">
        <v>28</v>
      </c>
      <c r="C74">
        <v>1.22699</v>
      </c>
      <c r="D74">
        <v>1.4448300000000001</v>
      </c>
      <c r="E74">
        <v>5149</v>
      </c>
      <c r="F74">
        <v>4196.45</v>
      </c>
    </row>
    <row r="75" spans="1:6" x14ac:dyDescent="0.25">
      <c r="A75">
        <v>2012</v>
      </c>
      <c r="B75" t="s">
        <v>28</v>
      </c>
      <c r="C75">
        <v>1.2961499999999999</v>
      </c>
      <c r="D75">
        <v>1.41665</v>
      </c>
      <c r="E75">
        <v>5800</v>
      </c>
      <c r="F75">
        <v>4474.8100000000004</v>
      </c>
    </row>
    <row r="76" spans="1:6" x14ac:dyDescent="0.25">
      <c r="A76">
        <v>2013</v>
      </c>
      <c r="B76" t="s">
        <v>28</v>
      </c>
      <c r="C76">
        <v>1.2835799999999999</v>
      </c>
      <c r="D76">
        <v>1.3879699999999999</v>
      </c>
      <c r="E76">
        <v>6006</v>
      </c>
      <c r="F76">
        <v>4679.12</v>
      </c>
    </row>
    <row r="77" spans="1:6" x14ac:dyDescent="0.25">
      <c r="A77">
        <v>2014</v>
      </c>
      <c r="B77" t="s">
        <v>28</v>
      </c>
      <c r="C77">
        <v>1.3287899999999999</v>
      </c>
      <c r="D77">
        <v>1.3835</v>
      </c>
      <c r="E77">
        <v>6013</v>
      </c>
      <c r="F77">
        <v>4525.16</v>
      </c>
    </row>
    <row r="78" spans="1:6" x14ac:dyDescent="0.25">
      <c r="A78">
        <v>2015</v>
      </c>
      <c r="B78" t="s">
        <v>28</v>
      </c>
      <c r="C78">
        <v>1.34989</v>
      </c>
      <c r="D78">
        <v>1.3828400000000001</v>
      </c>
      <c r="E78">
        <v>6754</v>
      </c>
      <c r="F78">
        <v>5003.37</v>
      </c>
    </row>
    <row r="79" spans="1:6" x14ac:dyDescent="0.25">
      <c r="A79">
        <v>2016</v>
      </c>
      <c r="B79" t="s">
        <v>28</v>
      </c>
      <c r="C79">
        <v>1.3650100000000001</v>
      </c>
      <c r="D79">
        <v>1.3650100000000001</v>
      </c>
      <c r="E79">
        <v>8050</v>
      </c>
      <c r="F79">
        <v>5897.39</v>
      </c>
    </row>
    <row r="80" spans="1:6" x14ac:dyDescent="0.25">
      <c r="A80">
        <v>2017</v>
      </c>
      <c r="B80" t="s">
        <v>28</v>
      </c>
      <c r="C80">
        <v>1.58263</v>
      </c>
      <c r="D80">
        <v>1.46814</v>
      </c>
      <c r="E80">
        <v>4215</v>
      </c>
      <c r="F80">
        <v>2663.3</v>
      </c>
    </row>
    <row r="81" spans="1:6" x14ac:dyDescent="0.25">
      <c r="A81">
        <v>2007</v>
      </c>
      <c r="B81" t="s">
        <v>29</v>
      </c>
      <c r="C81">
        <v>2.2711100000000002</v>
      </c>
      <c r="D81">
        <v>3.7180300000000002</v>
      </c>
      <c r="E81">
        <v>7957</v>
      </c>
      <c r="F81">
        <v>3503.57</v>
      </c>
    </row>
    <row r="82" spans="1:6" x14ac:dyDescent="0.25">
      <c r="A82">
        <v>2008</v>
      </c>
      <c r="B82" t="s">
        <v>29</v>
      </c>
      <c r="C82">
        <v>2.1400299999999999</v>
      </c>
      <c r="D82">
        <v>3.3444600000000002</v>
      </c>
      <c r="E82">
        <v>7729</v>
      </c>
      <c r="F82">
        <v>3611.63</v>
      </c>
    </row>
    <row r="83" spans="1:6" x14ac:dyDescent="0.25">
      <c r="A83">
        <v>2009</v>
      </c>
      <c r="B83" t="s">
        <v>29</v>
      </c>
      <c r="C83">
        <v>2.3599299999999999</v>
      </c>
      <c r="D83">
        <v>3.3061099999999999</v>
      </c>
      <c r="E83">
        <v>9131</v>
      </c>
      <c r="F83">
        <v>3869.19</v>
      </c>
    </row>
    <row r="84" spans="1:6" x14ac:dyDescent="0.25">
      <c r="A84">
        <v>2010</v>
      </c>
      <c r="B84" t="s">
        <v>29</v>
      </c>
      <c r="C84">
        <v>2.3497400000000002</v>
      </c>
      <c r="D84">
        <v>2.9908199999999998</v>
      </c>
      <c r="E84">
        <v>9439</v>
      </c>
      <c r="F84">
        <v>4017.04</v>
      </c>
    </row>
    <row r="85" spans="1:6" x14ac:dyDescent="0.25">
      <c r="A85">
        <v>2011</v>
      </c>
      <c r="B85" t="s">
        <v>29</v>
      </c>
      <c r="C85">
        <v>2.4022700000000001</v>
      </c>
      <c r="D85">
        <v>2.9435799999999999</v>
      </c>
      <c r="E85">
        <v>10081</v>
      </c>
      <c r="F85">
        <v>4196.45</v>
      </c>
    </row>
    <row r="86" spans="1:6" x14ac:dyDescent="0.25">
      <c r="A86">
        <v>2012</v>
      </c>
      <c r="B86" t="s">
        <v>29</v>
      </c>
      <c r="C86">
        <v>2.47072</v>
      </c>
      <c r="D86">
        <v>2.8004799999999999</v>
      </c>
      <c r="E86">
        <v>11056</v>
      </c>
      <c r="F86">
        <v>4474.8100000000004</v>
      </c>
    </row>
    <row r="87" spans="1:6" x14ac:dyDescent="0.25">
      <c r="A87">
        <v>2013</v>
      </c>
      <c r="B87" t="s">
        <v>29</v>
      </c>
      <c r="C87">
        <v>2.5259</v>
      </c>
      <c r="D87">
        <v>2.8135599999999998</v>
      </c>
      <c r="E87">
        <v>11819</v>
      </c>
      <c r="F87">
        <v>4679.12</v>
      </c>
    </row>
    <row r="88" spans="1:6" x14ac:dyDescent="0.25">
      <c r="A88">
        <v>2014</v>
      </c>
      <c r="B88" t="s">
        <v>29</v>
      </c>
      <c r="C88">
        <v>2.6372599999999999</v>
      </c>
      <c r="D88">
        <v>2.7706200000000001</v>
      </c>
      <c r="E88">
        <v>11934</v>
      </c>
      <c r="F88">
        <v>4525.16</v>
      </c>
    </row>
    <row r="89" spans="1:6" x14ac:dyDescent="0.25">
      <c r="A89">
        <v>2015</v>
      </c>
      <c r="B89" t="s">
        <v>29</v>
      </c>
      <c r="C89">
        <v>2.8085100000000001</v>
      </c>
      <c r="D89">
        <v>2.8904700000000001</v>
      </c>
      <c r="E89">
        <v>14052</v>
      </c>
      <c r="F89">
        <v>5003.37</v>
      </c>
    </row>
    <row r="90" spans="1:6" x14ac:dyDescent="0.25">
      <c r="A90">
        <v>2016</v>
      </c>
      <c r="B90" t="s">
        <v>29</v>
      </c>
      <c r="C90">
        <v>3.10188</v>
      </c>
      <c r="D90">
        <v>3.10188</v>
      </c>
      <c r="E90">
        <v>18293</v>
      </c>
      <c r="F90">
        <v>5897.39</v>
      </c>
    </row>
    <row r="91" spans="1:6" x14ac:dyDescent="0.25">
      <c r="A91">
        <v>2017</v>
      </c>
      <c r="B91" t="s">
        <v>29</v>
      </c>
      <c r="C91">
        <v>3.8050600000000001</v>
      </c>
      <c r="D91">
        <v>3.4428299999999998</v>
      </c>
      <c r="E91">
        <v>10134</v>
      </c>
      <c r="F91">
        <v>2663.3</v>
      </c>
    </row>
    <row r="92" spans="1:6" x14ac:dyDescent="0.25">
      <c r="A92">
        <v>2007</v>
      </c>
      <c r="B92" t="s">
        <v>30</v>
      </c>
      <c r="C92">
        <v>0.35764000000000001</v>
      </c>
      <c r="D92">
        <v>0.43036000000000002</v>
      </c>
      <c r="E92">
        <v>1253</v>
      </c>
      <c r="F92">
        <v>3503.57</v>
      </c>
    </row>
    <row r="93" spans="1:6" x14ac:dyDescent="0.25">
      <c r="A93">
        <v>2008</v>
      </c>
      <c r="B93" t="s">
        <v>30</v>
      </c>
      <c r="C93">
        <v>0.34388999999999997</v>
      </c>
      <c r="D93">
        <v>0.41138000000000002</v>
      </c>
      <c r="E93">
        <v>1242</v>
      </c>
      <c r="F93">
        <v>3611.63</v>
      </c>
    </row>
    <row r="94" spans="1:6" x14ac:dyDescent="0.25">
      <c r="A94">
        <v>2009</v>
      </c>
      <c r="B94" t="s">
        <v>30</v>
      </c>
      <c r="C94">
        <v>0.34322000000000003</v>
      </c>
      <c r="D94">
        <v>0.38419999999999999</v>
      </c>
      <c r="E94">
        <v>1328</v>
      </c>
      <c r="F94">
        <v>3869.19</v>
      </c>
    </row>
    <row r="95" spans="1:6" x14ac:dyDescent="0.25">
      <c r="A95">
        <v>2010</v>
      </c>
      <c r="B95" t="s">
        <v>30</v>
      </c>
      <c r="C95">
        <v>0.34827000000000002</v>
      </c>
      <c r="D95">
        <v>0.36670999999999998</v>
      </c>
      <c r="E95">
        <v>1399</v>
      </c>
      <c r="F95">
        <v>4017.04</v>
      </c>
    </row>
    <row r="96" spans="1:6" x14ac:dyDescent="0.25">
      <c r="A96">
        <v>2011</v>
      </c>
      <c r="B96" t="s">
        <v>30</v>
      </c>
      <c r="C96">
        <v>0.32766000000000001</v>
      </c>
      <c r="D96">
        <v>0.33856000000000003</v>
      </c>
      <c r="E96">
        <v>1375</v>
      </c>
      <c r="F96">
        <v>4196.45</v>
      </c>
    </row>
    <row r="97" spans="1:6" x14ac:dyDescent="0.25">
      <c r="A97">
        <v>2012</v>
      </c>
      <c r="B97" t="s">
        <v>30</v>
      </c>
      <c r="C97">
        <v>0.34437000000000001</v>
      </c>
      <c r="D97">
        <v>0.35908000000000001</v>
      </c>
      <c r="E97">
        <v>1541</v>
      </c>
      <c r="F97">
        <v>4474.8100000000004</v>
      </c>
    </row>
    <row r="98" spans="1:6" x14ac:dyDescent="0.25">
      <c r="A98">
        <v>2013</v>
      </c>
      <c r="B98" t="s">
        <v>30</v>
      </c>
      <c r="C98">
        <v>0.32656000000000002</v>
      </c>
      <c r="D98">
        <v>0.33605000000000002</v>
      </c>
      <c r="E98">
        <v>1528</v>
      </c>
      <c r="F98">
        <v>4679.12</v>
      </c>
    </row>
    <row r="99" spans="1:6" x14ac:dyDescent="0.25">
      <c r="A99">
        <v>2014</v>
      </c>
      <c r="B99" t="s">
        <v>30</v>
      </c>
      <c r="C99">
        <v>0.34606999999999999</v>
      </c>
      <c r="D99">
        <v>0.35254000000000002</v>
      </c>
      <c r="E99">
        <v>1566</v>
      </c>
      <c r="F99">
        <v>4525.16</v>
      </c>
    </row>
    <row r="100" spans="1:6" x14ac:dyDescent="0.25">
      <c r="A100">
        <v>2015</v>
      </c>
      <c r="B100" t="s">
        <v>30</v>
      </c>
      <c r="C100">
        <v>0.37655</v>
      </c>
      <c r="D100">
        <v>0.38089000000000001</v>
      </c>
      <c r="E100">
        <v>1884</v>
      </c>
      <c r="F100">
        <v>5003.37</v>
      </c>
    </row>
    <row r="101" spans="1:6" x14ac:dyDescent="0.25">
      <c r="A101">
        <v>2016</v>
      </c>
      <c r="B101" t="s">
        <v>30</v>
      </c>
      <c r="C101">
        <v>0.49987999999999999</v>
      </c>
      <c r="D101">
        <v>0.49987999999999999</v>
      </c>
      <c r="E101">
        <v>2948</v>
      </c>
      <c r="F101">
        <v>5897.39</v>
      </c>
    </row>
    <row r="102" spans="1:6" x14ac:dyDescent="0.25">
      <c r="A102">
        <v>2017</v>
      </c>
      <c r="B102" t="s">
        <v>30</v>
      </c>
      <c r="C102">
        <v>0.54068000000000005</v>
      </c>
      <c r="D102">
        <v>0.52510999999999997</v>
      </c>
      <c r="E102">
        <v>1440</v>
      </c>
      <c r="F102">
        <v>2663.3</v>
      </c>
    </row>
    <row r="103" spans="1:6" x14ac:dyDescent="0.25">
      <c r="A103">
        <v>2007</v>
      </c>
      <c r="B103" t="s">
        <v>31</v>
      </c>
      <c r="C103">
        <v>1.2310300000000001</v>
      </c>
      <c r="D103">
        <v>1.70387</v>
      </c>
      <c r="E103">
        <v>4313</v>
      </c>
      <c r="F103">
        <v>3503.57</v>
      </c>
    </row>
    <row r="104" spans="1:6" x14ac:dyDescent="0.25">
      <c r="A104">
        <v>2008</v>
      </c>
      <c r="B104" t="s">
        <v>31</v>
      </c>
      <c r="C104">
        <v>1.1911499999999999</v>
      </c>
      <c r="D104">
        <v>1.68754</v>
      </c>
      <c r="E104">
        <v>4302</v>
      </c>
      <c r="F104">
        <v>3611.63</v>
      </c>
    </row>
    <row r="105" spans="1:6" x14ac:dyDescent="0.25">
      <c r="A105">
        <v>2009</v>
      </c>
      <c r="B105" t="s">
        <v>31</v>
      </c>
      <c r="C105">
        <v>1.2953600000000001</v>
      </c>
      <c r="D105">
        <v>1.66421</v>
      </c>
      <c r="E105">
        <v>5012</v>
      </c>
      <c r="F105">
        <v>3869.19</v>
      </c>
    </row>
    <row r="106" spans="1:6" x14ac:dyDescent="0.25">
      <c r="A106">
        <v>2010</v>
      </c>
      <c r="B106" t="s">
        <v>31</v>
      </c>
      <c r="C106">
        <v>1.28552</v>
      </c>
      <c r="D106">
        <v>1.5547500000000001</v>
      </c>
      <c r="E106">
        <v>5164</v>
      </c>
      <c r="F106">
        <v>4017.04</v>
      </c>
    </row>
    <row r="107" spans="1:6" x14ac:dyDescent="0.25">
      <c r="A107">
        <v>2011</v>
      </c>
      <c r="B107" t="s">
        <v>31</v>
      </c>
      <c r="C107">
        <v>1.2915700000000001</v>
      </c>
      <c r="D107">
        <v>1.6316299999999999</v>
      </c>
      <c r="E107">
        <v>5420</v>
      </c>
      <c r="F107">
        <v>4196.45</v>
      </c>
    </row>
    <row r="108" spans="1:6" x14ac:dyDescent="0.25">
      <c r="A108">
        <v>2012</v>
      </c>
      <c r="B108" t="s">
        <v>31</v>
      </c>
      <c r="C108">
        <v>1.33592</v>
      </c>
      <c r="D108">
        <v>1.5087699999999999</v>
      </c>
      <c r="E108">
        <v>5978</v>
      </c>
      <c r="F108">
        <v>4474.8100000000004</v>
      </c>
    </row>
    <row r="109" spans="1:6" x14ac:dyDescent="0.25">
      <c r="A109">
        <v>2013</v>
      </c>
      <c r="B109" t="s">
        <v>31</v>
      </c>
      <c r="C109">
        <v>1.3491899999999999</v>
      </c>
      <c r="D109">
        <v>1.49421</v>
      </c>
      <c r="E109">
        <v>6313</v>
      </c>
      <c r="F109">
        <v>4679.12</v>
      </c>
    </row>
    <row r="110" spans="1:6" x14ac:dyDescent="0.25">
      <c r="A110">
        <v>2014</v>
      </c>
      <c r="B110" t="s">
        <v>31</v>
      </c>
      <c r="C110">
        <v>1.4463600000000001</v>
      </c>
      <c r="D110">
        <v>1.5157499999999999</v>
      </c>
      <c r="E110">
        <v>6545</v>
      </c>
      <c r="F110">
        <v>4525.16</v>
      </c>
    </row>
    <row r="111" spans="1:6" x14ac:dyDescent="0.25">
      <c r="A111">
        <v>2015</v>
      </c>
      <c r="B111" t="s">
        <v>31</v>
      </c>
      <c r="C111">
        <v>1.5179800000000001</v>
      </c>
      <c r="D111">
        <v>1.5554699999999999</v>
      </c>
      <c r="E111">
        <v>7595</v>
      </c>
      <c r="F111">
        <v>5003.37</v>
      </c>
    </row>
    <row r="112" spans="1:6" x14ac:dyDescent="0.25">
      <c r="A112">
        <v>2016</v>
      </c>
      <c r="B112" t="s">
        <v>31</v>
      </c>
      <c r="C112">
        <v>1.7255100000000001</v>
      </c>
      <c r="D112">
        <v>1.7255100000000001</v>
      </c>
      <c r="E112">
        <v>10176</v>
      </c>
      <c r="F112">
        <v>5897.39</v>
      </c>
    </row>
    <row r="113" spans="1:6" x14ac:dyDescent="0.25">
      <c r="A113">
        <v>2017</v>
      </c>
      <c r="B113" t="s">
        <v>31</v>
      </c>
      <c r="C113">
        <v>1.97838</v>
      </c>
      <c r="D113">
        <v>1.7836799999999999</v>
      </c>
      <c r="E113">
        <v>5269</v>
      </c>
      <c r="F113">
        <v>2663.3</v>
      </c>
    </row>
  </sheetData>
  <mergeCells count="1">
    <mergeCell ref="A1:P1"/>
  </mergeCells>
  <printOptions horizontalCentered="1"/>
  <pageMargins left="0.7" right="0.7" top="0.75" bottom="0.75" header="0.3" footer="0.3"/>
  <pageSetup scale="51" fitToHeight="3" orientation="portrait" r:id="rId1"/>
  <headerFooter>
    <oddFooter>&amp;LCorresponding Author:
Setareh A. Williams, PhD - Radius Health, Inc.
swilliams@radiuspharm.com
Phone: 610-513-3788&amp;RPage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5C4B3D57E8E4FB51A5DCE7D64DFB9" ma:contentTypeVersion="13" ma:contentTypeDescription="Create a new document." ma:contentTypeScope="" ma:versionID="587b698dded33c994c921bb284ef3228">
  <xsd:schema xmlns:xsd="http://www.w3.org/2001/XMLSchema" xmlns:xs="http://www.w3.org/2001/XMLSchema" xmlns:p="http://schemas.microsoft.com/office/2006/metadata/properties" xmlns:ns3="1eb2934a-1047-49af-a62e-626365a58f3c" xmlns:ns4="b69d8813-7b3d-4f40-883e-0e89d7681b9e" targetNamespace="http://schemas.microsoft.com/office/2006/metadata/properties" ma:root="true" ma:fieldsID="d73e5c641164d2e01e5e900ccd3a5769" ns3:_="" ns4:_="">
    <xsd:import namespace="1eb2934a-1047-49af-a62e-626365a58f3c"/>
    <xsd:import namespace="b69d8813-7b3d-4f40-883e-0e89d7681b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2934a-1047-49af-a62e-626365a58f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d8813-7b3d-4f40-883e-0e89d7681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693A2-290B-4892-9AF0-85CC09424AAE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eb2934a-1047-49af-a62e-626365a58f3c"/>
    <ds:schemaRef ds:uri="http://purl.org/dc/elements/1.1/"/>
    <ds:schemaRef ds:uri="http://schemas.microsoft.com/office/2006/metadata/properties"/>
    <ds:schemaRef ds:uri="b69d8813-7b3d-4f40-883e-0e89d7681b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74112B-4BAC-4F1F-89CF-127461D04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2934a-1047-49af-a62e-626365a58f3c"/>
    <ds:schemaRef ds:uri="b69d8813-7b3d-4f40-883e-0e89d768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0CB61B-09A5-44B1-AB05-3294E3C9F9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Table of Contents</vt:lpstr>
      <vt:lpstr>Table 1</vt:lpstr>
      <vt:lpstr>Table 2</vt:lpstr>
      <vt:lpstr>Table 3</vt:lpstr>
      <vt:lpstr>Table 4</vt:lpstr>
      <vt:lpstr>Table 5</vt:lpstr>
      <vt:lpstr>Table 6</vt:lpstr>
      <vt:lpstr>Adjusted Fracture Rates</vt:lpstr>
      <vt:lpstr>Adjusted Fracture Rates by Site</vt:lpstr>
      <vt:lpstr>'Adjusted Fracture Rates'!Print_Area</vt:lpstr>
      <vt:lpstr>'Adjusted Fracture Rates by Site'!Print_Area</vt:lpstr>
      <vt:lpstr>'Table 1'!Print_Area</vt:lpstr>
      <vt:lpstr>'Table 3'!Print_Area</vt:lpstr>
      <vt:lpstr>'Table 5'!Print_Area</vt:lpstr>
      <vt:lpstr>'Table 6'!Print_Area</vt:lpstr>
      <vt:lpstr>'Table of Contents'!Print_Area</vt:lpstr>
      <vt:lpstr>'Adjusted Fracture Rates'!Print_Titles</vt:lpstr>
      <vt:lpstr>'Adjusted Fracture Rates by Site'!Print_Titles</vt:lpstr>
      <vt:lpstr>'Table 3'!Print_Titles</vt:lpstr>
      <vt:lpstr>'Table 5'!Print_Titles</vt:lpstr>
      <vt:lpstr>'Table 6'!Print_Titles</vt:lpstr>
    </vt:vector>
  </TitlesOfParts>
  <Company>UnitedHealth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Sundquist, Kevin J</dc:creator>
  <cp:lastModifiedBy>Tammy Dempsey</cp:lastModifiedBy>
  <cp:lastPrinted>2019-12-19T22:18:56Z</cp:lastPrinted>
  <dcterms:created xsi:type="dcterms:W3CDTF">2018-03-26T16:33:14Z</dcterms:created>
  <dcterms:modified xsi:type="dcterms:W3CDTF">2019-12-19T22:19:02Z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0x0101000D65C4B3D57E8E4FB51A5DCE7D64DFB9</vt:lpwstr>
  </property>
</Properties>
</file>