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0" documentId="6_{8869FC54-CDB3-4CC5-A128-3E6BF722BCE0}" xr6:coauthVersionLast="47" xr6:coauthVersionMax="47" xr10:uidLastSave="{00000000-0000-0000-0000-000000000000}"/>
  <bookViews>
    <workbookView xWindow="-10944" yWindow="-12744" windowWidth="22740" windowHeight="12000" xr2:uid="{951795B8-4FE0-4B63-8999-D684126CC3D5}"/>
  </bookViews>
  <sheets>
    <sheet name="Supplemental File 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" l="1"/>
  <c r="Z8" i="1" s="1"/>
  <c r="S7" i="1"/>
  <c r="R7" i="1"/>
  <c r="Q7" i="1"/>
  <c r="S6" i="1"/>
  <c r="R6" i="1"/>
  <c r="Q6" i="1"/>
  <c r="Z6" i="1" s="1"/>
  <c r="S8" i="1"/>
  <c r="R8" i="1"/>
  <c r="T6" i="1" l="1"/>
  <c r="U6" i="1" s="1"/>
  <c r="T7" i="1"/>
  <c r="U7" i="1" s="1"/>
  <c r="Z7" i="1"/>
  <c r="T8" i="1"/>
  <c r="V8" i="1" s="1"/>
  <c r="Y8" i="1" s="1"/>
  <c r="U8" i="1" l="1"/>
  <c r="W8" i="1"/>
  <c r="AA8" i="1" s="1"/>
  <c r="V7" i="1"/>
  <c r="Y7" i="1" s="1"/>
  <c r="W7" i="1"/>
  <c r="V6" i="1"/>
  <c r="Y6" i="1" s="1"/>
  <c r="W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tc={770AADE9-D037-46B1-A722-77B54A8C7949}</author>
    <author>tc={48A676E9-CA1A-4BE5-BB7A-8CC5CCF52775}</author>
    <author>tc={4BC3F9A5-81A1-4BBF-89F1-A312FFFC27F7}</author>
    <author>tc={6A13F2DC-FDCE-4EA2-B9CA-3DB12F9DAB65}</author>
    <author>tc={DB7330BE-FC92-4F2B-8A76-BC563AF471B2}</author>
    <author>tc={531C34EE-C4F6-41DD-8C85-2CC73219EEF2}</author>
    <author>tc={E22C2E98-F0DF-492D-8077-AEA1D9BDB91B}</author>
    <author>tc={99029FC9-96B4-451F-9D60-D9BACE38759C}</author>
    <author>tc={F0CADB28-E147-47BE-9DA5-3F365B3FEEE6}</author>
    <author>tc={4594B807-14F6-4658-9CD1-AC7826DFF05A}</author>
    <author>tc={25A50F38-5A27-471C-8E81-47AE6C9E85C1}</author>
    <author>tc={3F36D162-5E54-4C3F-97D5-A7F3A8980A3D}</author>
    <author>tc={AE1BF984-AB5D-4A71-8799-801BC14126BC}</author>
  </authors>
  <commentList>
    <comment ref="Q5" authorId="0" shapeId="0" xr:uid="{770AADE9-D037-46B1-A722-77B54A8C7949}">
      <text>
        <t>[Threaded comment]
Your version of Excel allows you to read this threaded comment; however, any edits to it will get removed if the file is opened in a newer version of Excel. Learn more: https://go.microsoft.com/fwlink/?linkid=870924
Comment:
    standardized beta (change in IQ units for incr. of 1ug/g MH THg) = Reported beta (change in outcome score for incr. of 1mg/L MB THg) / (SD for outcome rescaling) * (15 for SD of IQ scores) / (0.250 for hair:blood ratio)</t>
      </text>
    </comment>
    <comment ref="U5" authorId="1" shapeId="0" xr:uid="{48A676E9-CA1A-4BE5-BB7A-8CC5CCF52775}">
      <text>
        <t>[Threaded comment]
Your version of Excel allows you to read this threaded comment; however, any edits to it will get removed if the file is opened in a newer version of Excel. Learn more: https://go.microsoft.com/fwlink/?linkid=870924
Comment:
    p-value &lt;=0.1 highlighted</t>
      </text>
    </comment>
    <comment ref="M6" authorId="2" shapeId="0" xr:uid="{4BC3F9A5-81A1-4BBF-89F1-A312FFFC27F7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reported as “MeHg” but all source studies measured THg, and no indication Kopylev et al. adjusted from THg to MeHg (e.g. 80% as MeHg). Therefore, the exposure increase is assumed to be for THg even though “MeHg” is reported.</t>
      </text>
    </comment>
    <comment ref="O6" authorId="3" shapeId="0" xr:uid="{6A13F2DC-FDCE-4EA2-B9CA-3DB12F9DAB65}">
      <text>
        <t>[Threaded comment]
Your version of Excel allows you to read this threaded comment; however, any edits to it will get removed if the file is opened in a newer version of Excel. Learn more: https://go.microsoft.com/fwlink/?linkid=870924
Comment:
    no external standardized SD for BNT scores, therefore an avg. SD=5 used based reported SDs from Tatsuta 2020 (SD=4.7 to 5.1) and estimated for Faroe 1 from IQR in Grandjean 1997 (IQR/1.35 = (28-21)/1.35 = 5.2</t>
      </text>
    </comment>
    <comment ref="P6" authorId="4" shapeId="0" xr:uid="{DB7330BE-FC92-4F2B-8A76-BC563AF471B2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hair(ug/g):blood(ug/L) ratio of 0.250:1</t>
      </text>
    </comment>
    <comment ref="AA6" authorId="5" shapeId="0" xr:uid="{531C34EE-C4F6-41DD-8C85-2CC73219EEF2}">
      <text>
        <t>[Threaded comment]
Your version of Excel allows you to read this threaded comment; however, any edits to it will get removed if the file is opened in a newer version of Excel. Learn more: https://go.microsoft.com/fwlink/?linkid=870924
Comment:
    “undefined” since the 90%CI upper limit is in beneficial direction (negative exposure BMDU is calculated, = undefined BMDU)</t>
      </text>
    </comment>
    <comment ref="M7" authorId="6" shapeId="0" xr:uid="{E22C2E98-F0DF-492D-8077-AEA1D9BDB91B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reported as “MeHg” but all source studies measured THg, and no indication Kopylev et al. adjusted from THg to MeHg (e.g. 80% as MeHg). Therefore, the exposure increase is assumed to be for THg even though “MeHg” is reported.</t>
      </text>
    </comment>
    <comment ref="O7" authorId="7" shapeId="0" xr:uid="{99029FC9-96B4-451F-9D60-D9BACE38759C}">
      <text>
        <t>[Threaded comment]
Your version of Excel allows you to read this threaded comment; however, any edits to it will get removed if the file is opened in a newer version of Excel. Learn more: https://go.microsoft.com/fwlink/?linkid=870924
Comment:
    no external standardized SD for BNT scores, therefore an avg. SD=5 used based reported SDs from Tatsuta 2020 (SD=4.7 to 5.1) and estimated for Faroe 1 from IQR in Grandjean 1997 (IQR/1.35 = (28-21)/1.35 = 5.2</t>
      </text>
    </comment>
    <comment ref="P7" authorId="8" shapeId="0" xr:uid="{F0CADB28-E147-47BE-9DA5-3F365B3FEEE6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hair(ug/g):blood(ug/L) ratio of 0.250:1</t>
      </text>
    </comment>
    <comment ref="AA7" authorId="9" shapeId="0" xr:uid="{4594B807-14F6-4658-9CD1-AC7826DFF05A}">
      <text>
        <t>[Threaded comment]
Your version of Excel allows you to read this threaded comment; however, any edits to it will get removed if the file is opened in a newer version of Excel. Learn more: https://go.microsoft.com/fwlink/?linkid=870924
Comment:
    “undefined” since the 90%CI upper limit is in beneficial direction (negative exposure BMDU is calculated, = undefined BMDU)</t>
      </text>
    </comment>
    <comment ref="M8" authorId="10" shapeId="0" xr:uid="{25A50F38-5A27-471C-8E81-47AE6C9E85C1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reported as “MeHg” but all source studies measured THg, and no indication Kopylev et al. adjusted from THg to MeHg (e.g. 80% as MeHg). Therefore, the exposure increase is assumed to be for THg even though “MeHg” is reported.</t>
      </text>
    </comment>
    <comment ref="O8" authorId="11" shapeId="0" xr:uid="{3F36D162-5E54-4C3F-97D5-A7F3A8980A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 SD rescaling needed since coefficient already expressed in IQ units</t>
      </text>
    </comment>
    <comment ref="P8" authorId="12" shapeId="0" xr:uid="{AE1BF984-AB5D-4A71-8799-801BC14126BC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hair(ug/g):blood(ug/L) ratio of 0.250:1</t>
      </text>
    </comment>
  </commentList>
</comments>
</file>

<file path=xl/sharedStrings.xml><?xml version="1.0" encoding="utf-8"?>
<sst xmlns="http://schemas.openxmlformats.org/spreadsheetml/2006/main" count="55" uniqueCount="40">
  <si>
    <t>Publication</t>
  </si>
  <si>
    <t>Cohort
(lowest to highest exposure, standardized to maternal hair THg)</t>
  </si>
  <si>
    <t>Cohort N</t>
  </si>
  <si>
    <t>Beta
N</t>
  </si>
  <si>
    <t>beta</t>
  </si>
  <si>
    <t>95%CI lower</t>
  </si>
  <si>
    <t>95%CI upper</t>
  </si>
  <si>
    <t>Units for outcome change</t>
  </si>
  <si>
    <t>Units for exposure change</t>
  </si>
  <si>
    <t>Location of Data</t>
  </si>
  <si>
    <t>SD for outcome rescaling as SD units</t>
  </si>
  <si>
    <t>SE (calc.)</t>
  </si>
  <si>
    <t>p-value
(calculated unless indicated)</t>
  </si>
  <si>
    <t>90%CI lower</t>
  </si>
  <si>
    <t>90%CI upper</t>
  </si>
  <si>
    <t>BMR</t>
  </si>
  <si>
    <r>
      <rPr>
        <b/>
        <sz val="10"/>
        <color theme="1"/>
        <rFont val="Aptos Narrow"/>
        <family val="2"/>
        <scheme val="minor"/>
      </rPr>
      <t xml:space="preserve">BMDL </t>
    </r>
    <r>
      <rPr>
        <sz val="10"/>
        <color theme="1"/>
        <rFont val="Aptos Narrow"/>
        <family val="2"/>
        <scheme val="minor"/>
      </rPr>
      <t xml:space="preserve">
ug/g MH THg
(BMR/ 90%CI lower)</t>
    </r>
  </si>
  <si>
    <r>
      <rPr>
        <b/>
        <sz val="10"/>
        <color theme="1"/>
        <rFont val="Aptos Narrow"/>
        <family val="2"/>
        <scheme val="minor"/>
      </rPr>
      <t>BMD</t>
    </r>
    <r>
      <rPr>
        <sz val="10"/>
        <color theme="1"/>
        <rFont val="Aptos Narrow"/>
        <family val="2"/>
        <scheme val="minor"/>
      </rPr>
      <t xml:space="preserve">
ug/g MH THg
(BMR/ </t>
    </r>
    <r>
      <rPr>
        <sz val="10"/>
        <color theme="1"/>
        <rFont val="Aptos Narrow"/>
        <family val="2"/>
      </rPr>
      <t>β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ptos Narrow"/>
        <family val="2"/>
      </rPr>
      <t>SDy)</t>
    </r>
  </si>
  <si>
    <r>
      <rPr>
        <b/>
        <sz val="10"/>
        <color theme="1"/>
        <rFont val="Aptos Narrow"/>
        <family val="2"/>
        <scheme val="minor"/>
      </rPr>
      <t>BMDU</t>
    </r>
    <r>
      <rPr>
        <sz val="10"/>
        <color theme="1"/>
        <rFont val="Aptos Narrow"/>
        <family val="2"/>
        <scheme val="minor"/>
      </rPr>
      <t xml:space="preserve">
ug/g MH THg
(BMR/ 90%CI upper)</t>
    </r>
  </si>
  <si>
    <t>Kopylev &amp; Segal 2025</t>
  </si>
  <si>
    <t>BNT (no cues)</t>
  </si>
  <si>
    <t>Tohoku coastal, 
Faroe 1</t>
  </si>
  <si>
    <t>BNT score</t>
  </si>
  <si>
    <t>incr. of 1ug/L MB "MeHg"</t>
  </si>
  <si>
    <t>Figure 1 and text (p.3)</t>
  </si>
  <si>
    <t>undefined</t>
  </si>
  <si>
    <t>BNT (cues)</t>
  </si>
  <si>
    <t xml:space="preserve">Language/Verbal </t>
  </si>
  <si>
    <t>MIREC, Project Viva, World Trade Center, PHIME Slov-Croat., PHIME Italy, MOCEH, Tohoku coastal, Nunavik</t>
  </si>
  <si>
    <t>Tohoku coastal, Nunavik</t>
  </si>
  <si>
    <t>IQ score</t>
  </si>
  <si>
    <t>Figure 2 and text (p.3)</t>
  </si>
  <si>
    <t>Sub-domain</t>
  </si>
  <si>
    <t>β 
IQ score</t>
  </si>
  <si>
    <t>Data Reported from Kopylev &amp; Segal 2025</t>
  </si>
  <si>
    <t>Standardized Regression Coefficients</t>
  </si>
  <si>
    <t>BMD Estimates</t>
  </si>
  <si>
    <t>Conversion of 1ug/L MB THg to 1ug/g MH THg</t>
  </si>
  <si>
    <t>Supplemental File S5. Pooled regression coefficients from the the meta-analysis by Kopylev &amp; Segal (2025), with standardization and BMD estimates</t>
  </si>
  <si>
    <r>
      <rPr>
        <i/>
        <sz val="10"/>
        <color theme="1"/>
        <rFont val="Times New Roman"/>
        <family val="1"/>
      </rPr>
      <t>Archives of Toxicology</t>
    </r>
    <r>
      <rPr>
        <sz val="10"/>
        <color theme="1"/>
        <rFont val="Times New Roman"/>
        <family val="1"/>
      </rPr>
      <t xml:space="preserve">
Neurodevelopmental effects of methylmercury (MeHg): A review of epidemiological points of departure (PoDs), toxicological reference values (TRVs), and key uncertainties in human health risk assessment 
Blechinger, Scott R.1* (ORCID 0000-0002-4991-4597, Scopus ID 6506155596)
Singh, Kavita2 (ORCID N/A, Scopus ID 58382466900)
Afghan, Abdul1 (ORCID N/A, Scopus ID 58522410100)
Smith, Catherine A.1 (ORCID N/A, Scopus ID 46461849300)
1 Bureau of Chemical Safety, Food and Nutrition Directorate, Health Canada, Ottawa, Canada
2 Environmental Health Science and Research Bureau, Health Canada, Ottawa, Canada
*Corresponding author: scott.blechinger@hc-sc.gc.ca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</si>
</sst>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Symbol"/>
      <family val="1"/>
      <charset val="2"/>
    </font>
    <font>
      <b/>
      <sz val="10"/>
      <color theme="1"/>
      <name val="Aptos Narrow"/>
      <family val="2"/>
      <scheme val="minor"/>
    </font>
    <font>
      <sz val="10"/>
      <color rgb="FF0000F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5" fillId="6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5" dT="2025-10-27T15:26:52.09" personId="{00000000-0000-0000-0000-000000000000}" id="{770AADE9-D037-46B1-A722-77B54A8C7949}">
    <text>standardized beta (change in IQ units for incr. of 1ug/g MH THg) = Reported beta (change in outcome score for incr. of 1mg/L MB THg) / (SD for outcome rescaling) * (15 for SD of IQ scores) / (0.250 for hair:blood ratio)</text>
  </threadedComment>
  <threadedComment ref="U5" dT="2025-10-18T18:39:22.37" personId="{00000000-0000-0000-0000-000000000000}" id="{48A676E9-CA1A-4BE5-BB7A-8CC5CCF52775}">
    <text>p-value &lt;=0.1 highlighted</text>
  </threadedComment>
  <threadedComment ref="M6" dT="2025-10-18T14:03:11.61" personId="{00000000-0000-0000-0000-000000000000}" id="{4BC3F9A5-81A1-4BBF-89F1-A312FFFC27F7}">
    <text>reported as “MeHg” but all source studies measured THg, and no indication Kopylev et al. adjusted from THg to MeHg (e.g. 80% as MeHg). Therefore, the exposure increase is assumed to be for THg even though “MeHg” is reported.</text>
  </threadedComment>
  <threadedComment ref="O6" dT="2025-10-18T14:04:57.88" personId="{00000000-0000-0000-0000-000000000000}" id="{6A13F2DC-FDCE-4EA2-B9CA-3DB12F9DAB65}">
    <text>no external standardized SD for BNT scores, therefore an avg. SD=5 used based reported SDs from Tatsuta 2020 (SD=4.7 to 5.1) and estimated for Faroe 1 from IQR in Grandjean 1997 (IQR/1.35 = (28-21)/1.35 = 5.2</text>
  </threadedComment>
  <threadedComment ref="P6" dT="2025-10-27T14:51:46.84" personId="{00000000-0000-0000-0000-000000000000}" id="{DB7330BE-FC92-4F2B-8A76-BC563AF471B2}">
    <text>from hair(ug/g):blood(ug/L) ratio of 0.250:1</text>
  </threadedComment>
  <threadedComment ref="AA6" dT="2025-10-18T14:06:51.73" personId="{00000000-0000-0000-0000-000000000000}" id="{531C34EE-C4F6-41DD-8C85-2CC73219EEF2}">
    <text>“undefined” since the 90%CI upper limit is in beneficial direction (negative exposure BMDU is calculated, = undefined BMDU)</text>
  </threadedComment>
  <threadedComment ref="M7" dT="2025-10-18T14:03:11.61" personId="{00000000-0000-0000-0000-000000000000}" id="{E22C2E98-F0DF-492D-8077-AEA1D9BDB91B}">
    <text>reported as “MeHg” but all source studies measured THg, and no indication Kopylev et al. adjusted from THg to MeHg (e.g. 80% as MeHg). Therefore, the exposure increase is assumed to be for THg even though “MeHg” is reported.</text>
  </threadedComment>
  <threadedComment ref="O7" dT="2025-10-18T14:04:57.88" personId="{00000000-0000-0000-0000-000000000000}" id="{99029FC9-96B4-451F-9D60-D9BACE38759C}">
    <text>no external standardized SD for BNT scores, therefore an avg. SD=5 used based reported SDs from Tatsuta 2020 (SD=4.7 to 5.1) and estimated for Faroe 1 from IQR in Grandjean 1997 (IQR/1.35 = (28-21)/1.35 = 5.2</text>
  </threadedComment>
  <threadedComment ref="P7" dT="2025-10-27T14:51:46.84" personId="{00000000-0000-0000-0000-000000000000}" id="{F0CADB28-E147-47BE-9DA5-3F365B3FEEE6}">
    <text>from hair(ug/g):blood(ug/L) ratio of 0.250:1</text>
  </threadedComment>
  <threadedComment ref="AA7" dT="2025-10-18T14:06:51.73" personId="{00000000-0000-0000-0000-000000000000}" id="{4594B807-14F6-4658-9CD1-AC7826DFF05A}">
    <text>“undefined” since the 90%CI upper limit is in beneficial direction (negative exposure BMDU is calculated, = undefined BMDU)</text>
  </threadedComment>
  <threadedComment ref="M8" dT="2025-10-18T14:03:11.61" personId="{00000000-0000-0000-0000-000000000000}" id="{25A50F38-5A27-471C-8E81-47AE6C9E85C1}">
    <text>reported as “MeHg” but all source studies measured THg, and no indication Kopylev et al. adjusted from THg to MeHg (e.g. 80% as MeHg). Therefore, the exposure increase is assumed to be for THg even though “MeHg” is reported.</text>
  </threadedComment>
  <threadedComment ref="O8" dT="2025-10-27T15:23:02.03" personId="{00000000-0000-0000-0000-000000000000}" id="{3F36D162-5E54-4C3F-97D5-A7F3A8980A3D}">
    <text>no SD rescaling needed since coefficient already expressed in IQ units</text>
  </threadedComment>
  <threadedComment ref="P8" dT="2025-10-27T14:51:46.84" personId="{00000000-0000-0000-0000-000000000000}" id="{AE1BF984-AB5D-4A71-8799-801BC14126BC}">
    <text>from hair(ug/g):blood(ug/L) ratio of 0.250:1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FE14-3000-41BB-8CA8-64B6D24367D3}">
  <sheetPr codeName="Sheet1"/>
  <dimension ref="A1:AA10"/>
  <sheetViews>
    <sheetView tabSelected="1" zoomScale="70" zoomScaleNormal="70" workbookViewId="0">
      <selection sqref="A1:X1"/>
    </sheetView>
  </sheetViews>
  <sheetFormatPr defaultRowHeight="14.4" x14ac:dyDescent="0.3"/>
  <cols>
    <col min="1" max="1" width="10.44140625" customWidth="1"/>
    <col min="3" max="3" width="18.21875" customWidth="1"/>
    <col min="16" max="16" width="12.33203125" customWidth="1"/>
    <col min="17" max="17" width="8.77734375" customWidth="1"/>
    <col min="21" max="21" width="10.109375" customWidth="1"/>
  </cols>
  <sheetData>
    <row r="1" spans="1:27" s="14" customFormat="1" ht="18.75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7" s="15" customFormat="1" ht="163.19999999999999" customHeight="1" x14ac:dyDescent="0.3">
      <c r="A2" s="20" t="s">
        <v>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3.2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7" s="11" customFormat="1" ht="27" customHeight="1" x14ac:dyDescent="0.3">
      <c r="A4" s="16" t="s">
        <v>34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 t="s">
        <v>35</v>
      </c>
      <c r="P4" s="17"/>
      <c r="Q4" s="17"/>
      <c r="R4" s="17"/>
      <c r="S4" s="17"/>
      <c r="T4" s="17"/>
      <c r="U4" s="17"/>
      <c r="V4" s="17"/>
      <c r="W4" s="17"/>
      <c r="X4" s="18" t="s">
        <v>36</v>
      </c>
      <c r="Y4" s="18"/>
      <c r="Z4" s="18"/>
      <c r="AA4" s="18"/>
    </row>
    <row r="5" spans="1:27" ht="110.4" x14ac:dyDescent="0.3">
      <c r="A5" s="1" t="s">
        <v>0</v>
      </c>
      <c r="B5" s="1" t="s">
        <v>32</v>
      </c>
      <c r="C5" s="1" t="s">
        <v>1</v>
      </c>
      <c r="D5" s="1" t="s">
        <v>2</v>
      </c>
      <c r="E5" s="1" t="s">
        <v>3</v>
      </c>
      <c r="F5" s="1" t="s">
        <v>1</v>
      </c>
      <c r="G5" s="1" t="s">
        <v>2</v>
      </c>
      <c r="H5" s="1" t="s">
        <v>3</v>
      </c>
      <c r="I5" s="1" t="s">
        <v>4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9</v>
      </c>
      <c r="O5" s="2" t="s">
        <v>10</v>
      </c>
      <c r="P5" s="2" t="s">
        <v>37</v>
      </c>
      <c r="Q5" s="3" t="s">
        <v>33</v>
      </c>
      <c r="R5" s="2" t="s">
        <v>5</v>
      </c>
      <c r="S5" s="2" t="s">
        <v>6</v>
      </c>
      <c r="T5" s="2" t="s">
        <v>11</v>
      </c>
      <c r="U5" s="2" t="s">
        <v>12</v>
      </c>
      <c r="V5" s="2" t="s">
        <v>13</v>
      </c>
      <c r="W5" s="2" t="s">
        <v>14</v>
      </c>
      <c r="X5" s="4" t="s">
        <v>15</v>
      </c>
      <c r="Y5" s="4" t="s">
        <v>16</v>
      </c>
      <c r="Z5" s="5" t="s">
        <v>17</v>
      </c>
      <c r="AA5" s="4" t="s">
        <v>18</v>
      </c>
    </row>
    <row r="6" spans="1:27" ht="41.4" x14ac:dyDescent="0.3">
      <c r="A6" s="6" t="s">
        <v>19</v>
      </c>
      <c r="B6" s="6" t="s">
        <v>20</v>
      </c>
      <c r="C6" s="6" t="s">
        <v>21</v>
      </c>
      <c r="D6" s="6">
        <v>2</v>
      </c>
      <c r="E6" s="6">
        <v>3</v>
      </c>
      <c r="F6" s="6" t="s">
        <v>21</v>
      </c>
      <c r="G6" s="6">
        <v>2</v>
      </c>
      <c r="H6" s="6">
        <v>3</v>
      </c>
      <c r="I6" s="6">
        <v>-1.6E-2</v>
      </c>
      <c r="J6" s="6">
        <v>-5.6000000000000001E-2</v>
      </c>
      <c r="K6" s="6">
        <v>2.3E-2</v>
      </c>
      <c r="L6" s="6" t="s">
        <v>22</v>
      </c>
      <c r="M6" s="6" t="s">
        <v>23</v>
      </c>
      <c r="N6" s="6" t="s">
        <v>24</v>
      </c>
      <c r="O6" s="6">
        <v>5</v>
      </c>
      <c r="P6" s="6">
        <v>0.25</v>
      </c>
      <c r="Q6" s="7">
        <f>I6/O6*15/P6</f>
        <v>-0.192</v>
      </c>
      <c r="R6" s="7">
        <f>J6/O6*15/P6</f>
        <v>-0.67200000000000004</v>
      </c>
      <c r="S6" s="7">
        <f>K6/O6*15/P6</f>
        <v>0.27600000000000002</v>
      </c>
      <c r="T6" s="8">
        <f>(S6-R6)/(2*1.96)</f>
        <v>0.24183673469387756</v>
      </c>
      <c r="U6" s="7">
        <f>(1-_xlfn.NORM.S.DIST(ABS(Q6/T6),TRUE))*2</f>
        <v>0.42723964739207698</v>
      </c>
      <c r="V6" s="7">
        <f>Q6-1.645*T6</f>
        <v>-0.58982142857142861</v>
      </c>
      <c r="W6" s="7">
        <f>Q6+1.645*T6</f>
        <v>0.2058214285714286</v>
      </c>
      <c r="X6" s="6">
        <v>-5.45</v>
      </c>
      <c r="Y6" s="9">
        <f>X6/V6</f>
        <v>9.2400847714199212</v>
      </c>
      <c r="Z6" s="9">
        <f>X6/Q6</f>
        <v>28.385416666666668</v>
      </c>
      <c r="AA6" s="10" t="s">
        <v>25</v>
      </c>
    </row>
    <row r="7" spans="1:27" ht="41.4" x14ac:dyDescent="0.3">
      <c r="A7" s="6" t="s">
        <v>19</v>
      </c>
      <c r="B7" s="6" t="s">
        <v>26</v>
      </c>
      <c r="C7" s="6" t="s">
        <v>21</v>
      </c>
      <c r="D7" s="6">
        <v>2</v>
      </c>
      <c r="E7" s="6">
        <v>3</v>
      </c>
      <c r="F7" s="6" t="s">
        <v>21</v>
      </c>
      <c r="G7" s="6">
        <v>2</v>
      </c>
      <c r="H7" s="6">
        <v>3</v>
      </c>
      <c r="I7" s="6">
        <v>-3.3000000000000002E-2</v>
      </c>
      <c r="J7" s="6">
        <v>-7.3999999999999996E-2</v>
      </c>
      <c r="K7" s="6">
        <v>7.0000000000000001E-3</v>
      </c>
      <c r="L7" s="6" t="s">
        <v>22</v>
      </c>
      <c r="M7" s="6" t="s">
        <v>23</v>
      </c>
      <c r="N7" s="6" t="s">
        <v>24</v>
      </c>
      <c r="O7" s="6">
        <v>5</v>
      </c>
      <c r="P7" s="6">
        <v>0.25</v>
      </c>
      <c r="Q7" s="7">
        <f>I7/O7*15/P7</f>
        <v>-0.39600000000000002</v>
      </c>
      <c r="R7" s="7">
        <f>J7/O7*15/P7</f>
        <v>-0.8879999999999999</v>
      </c>
      <c r="S7" s="7">
        <f>K7/O7*15/P7</f>
        <v>8.4000000000000005E-2</v>
      </c>
      <c r="T7" s="8">
        <f t="shared" ref="T7:T8" si="0">(S7-R7)/(2*1.96)</f>
        <v>0.24795918367346936</v>
      </c>
      <c r="U7" s="7">
        <f t="shared" ref="U7:U8" si="1">(1-_xlfn.NORM.S.DIST(ABS(Q7/T7),TRUE))*2</f>
        <v>0.11025745161387102</v>
      </c>
      <c r="V7" s="7">
        <f t="shared" ref="V7:V8" si="2">Q7-1.645*T7</f>
        <v>-0.80389285714285719</v>
      </c>
      <c r="W7" s="7">
        <f t="shared" ref="W7:W8" si="3">Q7+1.645*T7</f>
        <v>1.1892857142857094E-2</v>
      </c>
      <c r="X7" s="6">
        <v>-5.45</v>
      </c>
      <c r="Y7" s="9">
        <f>X7/V7</f>
        <v>6.7795104180549997</v>
      </c>
      <c r="Z7" s="9">
        <f t="shared" ref="Z7:Z8" si="4">X7/Q7</f>
        <v>13.762626262626263</v>
      </c>
      <c r="AA7" s="10" t="s">
        <v>25</v>
      </c>
    </row>
    <row r="8" spans="1:27" ht="87" customHeight="1" x14ac:dyDescent="0.3">
      <c r="A8" s="6" t="s">
        <v>19</v>
      </c>
      <c r="B8" s="6" t="s">
        <v>27</v>
      </c>
      <c r="C8" s="6" t="s">
        <v>28</v>
      </c>
      <c r="D8" s="6">
        <v>8</v>
      </c>
      <c r="E8" s="6">
        <v>11</v>
      </c>
      <c r="F8" s="6" t="s">
        <v>29</v>
      </c>
      <c r="G8" s="6">
        <v>2</v>
      </c>
      <c r="H8" s="6">
        <v>3</v>
      </c>
      <c r="I8" s="6">
        <v>-8.5000000000000006E-3</v>
      </c>
      <c r="J8" s="6">
        <v>-1.67E-2</v>
      </c>
      <c r="K8" s="6">
        <v>-2.9999999999999997E-4</v>
      </c>
      <c r="L8" s="6" t="s">
        <v>30</v>
      </c>
      <c r="M8" s="6" t="s">
        <v>23</v>
      </c>
      <c r="N8" s="6" t="s">
        <v>31</v>
      </c>
      <c r="O8" s="6">
        <v>1</v>
      </c>
      <c r="P8" s="6">
        <v>0.25</v>
      </c>
      <c r="Q8" s="7">
        <f>I8/O8/P8</f>
        <v>-3.4000000000000002E-2</v>
      </c>
      <c r="R8" s="7">
        <f t="shared" ref="R8" si="5">J8/O8/P8</f>
        <v>-6.6799999999999998E-2</v>
      </c>
      <c r="S8" s="7">
        <f t="shared" ref="S8" si="6">K8/O8/P8</f>
        <v>-1.1999999999999999E-3</v>
      </c>
      <c r="T8" s="8">
        <f t="shared" si="0"/>
        <v>1.673469387755102E-2</v>
      </c>
      <c r="U8" s="7">
        <f t="shared" si="1"/>
        <v>4.2183294733644239E-2</v>
      </c>
      <c r="V8" s="7">
        <f t="shared" si="2"/>
        <v>-6.1528571428571432E-2</v>
      </c>
      <c r="W8" s="7">
        <f t="shared" si="3"/>
        <v>-6.4714285714285759E-3</v>
      </c>
      <c r="X8" s="6">
        <v>-5.45</v>
      </c>
      <c r="Y8" s="9">
        <f>X8/V8</f>
        <v>88.576735546784306</v>
      </c>
      <c r="Z8" s="9">
        <f t="shared" si="4"/>
        <v>160.29411764705881</v>
      </c>
      <c r="AA8" s="9">
        <f t="shared" ref="AA8" si="7">X8/W8</f>
        <v>842.16335540838793</v>
      </c>
    </row>
    <row r="10" spans="1:27" x14ac:dyDescent="0.3">
      <c r="P10" s="12"/>
    </row>
  </sheetData>
  <mergeCells count="5">
    <mergeCell ref="A4:N4"/>
    <mergeCell ref="O4:W4"/>
    <mergeCell ref="X4:AA4"/>
    <mergeCell ref="A1:X1"/>
    <mergeCell ref="A2:AA2"/>
  </mergeCells>
  <conditionalFormatting sqref="U6:U8">
    <cfRule type="cellIs" dxfId="1" priority="1" operator="lessThan">
      <formula>0.1001</formula>
    </cfRule>
  </conditionalFormatting>
  <conditionalFormatting sqref="U7:U8">
    <cfRule type="cellIs" dxfId="0" priority="2" operator="lessThan">
      <formula>0.05001</formula>
    </cfRule>
  </conditionalFormatting>
  <pageMargins left="0.7" right="0.7" top="0.75" bottom="0.75" header="0.3" footer="0.3"/>
  <pageSetup orientation="portrait" horizontalDpi="1200" verticalDpi="1200" r:id="rId1"/>
  <headerFooter>
    <oddHeader>&amp;R&amp;"Aptos"&amp;12&amp;K000000 Unclassified / Non classifié&amp;1#_x000D_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File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2026-01-29T16:33:39Z</dcterms:created>
  <dcterms:modified xsi:type="dcterms:W3CDTF">2026-01-29T16:33:50Z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d8ed60-cd71-485b-a85b-277aaf32f506_Enabled">
    <vt:lpwstr>true</vt:lpwstr>
  </property>
  <property fmtid="{D5CDD505-2E9C-101B-9397-08002B2CF9AE}" pid="3" name="MSIP_Label_05d8ed60-cd71-485b-a85b-277aaf32f506_SetDate">
    <vt:lpwstr>2026-01-29T16:33:42Z</vt:lpwstr>
  </property>
  <property fmtid="{D5CDD505-2E9C-101B-9397-08002B2CF9AE}" pid="4" name="MSIP_Label_05d8ed60-cd71-485b-a85b-277aaf32f506_Method">
    <vt:lpwstr>Standard</vt:lpwstr>
  </property>
  <property fmtid="{D5CDD505-2E9C-101B-9397-08002B2CF9AE}" pid="5" name="MSIP_Label_05d8ed60-cd71-485b-a85b-277aaf32f506_Name">
    <vt:lpwstr>Unclassified</vt:lpwstr>
  </property>
  <property fmtid="{D5CDD505-2E9C-101B-9397-08002B2CF9AE}" pid="6" name="MSIP_Label_05d8ed60-cd71-485b-a85b-277aaf32f506_SiteId">
    <vt:lpwstr>42fd9015-de4d-4223-a368-baeacab48927</vt:lpwstr>
  </property>
  <property fmtid="{D5CDD505-2E9C-101B-9397-08002B2CF9AE}" pid="7" name="MSIP_Label_05d8ed60-cd71-485b-a85b-277aaf32f506_ActionId">
    <vt:lpwstr>eabf37c0-060f-4ab5-a8b4-a6495688c1d3</vt:lpwstr>
  </property>
  <property fmtid="{D5CDD505-2E9C-101B-9397-08002B2CF9AE}" pid="8" name="MSIP_Label_05d8ed60-cd71-485b-a85b-277aaf32f506_ContentBits">
    <vt:lpwstr>1</vt:lpwstr>
  </property>
  <property fmtid="{D5CDD505-2E9C-101B-9397-08002B2CF9AE}" pid="9" name="MSIP_Label_05d8ed60-cd71-485b-a85b-277aaf32f506_Tag">
    <vt:lpwstr>10, 3, 0, 1</vt:lpwstr>
  </property>
</Properties>
</file>