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Prof. Gundert-Remy_projects\PK-Toxicokinetics questionnaire\Ms\submission\Revision\"/>
    </mc:Choice>
  </mc:AlternateContent>
  <xr:revisionPtr revIDLastSave="0" documentId="13_ncr:1_{98D1BB16-F96D-475A-937F-ACF7D51F250D}" xr6:coauthVersionLast="47" xr6:coauthVersionMax="47" xr10:uidLastSave="{00000000-0000-0000-0000-000000000000}"/>
  <bookViews>
    <workbookView xWindow="-120" yWindow="-120" windowWidth="29040" windowHeight="15840" xr2:uid="{00000000-000D-0000-FFFF-FFFF00000000}"/>
  </bookViews>
  <sheets>
    <sheet name="Scoring" sheetId="1" r:id="rId1"/>
    <sheet name="Calculation" sheetId="2" r:id="rId2"/>
    <sheet name="Legend"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 i="2" l="1"/>
  <c r="C3" i="2"/>
  <c r="D3" i="2" s="1"/>
  <c r="C8" i="2"/>
  <c r="D8" i="2" s="1"/>
  <c r="E5" i="2"/>
  <c r="F32" i="2"/>
  <c r="E32" i="2"/>
  <c r="C32" i="2"/>
  <c r="D32" i="2" s="1"/>
  <c r="F30" i="2"/>
  <c r="E30" i="2"/>
  <c r="C30" i="2"/>
  <c r="D30" i="2" s="1"/>
  <c r="F29" i="2"/>
  <c r="E29" i="2"/>
  <c r="C29" i="2"/>
  <c r="D29" i="2" s="1"/>
  <c r="F28" i="2"/>
  <c r="E28" i="2"/>
  <c r="C28" i="2"/>
  <c r="D28" i="2" s="1"/>
  <c r="F27" i="2"/>
  <c r="E27" i="2"/>
  <c r="C27" i="2"/>
  <c r="D27" i="2" s="1"/>
  <c r="F26" i="2"/>
  <c r="E26" i="2"/>
  <c r="C26" i="2"/>
  <c r="D26" i="2" s="1"/>
  <c r="F24" i="2"/>
  <c r="E24" i="2"/>
  <c r="C24" i="2"/>
  <c r="D24" i="2" s="1"/>
  <c r="F23" i="2"/>
  <c r="E23" i="2"/>
  <c r="C23" i="2"/>
  <c r="D23" i="2" s="1"/>
  <c r="F22" i="2"/>
  <c r="E22" i="2"/>
  <c r="C22" i="2"/>
  <c r="D22" i="2" s="1"/>
  <c r="F21" i="2"/>
  <c r="E21" i="2"/>
  <c r="C21" i="2"/>
  <c r="D21" i="2" s="1"/>
  <c r="F20" i="2"/>
  <c r="E20" i="2"/>
  <c r="C20" i="2"/>
  <c r="D20" i="2" s="1"/>
  <c r="F18" i="2"/>
  <c r="E18" i="2"/>
  <c r="C18" i="2"/>
  <c r="D18" i="2" s="1"/>
  <c r="F17" i="2"/>
  <c r="E17" i="2"/>
  <c r="C17" i="2"/>
  <c r="D17" i="2" s="1"/>
  <c r="F16" i="2"/>
  <c r="E16" i="2"/>
  <c r="C16" i="2"/>
  <c r="D16" i="2" s="1"/>
  <c r="F15" i="2"/>
  <c r="E15" i="2"/>
  <c r="C15" i="2"/>
  <c r="D15" i="2" s="1"/>
  <c r="F14" i="2"/>
  <c r="E14" i="2"/>
  <c r="C14" i="2"/>
  <c r="D14" i="2" s="1"/>
  <c r="F13" i="2"/>
  <c r="E13" i="2"/>
  <c r="C13" i="2"/>
  <c r="D13" i="2" s="1"/>
  <c r="F12" i="2"/>
  <c r="E12" i="2"/>
  <c r="C12" i="2"/>
  <c r="D12" i="2" s="1"/>
  <c r="F10" i="2"/>
  <c r="E10" i="2"/>
  <c r="C10" i="2"/>
  <c r="D10" i="2" s="1"/>
  <c r="F9" i="2"/>
  <c r="E9" i="2"/>
  <c r="C9" i="2"/>
  <c r="D9" i="2" s="1"/>
  <c r="F8" i="2"/>
  <c r="E8" i="2"/>
  <c r="F6" i="2"/>
  <c r="E6" i="2"/>
  <c r="C6" i="2"/>
  <c r="D6" i="2" s="1"/>
  <c r="F5" i="2"/>
  <c r="C5" i="2"/>
  <c r="D5" i="2" s="1"/>
  <c r="F3" i="2"/>
  <c r="B31" i="1"/>
  <c r="B30" i="1"/>
  <c r="B29" i="1"/>
  <c r="B28" i="1"/>
  <c r="B27" i="1"/>
  <c r="B26" i="1"/>
  <c r="C37" i="2" l="1"/>
  <c r="C28" i="1" s="1"/>
  <c r="C39" i="2"/>
  <c r="C30" i="1" s="1"/>
  <c r="C40" i="2"/>
  <c r="C31" i="1" s="1"/>
  <c r="C38" i="2"/>
  <c r="C29" i="1" s="1"/>
  <c r="C35" i="2"/>
  <c r="C26" i="1" s="1"/>
  <c r="C36" i="2"/>
  <c r="C27" i="1" s="1"/>
</calcChain>
</file>

<file path=xl/sharedStrings.xml><?xml version="1.0" encoding="utf-8"?>
<sst xmlns="http://schemas.openxmlformats.org/spreadsheetml/2006/main" count="171" uniqueCount="96">
  <si>
    <t>Elements considered in the assessment as Category and subcategory</t>
  </si>
  <si>
    <t>a.Were study objectives clearly defined? </t>
  </si>
  <si>
    <t>Authors should provide a clear statement of the objectives of the research to clarify the purpose and the scope of the study.</t>
  </si>
  <si>
    <t>please select</t>
  </si>
  <si>
    <t>a.Was the test substance clearly identified? Was a chemical identifier given, e.g. CAS number?</t>
  </si>
  <si>
    <t xml:space="preserve">Unique identifier (e.g. IUPAC name, CAS- No, molecular structure) If applicable, information on isomers; If the test substance is labelled, information on the following should be included in this subsection: the type of label, position of label, and in case of radiolabel specific activity. Substances synthesised in-house or provided by a sponsor have to be qualitatively identified by an appropriate analyitical method. </t>
  </si>
  <si>
    <t>b. Was the test substance fully characterised? Were impurities identified?</t>
  </si>
  <si>
    <t>Numerical specification of chemical purity and if applicable, radiochemical purity shall be provided. When chemical purity is below 90 %, identification of any impurities. 
For substances with a purity &gt;90 % and with clear source information (e.g. supplier and Lot.no.), statement of purity value is sufficient for score 3. For substances synthesised in-house or provided through a sponsor, quantitative determination of its chemical composition by a relevant analytical method should be described.</t>
  </si>
  <si>
    <t>3. Formulation of test item</t>
  </si>
  <si>
    <t>a. Was the formulation of the test item clearly described?</t>
  </si>
  <si>
    <t xml:space="preserve">The type or description of any vehicle, diluents, suspending agents, and emulsifiers or other materials used in administering the test substance should be stated. The concentration of test substance in the test item should be stated. </t>
  </si>
  <si>
    <t xml:space="preserve">b. Was the application formulation adequately prepared e.g. was the test substance appropriately dispersed or dissolved in the formulation?  </t>
  </si>
  <si>
    <t>Ideally, the test substance should be soluble in the vehicle and should not undergo any reactions. If the test substance is not soluble in any appropriate vehicle, a homogeneous dispersion should be achieved, with nano particles an adequate pretreatment is necessary.</t>
  </si>
  <si>
    <t>c. Are the stability and homogeneity of the test item verified with appropriate analytical methods? Was the concentration of the test substance in the formulation measured with appropriate methods?</t>
  </si>
  <si>
    <t>If stability cannot be demonstrated for the duration of the treatment period, procedures applied to deal with less stable test items should be described in detail, such as daily preparation of the application formulation.</t>
  </si>
  <si>
    <t>4. Study conduct</t>
  </si>
  <si>
    <t>a. Were test animal species and strain clearly described?</t>
  </si>
  <si>
    <r>
      <t>Information provided on the test animals, including selection and justification for species (The choice of species should consider factors like metabolism, excretion pathways and size), strain, and age at study initiation, sex as well as body weight,</t>
    </r>
    <r>
      <rPr>
        <sz val="18"/>
        <color indexed="2"/>
        <rFont val="Calibri"/>
        <family val="2"/>
        <scheme val="minor"/>
      </rPr>
      <t xml:space="preserve"> </t>
    </r>
    <r>
      <rPr>
        <sz val="18"/>
        <color theme="1"/>
        <rFont val="Calibri"/>
        <family val="2"/>
        <scheme val="minor"/>
      </rPr>
      <t xml:space="preserve">health status. </t>
    </r>
  </si>
  <si>
    <t>b. Was the number of animals per treatment group adequately chosen?</t>
  </si>
  <si>
    <t>A minimum of four animals per sex per dose group is to be used. If only one sex is used the number of animals should be increased to reach eight animals. The number of animals used should be stated with materials and methods part.  </t>
  </si>
  <si>
    <t>c. Was the number of dose groups adequately chosen and justified?</t>
  </si>
  <si>
    <t>The number of dose groups depends on the study objective.  Evaluating for nonlinearity requires multiple dose levels.</t>
  </si>
  <si>
    <t>d. Were dosage levels justified?</t>
  </si>
  <si>
    <t>Justification for selection of dose levels based on previous data or relevant literature.  Dose setting should be determined by the nature of the experiment and/or the issue being addressed.</t>
  </si>
  <si>
    <t>e. is the administration route properly reported?</t>
  </si>
  <si>
    <t>Justification for route of administration: Were the route(s) and methods of administration/exposure clearly stated and appropriate for the study objective (oral gavage, intravenous injection, consideration of application volume etc.)?</t>
  </si>
  <si>
    <t>f. Was the dosing regimen stated (single vs. repeated dosage)?</t>
  </si>
  <si>
    <t>The frequency of dosing should be determined by the nature of the experiment and/or the issue being addressed.</t>
  </si>
  <si>
    <t>g. Are housing conditions reported? If relevant, were measures taken to avoid housing- or handling-related exposure to substances that could interfere with the test results?</t>
  </si>
  <si>
    <t xml:space="preserve">If housing conditions are referred to as standard, respective guidelines or protocols (e.g. SOPs) should be cited and included in the reference list. </t>
  </si>
  <si>
    <t>a. Were sufficiently sensitive and specific bioanalytical methods for analyte quantification used and described?</t>
  </si>
  <si>
    <t>Was the used biological sample analytical methods described or citations of prior validation studies provided in the publication or affiliated appendix? Are specificity, recovery, LOQ and LOD, linearity, the stability of the assay and its reproducibility described? Was the method sufficiently sensitive for quantification of concentrations following the lowest dose? (reference to guidelines such as EMA/FDA guidelines for bioanalytical method validation).</t>
  </si>
  <si>
    <t>b. Were samples analysed for individual animals or pooled from several animals?</t>
  </si>
  <si>
    <t>Pooled samples should be clearly identified and an explanation for pooling provided. (Acceptable individual data;  Acceptable with restrictions pooled samples with explanation; If not, major flaws)</t>
  </si>
  <si>
    <t>c. Was sampling appropriate to answer/address the study objectives?</t>
  </si>
  <si>
    <t>Depending on the aim of the study blood, urine and/or feces have to be collected in appropriate intervals and over an appropriate time period</t>
  </si>
  <si>
    <t>d. Was the sampling site for blood sample(s) given?</t>
  </si>
  <si>
    <t>Sampling site should be consistent for all test animals</t>
  </si>
  <si>
    <t>e. Were sample preparation and stability under storage conditions appropriate and described in a manner that could be accurately replicated?</t>
  </si>
  <si>
    <t>Sample preparation (anticoagulants, stabilizers, centrifugation), storage, temperature, use of spiked samples</t>
  </si>
  <si>
    <t>a. Were concentration-time data provided?</t>
  </si>
  <si>
    <t>Were concentration-time data in the analysed matrix provided graphically or numerically? (numerical data: Acceptable; graphical data: Acceptable with restriction)</t>
  </si>
  <si>
    <t xml:space="preserve">b. Were the equations used to calculate the intended toxicokinetic parameters (e.g. Cmax, Tmax, AUC, t½, clearance) reported or cited (i.e. reference to publications)? </t>
  </si>
  <si>
    <t>If applicable, was there a clear description of the toxicokinetic model, its development, validation and justification for use? It is recommended to provide the following details about the selected modelling process: - Description of studies from which dataset was driven; - Model structure; - Validated software for the pharmacokinetic analysis; - Criteria for accepting valid model’s parameters; - Fitting procedure defined prior to the initiation of the analysis; - A reasonable assumption based on which the scheme for weighting is considered to be appropriate and the transformation of data [e.g. logarithmic transformation to achieve the homoscedastic (constant) variance requirements] should be provided</t>
  </si>
  <si>
    <t>c. Were the presented data appropriate to fully address the study objectives? E.g. absorption, distribution in tissues, metabolism and excretion;  were excreted test substance/metabolites quantified and matched against the total dose?</t>
  </si>
  <si>
    <t xml:space="preserve"> e.g. Rate and extent of absorption of the test substance after administration by the relevant route(s) of exposure; e.g.Quantity and percent recovery  in urine, faeces, expired air, and urine and faeces cage wash.
Tissue distribution reported as percent of administered dose and concentration (microgram equivalents per gram of tissue), and tissue-to-blood or tissue-to-plasma ratios; Quantities of the test substance and metabolites (reported as percent of the administered dose) collected in excreta;
Reference to appendix data which contain individual animal data for all measurement endpoints (e.g., dose administration, percent recovery, concentrations, TK parameters, etc);</t>
  </si>
  <si>
    <t>d. Were centrality (log-normal distribution) and variance of the toxicokinetic results presented?</t>
  </si>
  <si>
    <t>e. Were all animals included in the study accounted for? </t>
  </si>
  <si>
    <t>Animals which are not included (attrition) should be accounted for and reasons given (e.g. In-/Exclusion criteria, Outlier  analysis )</t>
  </si>
  <si>
    <t>a. Was the chosen study design appropriately selected to answer the study objectives?</t>
  </si>
  <si>
    <t>Score</t>
  </si>
  <si>
    <t>Importance / Relevance (stars: * to ****)</t>
  </si>
  <si>
    <t>n.a.</t>
  </si>
  <si>
    <t>**</t>
  </si>
  <si>
    <t>*</t>
  </si>
  <si>
    <t>***</t>
  </si>
  <si>
    <t>****</t>
  </si>
  <si>
    <t>Final reliability study design overall</t>
  </si>
  <si>
    <t>Final reliability formulation</t>
  </si>
  <si>
    <t>Final reliability study conduct</t>
  </si>
  <si>
    <t>Final reliability sampling and analysis</t>
  </si>
  <si>
    <t>LEGEND</t>
  </si>
  <si>
    <t>name</t>
  </si>
  <si>
    <t>description</t>
  </si>
  <si>
    <t>test substance</t>
  </si>
  <si>
    <t>substance subject of the study</t>
  </si>
  <si>
    <t>test item</t>
  </si>
  <si>
    <t xml:space="preserve">test substance plus the matrix used in the study </t>
  </si>
  <si>
    <t>formulation</t>
  </si>
  <si>
    <t xml:space="preserve">preparation of the test item </t>
  </si>
  <si>
    <t>1a and 7a</t>
  </si>
  <si>
    <t>1. Study Design and Planning (study design overall)</t>
  </si>
  <si>
    <t>2. Identity and Characterisation</t>
  </si>
  <si>
    <t>7. Overall evaluation (study design overall)</t>
  </si>
  <si>
    <t>5. Sample Collection and Analysis (Sampling and Analysis)</t>
  </si>
  <si>
    <t>6.Toxicokinetic analysis and data reporting (Sampling and Analysis)</t>
  </si>
  <si>
    <t>all questions without the n.a. rated ones</t>
  </si>
  <si>
    <t>2a and b</t>
  </si>
  <si>
    <t>3a, b, c</t>
  </si>
  <si>
    <t>4a-g</t>
  </si>
  <si>
    <t>5a-e and 6a-e</t>
  </si>
  <si>
    <t>How to calculate</t>
  </si>
  <si>
    <t>Final rating for all but n.a. scores</t>
  </si>
  <si>
    <t>Indication of Max Final rating for n.a. scored questions</t>
  </si>
  <si>
    <t>Max Final rating (if score was 3)</t>
  </si>
  <si>
    <t>Final rating ( n.a. also set to 0)</t>
  </si>
  <si>
    <t xml:space="preserve">Step 4: Calculate the possible max final rating for all questions  by multipling the maximum possible score value of 3 with the relevance score of column I </t>
  </si>
  <si>
    <t>Step 5: calculate the percentage of reliablity of overall study by "sum of all final ratings with n.a. also set to 0" multiplied by 100 and divided by the difference of "sum of all max final ratings" and "indication of Max Final rating for n.a. scored questions"</t>
  </si>
  <si>
    <t xml:space="preserve">Step 6: calculate the reliablity scoring for the different domains by repeating step 5 only for selected questions. Which questions belong to which domain are indicated below next to the calculation. </t>
  </si>
  <si>
    <t>Final Reliability of the study (n.a. scored questions not considered)</t>
  </si>
  <si>
    <t>Final reliability  identity and characterisation</t>
  </si>
  <si>
    <t>Step 2: set the final rating of n.a. scored question to 0 and keep all other final ratings of column C by the condition "=if(Scoring!C4="n.a.", 0, C3)"</t>
  </si>
  <si>
    <t>Step 3: Calculate the max final rated by multipling the maximum possible score value of 3 with the relevance score of column I but only for those questions which were scored n.a. by the condition "=(Scoring!C4="n.a.", $I3*3, 0)"</t>
  </si>
  <si>
    <t>Step 1: Final rating: scoring of column C in table 1 is multiplied by the Importance/Relevance (only in case the score is not n.a. as n.a. is set to "x") (if(Scoring!C4="n.a.","x",Tabelle1!C4*$I3))</t>
  </si>
  <si>
    <t>Questions included</t>
  </si>
  <si>
    <t>c. Were the data reported which were intended to investigate in the study? E.g. absorption, distribution in tissues, metabolism and excretion;  were excreted test substance/metabolites quantified and matched against the total dose?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</si>
</sst>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scheme val="minor"/>
    </font>
    <font>
      <sz val="18"/>
      <color theme="1"/>
      <name val="Calibri"/>
      <family val="2"/>
      <scheme val="minor"/>
    </font>
    <font>
      <sz val="18"/>
      <name val="Calibri"/>
      <family val="2"/>
      <scheme val="minor"/>
    </font>
    <font>
      <sz val="18"/>
      <color indexed="2"/>
      <name val="Calibri"/>
      <family val="2"/>
      <scheme val="minor"/>
    </font>
    <font>
      <sz val="48"/>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8"/>
      <color rgb="FF000000"/>
      <name val="Calibri"/>
      <family val="2"/>
    </font>
    <font>
      <sz val="16"/>
      <color theme="1"/>
      <name val="Calibri"/>
      <family val="2"/>
      <scheme val="minor"/>
    </font>
    <font>
      <b/>
      <sz val="16"/>
      <color theme="1"/>
      <name val="Calibri"/>
      <family val="2"/>
      <scheme val="minor"/>
    </font>
    <font>
      <sz val="16"/>
      <name val="Calibri"/>
      <family val="2"/>
      <scheme val="minor"/>
    </font>
    <font>
      <b/>
      <sz val="16"/>
      <name val="Calibri"/>
      <family val="2"/>
      <scheme val="minor"/>
    </font>
    <font>
      <b/>
      <sz val="16"/>
      <color indexed="2"/>
      <name val="Calibri"/>
      <family val="2"/>
      <scheme val="minor"/>
    </font>
    <font>
      <i/>
      <sz val="11"/>
      <color rgb="FFFF0000"/>
      <name val="Calibri"/>
      <family val="2"/>
      <scheme val="minor"/>
    </font>
    <font>
      <sz val="16"/>
      <color rgb="FF000000"/>
      <name val="Calibri"/>
      <family val="2"/>
    </font>
    <font>
      <sz val="16"/>
      <color rgb="FFFF0000"/>
      <name val="Calibri"/>
      <family val="2"/>
      <scheme val="minor"/>
    </font>
    <font>
      <b/>
      <sz val="16"/>
      <color theme="1"/>
      <name val="Calibri"/>
      <family val="2"/>
      <scheme val="minor"/>
    </font>
  </fonts>
  <fills count="3">
    <fill>
      <patternFill patternType="none"/>
    </fill>
    <fill>
      <patternFill patternType="gray125"/>
    </fill>
    <fill>
      <patternFill patternType="solid">
        <fgColor theme="9" tint="0.59999389629810485"/>
        <bgColor theme="9" tint="0.59999389629810485"/>
      </patternFill>
    </fill>
  </fills>
  <borders count="10">
    <border>
      <left/>
      <right/>
      <top/>
      <bottom/>
      <diagonal/>
    </border>
    <border>
      <left style="thin">
        <color auto="1"/>
      </left>
      <right style="thin">
        <color auto="1"/>
      </right>
      <top style="thin">
        <color auto="1"/>
      </top>
      <bottom style="thin">
        <color auto="1"/>
      </bottom>
      <diagonal/>
    </border>
    <border>
      <left/>
      <right style="thick">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diagonal/>
    </border>
    <border>
      <left/>
      <right style="thin">
        <color rgb="FF000000"/>
      </right>
      <top/>
      <bottom/>
      <diagonal/>
    </border>
  </borders>
  <cellStyleXfs count="2">
    <xf numFmtId="0" fontId="0" fillId="0" borderId="0"/>
    <xf numFmtId="0" fontId="6" fillId="0" borderId="0"/>
  </cellStyleXfs>
  <cellXfs count="43">
    <xf numFmtId="0" fontId="0" fillId="0" borderId="0" xfId="0"/>
    <xf numFmtId="0" fontId="1" fillId="0" borderId="0" xfId="0" applyFont="1" applyAlignment="1">
      <alignment horizontal="center" vertical="top" wrapText="1"/>
    </xf>
    <xf numFmtId="0" fontId="0" fillId="0" borderId="0" xfId="0" applyAlignment="1">
      <alignment wrapText="1"/>
    </xf>
    <xf numFmtId="0" fontId="0" fillId="0" borderId="0" xfId="0" applyAlignment="1">
      <alignment horizontal="center" vertical="top" wrapText="1"/>
    </xf>
    <xf numFmtId="0" fontId="4" fillId="0" borderId="0" xfId="0" applyFont="1"/>
    <xf numFmtId="0" fontId="1" fillId="2" borderId="1" xfId="0" applyFont="1" applyFill="1" applyBorder="1" applyAlignment="1">
      <alignment horizontal="left" vertical="top"/>
    </xf>
    <xf numFmtId="2" fontId="1" fillId="2" borderId="1" xfId="0" applyNumberFormat="1" applyFont="1" applyFill="1" applyBorder="1" applyAlignment="1">
      <alignment horizontal="left" vertical="top"/>
    </xf>
    <xf numFmtId="0" fontId="1" fillId="2" borderId="4"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4" xfId="0" applyFont="1" applyBorder="1" applyAlignment="1">
      <alignment horizontal="center" vertical="top" wrapText="1"/>
    </xf>
    <xf numFmtId="0" fontId="2" fillId="0" borderId="4" xfId="0" applyFont="1" applyBorder="1" applyAlignment="1">
      <alignment horizontal="left" vertical="top" wrapText="1"/>
    </xf>
    <xf numFmtId="0" fontId="9" fillId="0" borderId="0" xfId="0" applyFont="1" applyAlignment="1">
      <alignment horizontal="center" vertical="top" wrapText="1"/>
    </xf>
    <xf numFmtId="0" fontId="9" fillId="0" borderId="2" xfId="0" applyFont="1" applyBorder="1" applyAlignment="1">
      <alignment horizontal="center" vertical="top" wrapText="1"/>
    </xf>
    <xf numFmtId="0" fontId="9" fillId="0" borderId="0" xfId="0" applyFont="1" applyAlignment="1" applyProtection="1">
      <alignment horizontal="center" vertical="top" wrapText="1"/>
      <protection locked="0"/>
    </xf>
    <xf numFmtId="0" fontId="9" fillId="0" borderId="1" xfId="0" applyFont="1" applyBorder="1" applyAlignment="1">
      <alignment horizontal="center" vertical="top" wrapText="1"/>
    </xf>
    <xf numFmtId="1" fontId="13" fillId="0" borderId="3" xfId="0" applyNumberFormat="1" applyFont="1" applyBorder="1" applyAlignment="1">
      <alignment horizontal="center" vertical="top" wrapText="1"/>
    </xf>
    <xf numFmtId="1" fontId="13" fillId="0" borderId="1" xfId="0" applyNumberFormat="1" applyFont="1" applyBorder="1" applyAlignment="1">
      <alignment horizontal="center" vertical="top" wrapText="1"/>
    </xf>
    <xf numFmtId="0" fontId="9" fillId="2" borderId="4" xfId="0" applyFont="1" applyFill="1" applyBorder="1" applyAlignment="1">
      <alignment horizontal="center" vertical="top" wrapText="1"/>
    </xf>
    <xf numFmtId="0" fontId="9" fillId="0" borderId="4" xfId="0" applyFont="1" applyBorder="1" applyAlignment="1">
      <alignment horizontal="center" vertical="top" wrapText="1"/>
    </xf>
    <xf numFmtId="1" fontId="10" fillId="2" borderId="4" xfId="0" applyNumberFormat="1" applyFont="1" applyFill="1" applyBorder="1" applyAlignment="1">
      <alignment horizontal="center" vertical="top" wrapText="1"/>
    </xf>
    <xf numFmtId="0" fontId="10" fillId="2" borderId="4" xfId="0" applyFont="1" applyFill="1" applyBorder="1" applyAlignment="1">
      <alignment horizontal="center" vertical="top" wrapText="1"/>
    </xf>
    <xf numFmtId="0" fontId="9" fillId="2" borderId="5" xfId="0" applyFont="1" applyFill="1" applyBorder="1" applyAlignment="1">
      <alignment horizontal="left" vertical="top" wrapText="1"/>
    </xf>
    <xf numFmtId="0" fontId="9" fillId="0" borderId="5" xfId="0" applyFont="1" applyBorder="1" applyAlignment="1">
      <alignment horizontal="left" vertical="top" wrapText="1"/>
    </xf>
    <xf numFmtId="0" fontId="15" fillId="2" borderId="5" xfId="0" applyFont="1" applyFill="1" applyBorder="1" applyAlignment="1">
      <alignment horizontal="left" vertical="top" wrapText="1"/>
    </xf>
    <xf numFmtId="0" fontId="11" fillId="0" borderId="5" xfId="0" applyFont="1" applyBorder="1" applyAlignment="1">
      <alignment horizontal="left" vertical="top" wrapText="1"/>
    </xf>
    <xf numFmtId="0" fontId="10" fillId="0" borderId="4" xfId="0" applyFont="1" applyBorder="1" applyAlignment="1">
      <alignment horizontal="center" vertical="top" wrapText="1"/>
    </xf>
    <xf numFmtId="0" fontId="10" fillId="0" borderId="4" xfId="1" applyFont="1" applyBorder="1" applyAlignment="1">
      <alignment horizontal="center" vertical="top" wrapText="1"/>
    </xf>
    <xf numFmtId="0" fontId="9" fillId="2" borderId="6" xfId="0" applyFont="1" applyFill="1" applyBorder="1" applyAlignment="1">
      <alignment horizontal="center" vertical="top" wrapText="1"/>
    </xf>
    <xf numFmtId="0" fontId="16" fillId="0" borderId="0" xfId="0" applyFont="1" applyAlignment="1">
      <alignment horizontal="center" vertical="top"/>
    </xf>
    <xf numFmtId="0" fontId="10" fillId="0" borderId="0" xfId="0" applyFont="1" applyAlignment="1">
      <alignment horizontal="center" vertical="top"/>
    </xf>
    <xf numFmtId="164" fontId="10" fillId="0" borderId="7" xfId="0" applyNumberFormat="1" applyFont="1" applyBorder="1" applyAlignment="1">
      <alignment horizontal="center" vertical="top" wrapText="1"/>
    </xf>
    <xf numFmtId="164" fontId="12" fillId="0" borderId="7" xfId="0" applyNumberFormat="1" applyFont="1" applyBorder="1" applyAlignment="1">
      <alignment horizontal="center" vertical="top" wrapText="1"/>
    </xf>
    <xf numFmtId="2" fontId="9" fillId="0" borderId="4" xfId="0" applyNumberFormat="1" applyFont="1" applyBorder="1" applyAlignment="1">
      <alignment horizontal="center" vertical="top" wrapText="1"/>
    </xf>
    <xf numFmtId="0" fontId="17" fillId="0" borderId="4" xfId="0" applyFont="1" applyBorder="1" applyAlignment="1">
      <alignment horizontal="center" vertical="top" wrapText="1"/>
    </xf>
    <xf numFmtId="0" fontId="5" fillId="0" borderId="0" xfId="0" applyFont="1" applyAlignment="1">
      <alignment vertical="top"/>
    </xf>
    <xf numFmtId="0" fontId="0" fillId="0" borderId="0" xfId="0" applyAlignment="1">
      <alignment vertical="top"/>
    </xf>
    <xf numFmtId="0" fontId="14"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2" borderId="8" xfId="0" applyFont="1" applyFill="1" applyBorder="1" applyAlignment="1">
      <alignment horizontal="center" vertical="top" wrapText="1"/>
    </xf>
    <xf numFmtId="0" fontId="1" fillId="2" borderId="9"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2" borderId="9" xfId="0" applyFont="1" applyFill="1" applyBorder="1" applyAlignment="1">
      <alignment horizontal="center" vertical="top"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
  <sheetViews>
    <sheetView tabSelected="1" topLeftCell="A19" zoomScale="68" zoomScaleNormal="68" workbookViewId="0">
      <pane xSplit="2" topLeftCell="C1" activePane="topRight" state="frozen"/>
      <selection activeCell="B15" sqref="B15"/>
      <selection pane="topRight" activeCell="B21" sqref="B21"/>
    </sheetView>
  </sheetViews>
  <sheetFormatPr baseColWidth="10" defaultColWidth="14.28515625" defaultRowHeight="23.25" x14ac:dyDescent="0.25"/>
  <cols>
    <col min="1" max="1" width="14.28515625" style="1"/>
    <col min="2" max="2" width="61.5703125" style="1" customWidth="1"/>
    <col min="3" max="3" width="86" style="1" customWidth="1"/>
    <col min="4" max="4" width="50.85546875" style="1" customWidth="1"/>
    <col min="5" max="13" width="14.28515625" style="2"/>
    <col min="14" max="16384" width="14.28515625" style="1"/>
  </cols>
  <sheetData>
    <row r="1" spans="1:4" ht="77.25" customHeight="1" x14ac:dyDescent="0.25">
      <c r="A1" s="7" t="s">
        <v>71</v>
      </c>
      <c r="B1" s="8" t="s">
        <v>1</v>
      </c>
      <c r="C1" s="8" t="s">
        <v>2</v>
      </c>
      <c r="D1" s="9" t="s">
        <v>3</v>
      </c>
    </row>
    <row r="2" spans="1:4" ht="168.75" customHeight="1" x14ac:dyDescent="0.25">
      <c r="A2" s="41" t="s">
        <v>72</v>
      </c>
      <c r="B2" s="8" t="s">
        <v>4</v>
      </c>
      <c r="C2" s="10" t="s">
        <v>5</v>
      </c>
      <c r="D2" s="9" t="s">
        <v>3</v>
      </c>
    </row>
    <row r="3" spans="1:4" ht="217.5" customHeight="1" x14ac:dyDescent="0.25">
      <c r="A3" s="42"/>
      <c r="B3" s="8" t="s">
        <v>6</v>
      </c>
      <c r="C3" s="10" t="s">
        <v>7</v>
      </c>
      <c r="D3" s="9" t="s">
        <v>3</v>
      </c>
    </row>
    <row r="4" spans="1:4" ht="116.25" x14ac:dyDescent="0.25">
      <c r="A4" s="39" t="s">
        <v>8</v>
      </c>
      <c r="B4" s="8" t="s">
        <v>9</v>
      </c>
      <c r="C4" s="8" t="s">
        <v>10</v>
      </c>
      <c r="D4" s="9" t="s">
        <v>3</v>
      </c>
    </row>
    <row r="5" spans="1:4" ht="139.5" x14ac:dyDescent="0.25">
      <c r="A5" s="40"/>
      <c r="B5" s="8" t="s">
        <v>11</v>
      </c>
      <c r="C5" s="8" t="s">
        <v>12</v>
      </c>
      <c r="D5" s="9" t="s">
        <v>3</v>
      </c>
    </row>
    <row r="6" spans="1:4" ht="139.5" x14ac:dyDescent="0.25">
      <c r="A6" s="40"/>
      <c r="B6" s="8" t="s">
        <v>13</v>
      </c>
      <c r="C6" s="8" t="s">
        <v>14</v>
      </c>
      <c r="D6" s="9" t="s">
        <v>3</v>
      </c>
    </row>
    <row r="7" spans="1:4" ht="121.5" customHeight="1" x14ac:dyDescent="0.25">
      <c r="A7" s="39" t="s">
        <v>15</v>
      </c>
      <c r="B7" s="8" t="s">
        <v>16</v>
      </c>
      <c r="C7" s="8" t="s">
        <v>17</v>
      </c>
      <c r="D7" s="9" t="s">
        <v>3</v>
      </c>
    </row>
    <row r="8" spans="1:4" ht="106.5" customHeight="1" x14ac:dyDescent="0.25">
      <c r="A8" s="40"/>
      <c r="B8" s="8" t="s">
        <v>18</v>
      </c>
      <c r="C8" s="8" t="s">
        <v>19</v>
      </c>
      <c r="D8" s="9" t="s">
        <v>3</v>
      </c>
    </row>
    <row r="9" spans="1:4" ht="69.75" x14ac:dyDescent="0.25">
      <c r="A9" s="40"/>
      <c r="B9" s="10" t="s">
        <v>20</v>
      </c>
      <c r="C9" s="8" t="s">
        <v>21</v>
      </c>
      <c r="D9" s="9" t="s">
        <v>3</v>
      </c>
    </row>
    <row r="10" spans="1:4" ht="94.5" customHeight="1" x14ac:dyDescent="0.25">
      <c r="A10" s="40"/>
      <c r="B10" s="10" t="s">
        <v>22</v>
      </c>
      <c r="C10" s="8" t="s">
        <v>23</v>
      </c>
      <c r="D10" s="9" t="s">
        <v>3</v>
      </c>
    </row>
    <row r="11" spans="1:4" ht="116.25" x14ac:dyDescent="0.25">
      <c r="A11" s="40"/>
      <c r="B11" s="8" t="s">
        <v>24</v>
      </c>
      <c r="C11" s="8" t="s">
        <v>25</v>
      </c>
      <c r="D11" s="9" t="s">
        <v>3</v>
      </c>
    </row>
    <row r="12" spans="1:4" ht="69.75" x14ac:dyDescent="0.25">
      <c r="A12" s="40"/>
      <c r="B12" s="8" t="s">
        <v>26</v>
      </c>
      <c r="C12" s="8" t="s">
        <v>27</v>
      </c>
      <c r="D12" s="9" t="s">
        <v>3</v>
      </c>
    </row>
    <row r="13" spans="1:4" ht="123.75" customHeight="1" x14ac:dyDescent="0.25">
      <c r="A13" s="40"/>
      <c r="B13" s="8" t="s">
        <v>28</v>
      </c>
      <c r="C13" s="8" t="s">
        <v>29</v>
      </c>
      <c r="D13" s="9" t="s">
        <v>3</v>
      </c>
    </row>
    <row r="14" spans="1:4" ht="195" customHeight="1" x14ac:dyDescent="0.25">
      <c r="A14" s="39" t="s">
        <v>74</v>
      </c>
      <c r="B14" s="8" t="s">
        <v>30</v>
      </c>
      <c r="C14" s="8" t="s">
        <v>31</v>
      </c>
      <c r="D14" s="9" t="s">
        <v>3</v>
      </c>
    </row>
    <row r="15" spans="1:4" ht="104.25" customHeight="1" x14ac:dyDescent="0.25">
      <c r="A15" s="40"/>
      <c r="B15" s="8" t="s">
        <v>32</v>
      </c>
      <c r="C15" s="8" t="s">
        <v>33</v>
      </c>
      <c r="D15" s="9" t="s">
        <v>3</v>
      </c>
    </row>
    <row r="16" spans="1:4" ht="69.75" x14ac:dyDescent="0.25">
      <c r="A16" s="40"/>
      <c r="B16" s="8" t="s">
        <v>34</v>
      </c>
      <c r="C16" s="8" t="s">
        <v>35</v>
      </c>
      <c r="D16" s="9" t="s">
        <v>3</v>
      </c>
    </row>
    <row r="17" spans="1:4" ht="46.5" x14ac:dyDescent="0.25">
      <c r="A17" s="40"/>
      <c r="B17" s="8" t="s">
        <v>36</v>
      </c>
      <c r="C17" s="8" t="s">
        <v>37</v>
      </c>
      <c r="D17" s="9" t="s">
        <v>3</v>
      </c>
    </row>
    <row r="18" spans="1:4" ht="93" x14ac:dyDescent="0.25">
      <c r="A18" s="40"/>
      <c r="B18" s="8" t="s">
        <v>38</v>
      </c>
      <c r="C18" s="8" t="s">
        <v>39</v>
      </c>
      <c r="D18" s="9" t="s">
        <v>3</v>
      </c>
    </row>
    <row r="19" spans="1:4" ht="211.5" customHeight="1" x14ac:dyDescent="0.25">
      <c r="A19" s="39" t="s">
        <v>75</v>
      </c>
      <c r="B19" s="8" t="s">
        <v>40</v>
      </c>
      <c r="C19" s="8" t="s">
        <v>41</v>
      </c>
      <c r="D19" s="9" t="s">
        <v>3</v>
      </c>
    </row>
    <row r="20" spans="1:4" ht="312" customHeight="1" x14ac:dyDescent="0.25">
      <c r="A20" s="40"/>
      <c r="B20" s="8" t="s">
        <v>42</v>
      </c>
      <c r="C20" s="8" t="s">
        <v>43</v>
      </c>
      <c r="D20" s="9" t="s">
        <v>3</v>
      </c>
    </row>
    <row r="21" spans="1:4" ht="311.25" customHeight="1" x14ac:dyDescent="0.25">
      <c r="A21" s="40"/>
      <c r="B21" s="8" t="s">
        <v>95</v>
      </c>
      <c r="C21" s="8" t="s">
        <v>45</v>
      </c>
      <c r="D21" s="9" t="s">
        <v>3</v>
      </c>
    </row>
    <row r="22" spans="1:4" ht="69.75" x14ac:dyDescent="0.25">
      <c r="A22" s="40"/>
      <c r="B22" s="8" t="s">
        <v>46</v>
      </c>
      <c r="C22" s="8"/>
      <c r="D22" s="9" t="s">
        <v>3</v>
      </c>
    </row>
    <row r="23" spans="1:4" ht="81" customHeight="1" x14ac:dyDescent="0.25">
      <c r="A23" s="40"/>
      <c r="B23" s="8" t="s">
        <v>47</v>
      </c>
      <c r="C23" s="8" t="s">
        <v>48</v>
      </c>
      <c r="D23" s="9" t="s">
        <v>3</v>
      </c>
    </row>
    <row r="24" spans="1:4" ht="162.75" x14ac:dyDescent="0.25">
      <c r="A24" s="7" t="s">
        <v>73</v>
      </c>
      <c r="B24" s="8" t="s">
        <v>49</v>
      </c>
      <c r="C24" s="8"/>
      <c r="D24" s="9" t="s">
        <v>3</v>
      </c>
    </row>
    <row r="26" spans="1:4" x14ac:dyDescent="0.25">
      <c r="B26" s="5" t="str">
        <f>Calculation!B35</f>
        <v>Final Reliability of the study (n.a. scored questions not considered)</v>
      </c>
      <c r="C26" s="6" t="e">
        <f>Calculation!C35</f>
        <v>#VALUE!</v>
      </c>
    </row>
    <row r="27" spans="1:4" x14ac:dyDescent="0.25">
      <c r="B27" s="5" t="str">
        <f>Calculation!B36</f>
        <v>Final reliability study design overall</v>
      </c>
      <c r="C27" s="6" t="e">
        <f>Calculation!C36</f>
        <v>#VALUE!</v>
      </c>
    </row>
    <row r="28" spans="1:4" x14ac:dyDescent="0.25">
      <c r="B28" s="5" t="str">
        <f>Calculation!B37</f>
        <v>Final reliability  identity and characterisation</v>
      </c>
      <c r="C28" s="6" t="e">
        <f>Calculation!C37</f>
        <v>#VALUE!</v>
      </c>
    </row>
    <row r="29" spans="1:4" x14ac:dyDescent="0.25">
      <c r="B29" s="5" t="str">
        <f>Calculation!B38</f>
        <v>Final reliability formulation</v>
      </c>
      <c r="C29" s="6" t="e">
        <f>Calculation!C38</f>
        <v>#VALUE!</v>
      </c>
    </row>
    <row r="30" spans="1:4" x14ac:dyDescent="0.25">
      <c r="B30" s="5" t="str">
        <f>Calculation!B39</f>
        <v>Final reliability study conduct</v>
      </c>
      <c r="C30" s="6" t="e">
        <f>Calculation!C39</f>
        <v>#VALUE!</v>
      </c>
    </row>
    <row r="31" spans="1:4" x14ac:dyDescent="0.25">
      <c r="B31" s="5" t="str">
        <f>Calculation!B40</f>
        <v>Final reliability sampling and analysis</v>
      </c>
      <c r="C31" s="6" t="e">
        <f>Calculation!C40</f>
        <v>#VALUE!</v>
      </c>
    </row>
  </sheetData>
  <protectedRanges>
    <protectedRange sqref="C26:C31 D32:D1048576 D1:D25" name="Scoring"/>
  </protectedRanges>
  <mergeCells count="5">
    <mergeCell ref="A19:A23"/>
    <mergeCell ref="A2:A3"/>
    <mergeCell ref="A4:A6"/>
    <mergeCell ref="A7:A13"/>
    <mergeCell ref="A14:A18"/>
  </mergeCells>
  <pageMargins left="0.7" right="0.7" top="0.78740157500000008" bottom="0.78740157500000008" header="0.3" footer="0.3"/>
  <pageSetup paperSize="9" orientation="portrait"/>
  <extLst>
    <ext xmlns:x14="http://schemas.microsoft.com/office/spreadsheetml/2009/9/main" uri="{CCE6A557-97BC-4b89-ADB6-D9C93CAAB3DF}">
      <x14:dataValidations xmlns:xm="http://schemas.microsoft.com/office/excel/2006/main" count="1">
        <x14:dataValidation type="list" showInputMessage="1" showErrorMessage="1" xr:uid="{00000000-0002-0000-0000-000000000000}">
          <x14:formula1>
            <xm:f>Calculation!$A$2:$A$7</xm:f>
          </x14:formula1>
          <xm:sqref>D24 D19:D23 D14:D18 D7:D13 D4:D6 D2:D3 D1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topLeftCell="A20" zoomScale="68" workbookViewId="0">
      <selection activeCell="E34" sqref="E34"/>
    </sheetView>
  </sheetViews>
  <sheetFormatPr baseColWidth="10" defaultColWidth="10.85546875" defaultRowHeight="61.5" x14ac:dyDescent="0.9"/>
  <cols>
    <col min="1" max="1" width="28.42578125" style="4" customWidth="1"/>
    <col min="2" max="2" width="29.28515625" style="11" customWidth="1"/>
    <col min="3" max="5" width="14.28515625" style="11"/>
    <col min="6" max="6" width="14.28515625" style="12"/>
    <col min="7" max="7" width="14.28515625" style="11"/>
    <col min="8" max="8" width="18" style="11" customWidth="1"/>
    <col min="9" max="9" width="22.140625" style="11" customWidth="1"/>
    <col min="10" max="10" width="14.28515625" style="3"/>
    <col min="11" max="11" width="97.7109375" style="3" customWidth="1"/>
    <col min="12" max="14" width="14.28515625" style="3"/>
  </cols>
  <sheetData>
    <row r="1" spans="1:11" ht="140.25" customHeight="1" x14ac:dyDescent="0.25">
      <c r="A1" s="29" t="s">
        <v>50</v>
      </c>
      <c r="B1" s="25" t="s">
        <v>0</v>
      </c>
      <c r="C1" s="26" t="s">
        <v>82</v>
      </c>
      <c r="D1" s="26" t="s">
        <v>85</v>
      </c>
      <c r="E1" s="26" t="s">
        <v>83</v>
      </c>
      <c r="F1" s="26" t="s">
        <v>84</v>
      </c>
      <c r="G1" s="25"/>
      <c r="H1" s="25" t="s">
        <v>51</v>
      </c>
      <c r="I1" s="25" t="s">
        <v>51</v>
      </c>
      <c r="K1" s="3" t="s">
        <v>81</v>
      </c>
    </row>
    <row r="2" spans="1:11" ht="48" customHeight="1" x14ac:dyDescent="0.25">
      <c r="A2" s="28" t="s">
        <v>3</v>
      </c>
      <c r="B2" s="7" t="s">
        <v>71</v>
      </c>
      <c r="C2" s="27"/>
      <c r="D2" s="27"/>
      <c r="E2" s="27"/>
      <c r="F2" s="27"/>
      <c r="G2" s="27"/>
      <c r="H2" s="27"/>
      <c r="I2" s="27"/>
      <c r="K2" s="3" t="s">
        <v>93</v>
      </c>
    </row>
    <row r="3" spans="1:11" ht="72.75" customHeight="1" x14ac:dyDescent="0.25">
      <c r="A3" s="28" t="s">
        <v>52</v>
      </c>
      <c r="B3" s="22" t="s">
        <v>1</v>
      </c>
      <c r="C3" s="18" t="e">
        <f>IF(Scoring!D1="n.a.","x",Scoring!D1*$I3)</f>
        <v>#VALUE!</v>
      </c>
      <c r="D3" s="18" t="e">
        <f>IF(Scoring!D1="n.a.", 0, C3)</f>
        <v>#VALUE!</v>
      </c>
      <c r="E3" s="18">
        <f>IF(Scoring!D1="n.a.", $I3*3, 0)</f>
        <v>0</v>
      </c>
      <c r="F3" s="18">
        <f>I3*3</f>
        <v>6</v>
      </c>
      <c r="G3" s="18"/>
      <c r="H3" s="18" t="s">
        <v>53</v>
      </c>
      <c r="I3" s="18">
        <v>2</v>
      </c>
      <c r="K3" s="3" t="s">
        <v>91</v>
      </c>
    </row>
    <row r="4" spans="1:11" ht="45" x14ac:dyDescent="0.25">
      <c r="A4" s="28">
        <v>0</v>
      </c>
      <c r="B4" s="23" t="s">
        <v>72</v>
      </c>
      <c r="C4" s="19"/>
      <c r="D4" s="19"/>
      <c r="E4" s="17"/>
      <c r="F4" s="20"/>
      <c r="G4" s="17"/>
      <c r="H4" s="17"/>
      <c r="I4" s="17"/>
      <c r="K4" s="3" t="s">
        <v>92</v>
      </c>
    </row>
    <row r="5" spans="1:11" ht="126" x14ac:dyDescent="0.25">
      <c r="A5" s="28">
        <v>1</v>
      </c>
      <c r="B5" s="22" t="s">
        <v>4</v>
      </c>
      <c r="C5" s="18" t="e">
        <f>IF(Scoring!D2="n.a.","x",Scoring!D2*$I5)</f>
        <v>#VALUE!</v>
      </c>
      <c r="D5" s="18" t="e">
        <f>IF(Scoring!D2="n.a.", 0, C5)</f>
        <v>#VALUE!</v>
      </c>
      <c r="E5" s="18">
        <f>IF(Scoring!D2="n.a.", $I5*3, 0)</f>
        <v>0</v>
      </c>
      <c r="F5" s="18">
        <f t="shared" ref="F5:F9" si="0">I5*3</f>
        <v>3</v>
      </c>
      <c r="G5" s="18"/>
      <c r="H5" s="18" t="s">
        <v>54</v>
      </c>
      <c r="I5" s="18">
        <v>1</v>
      </c>
      <c r="K5" s="3" t="s">
        <v>86</v>
      </c>
    </row>
    <row r="6" spans="1:11" ht="105" x14ac:dyDescent="0.25">
      <c r="A6" s="28">
        <v>2</v>
      </c>
      <c r="B6" s="22" t="s">
        <v>6</v>
      </c>
      <c r="C6" s="18" t="e">
        <f>IF(Scoring!D3="n.a.","x",Scoring!D3*$I6)</f>
        <v>#VALUE!</v>
      </c>
      <c r="D6" s="18" t="e">
        <f>IF(Scoring!D3="n.a.",0,C6)</f>
        <v>#VALUE!</v>
      </c>
      <c r="E6" s="18">
        <f>IF(Scoring!D3="n.a.",$I6*3,0)</f>
        <v>0</v>
      </c>
      <c r="F6" s="18">
        <f t="shared" si="0"/>
        <v>3</v>
      </c>
      <c r="G6" s="18"/>
      <c r="H6" s="18" t="s">
        <v>54</v>
      </c>
      <c r="I6" s="18">
        <v>1</v>
      </c>
      <c r="K6" s="3" t="s">
        <v>87</v>
      </c>
    </row>
    <row r="7" spans="1:11" ht="42" x14ac:dyDescent="0.25">
      <c r="A7" s="28">
        <v>3</v>
      </c>
      <c r="B7" s="21" t="s">
        <v>8</v>
      </c>
      <c r="C7" s="17"/>
      <c r="D7" s="17"/>
      <c r="E7" s="17"/>
      <c r="F7" s="17"/>
      <c r="G7" s="17"/>
      <c r="H7" s="17"/>
      <c r="I7" s="17"/>
      <c r="K7" s="3" t="s">
        <v>88</v>
      </c>
    </row>
    <row r="8" spans="1:11" ht="84" x14ac:dyDescent="0.9">
      <c r="B8" s="22" t="s">
        <v>9</v>
      </c>
      <c r="C8" s="18" t="e">
        <f>IF(Scoring!D4="n.a.","x",Scoring!D4*$I8)</f>
        <v>#VALUE!</v>
      </c>
      <c r="D8" s="18" t="e">
        <f>IF(Scoring!D4="n.a.",0,C8)</f>
        <v>#VALUE!</v>
      </c>
      <c r="E8" s="18">
        <f>IF(Scoring!D4="n.a.",$I8*3,0)</f>
        <v>0</v>
      </c>
      <c r="F8" s="18">
        <f t="shared" si="0"/>
        <v>9</v>
      </c>
      <c r="G8" s="18"/>
      <c r="H8" s="18" t="s">
        <v>55</v>
      </c>
      <c r="I8" s="18">
        <v>3</v>
      </c>
    </row>
    <row r="9" spans="1:11" ht="168" x14ac:dyDescent="0.9">
      <c r="B9" s="22" t="s">
        <v>11</v>
      </c>
      <c r="C9" s="18" t="e">
        <f>IF(Scoring!D5="n.a.","x",Scoring!D5*$I9)</f>
        <v>#VALUE!</v>
      </c>
      <c r="D9" s="18" t="e">
        <f>IF(Scoring!D5="n.a.",0,C9)</f>
        <v>#VALUE!</v>
      </c>
      <c r="E9" s="18">
        <f>IF(Scoring!D5="n.a.",$I9*3,0)</f>
        <v>0</v>
      </c>
      <c r="F9" s="18">
        <f t="shared" si="0"/>
        <v>9</v>
      </c>
      <c r="G9" s="18"/>
      <c r="H9" s="18" t="s">
        <v>55</v>
      </c>
      <c r="I9" s="18">
        <v>3</v>
      </c>
    </row>
    <row r="10" spans="1:11" ht="231" x14ac:dyDescent="0.9">
      <c r="B10" s="22" t="s">
        <v>13</v>
      </c>
      <c r="C10" s="18" t="e">
        <f>IF(Scoring!D6="n.a.","x",Scoring!D6*$I10)</f>
        <v>#VALUE!</v>
      </c>
      <c r="D10" s="18" t="e">
        <f>IF(Scoring!D6="n.a.", 0, C10)</f>
        <v>#VALUE!</v>
      </c>
      <c r="E10" s="18">
        <f>IF(Scoring!D6="n.a.", $I10*3, 0)</f>
        <v>0</v>
      </c>
      <c r="F10" s="18">
        <f>I10*3</f>
        <v>9</v>
      </c>
      <c r="G10" s="18"/>
      <c r="H10" s="18" t="s">
        <v>55</v>
      </c>
      <c r="I10" s="18">
        <v>3</v>
      </c>
    </row>
    <row r="11" spans="1:11" x14ac:dyDescent="0.9">
      <c r="B11" s="21" t="s">
        <v>15</v>
      </c>
      <c r="C11" s="17"/>
      <c r="D11" s="17"/>
      <c r="E11" s="17"/>
      <c r="F11" s="17"/>
      <c r="G11" s="17"/>
      <c r="H11" s="17"/>
      <c r="I11" s="17"/>
    </row>
    <row r="12" spans="1:11" ht="84" x14ac:dyDescent="0.9">
      <c r="B12" s="22" t="s">
        <v>16</v>
      </c>
      <c r="C12" s="18" t="e">
        <f>IF(Scoring!D7="n.a.","x",Scoring!D7*$I12)</f>
        <v>#VALUE!</v>
      </c>
      <c r="D12" s="18" t="e">
        <f>IF(Scoring!D7="n.a.", 0, C12)</f>
        <v>#VALUE!</v>
      </c>
      <c r="E12" s="18">
        <f>IF(Scoring!D7="n.a.", $I12*3, 0)</f>
        <v>0</v>
      </c>
      <c r="F12" s="18">
        <f t="shared" ref="F12:F32" si="1">I12*3</f>
        <v>3</v>
      </c>
      <c r="G12" s="18"/>
      <c r="H12" s="18" t="s">
        <v>54</v>
      </c>
      <c r="I12" s="18">
        <v>1</v>
      </c>
    </row>
    <row r="13" spans="1:11" ht="84" x14ac:dyDescent="0.9">
      <c r="B13" s="22" t="s">
        <v>18</v>
      </c>
      <c r="C13" s="18" t="e">
        <f>IF(Scoring!D8="n.a.","x",Scoring!D8*$I13)</f>
        <v>#VALUE!</v>
      </c>
      <c r="D13" s="18" t="e">
        <f>IF(Scoring!D8="n.a.",0,C13)</f>
        <v>#VALUE!</v>
      </c>
      <c r="E13" s="18">
        <f>IF(Scoring!D8="n.a.",$I13*3,0)</f>
        <v>0</v>
      </c>
      <c r="F13" s="18">
        <f t="shared" si="1"/>
        <v>6</v>
      </c>
      <c r="G13" s="18"/>
      <c r="H13" s="18" t="s">
        <v>53</v>
      </c>
      <c r="I13" s="18">
        <v>2</v>
      </c>
    </row>
    <row r="14" spans="1:11" ht="84" x14ac:dyDescent="0.9">
      <c r="B14" s="24" t="s">
        <v>20</v>
      </c>
      <c r="C14" s="18" t="e">
        <f>IF(Scoring!D9="n.a.","x",Scoring!D9*$I14)</f>
        <v>#VALUE!</v>
      </c>
      <c r="D14" s="18" t="e">
        <f>IF(Scoring!D9="n.a.",0,C14)</f>
        <v>#VALUE!</v>
      </c>
      <c r="E14" s="18">
        <f>IF(Scoring!D9="n.a.",$I14*3,0)</f>
        <v>0</v>
      </c>
      <c r="F14" s="18">
        <f t="shared" si="1"/>
        <v>6</v>
      </c>
      <c r="G14" s="18"/>
      <c r="H14" s="18" t="s">
        <v>53</v>
      </c>
      <c r="I14" s="18">
        <v>2</v>
      </c>
    </row>
    <row r="15" spans="1:11" x14ac:dyDescent="0.9">
      <c r="B15" s="24" t="s">
        <v>22</v>
      </c>
      <c r="C15" s="18" t="e">
        <f>IF(Scoring!D10="n.a.","x",Scoring!D10*$I15)</f>
        <v>#VALUE!</v>
      </c>
      <c r="D15" s="18" t="e">
        <f>IF(Scoring!D10="n.a.",0,C15)</f>
        <v>#VALUE!</v>
      </c>
      <c r="E15" s="18">
        <f>IF(Scoring!D10="n.a.",$I15*3,0)</f>
        <v>0</v>
      </c>
      <c r="F15" s="18">
        <f t="shared" si="1"/>
        <v>3</v>
      </c>
      <c r="G15" s="18"/>
      <c r="H15" s="18" t="s">
        <v>54</v>
      </c>
      <c r="I15" s="18">
        <v>1</v>
      </c>
    </row>
    <row r="16" spans="1:11" ht="63" x14ac:dyDescent="0.9">
      <c r="B16" s="22" t="s">
        <v>24</v>
      </c>
      <c r="C16" s="18" t="e">
        <f>IF(Scoring!D11="n.a.","x",Scoring!D11*$I16)</f>
        <v>#VALUE!</v>
      </c>
      <c r="D16" s="18" t="e">
        <f>IF(Scoring!D11="n.a.",0,C16)</f>
        <v>#VALUE!</v>
      </c>
      <c r="E16" s="18">
        <f>IF(Scoring!D11="n.a.",$I16*3,0)</f>
        <v>0</v>
      </c>
      <c r="F16" s="18">
        <f t="shared" si="1"/>
        <v>9</v>
      </c>
      <c r="G16" s="18"/>
      <c r="H16" s="18" t="s">
        <v>55</v>
      </c>
      <c r="I16" s="18">
        <v>3</v>
      </c>
    </row>
    <row r="17" spans="2:9" ht="63" x14ac:dyDescent="0.9">
      <c r="B17" s="22" t="s">
        <v>26</v>
      </c>
      <c r="C17" s="18" t="e">
        <f>IF(Scoring!D12="n.a.","x",Scoring!D12*$I17)</f>
        <v>#VALUE!</v>
      </c>
      <c r="D17" s="18" t="e">
        <f>IF(Scoring!D12="n.a.",0,C17)</f>
        <v>#VALUE!</v>
      </c>
      <c r="E17" s="18">
        <f>IF(Scoring!D12="n.a.",$I17*3,0)</f>
        <v>0</v>
      </c>
      <c r="F17" s="18">
        <f t="shared" si="1"/>
        <v>12</v>
      </c>
      <c r="G17" s="18"/>
      <c r="H17" s="18" t="s">
        <v>56</v>
      </c>
      <c r="I17" s="18">
        <v>4</v>
      </c>
    </row>
    <row r="18" spans="2:9" ht="210" x14ac:dyDescent="0.9">
      <c r="B18" s="22" t="s">
        <v>28</v>
      </c>
      <c r="C18" s="18" t="e">
        <f>IF(Scoring!D13="n.a.","x",Scoring!D13*$I18)</f>
        <v>#VALUE!</v>
      </c>
      <c r="D18" s="18" t="e">
        <f>IF(Scoring!D13="n.a.",0,C18)</f>
        <v>#VALUE!</v>
      </c>
      <c r="E18" s="18">
        <f>IF(Scoring!D13="n.a.",$I18*3,0)</f>
        <v>0</v>
      </c>
      <c r="F18" s="18">
        <f t="shared" si="1"/>
        <v>6</v>
      </c>
      <c r="G18" s="18"/>
      <c r="H18" s="18" t="s">
        <v>53</v>
      </c>
      <c r="I18" s="18">
        <v>2</v>
      </c>
    </row>
    <row r="19" spans="2:9" ht="93" x14ac:dyDescent="0.9">
      <c r="B19" s="7" t="s">
        <v>74</v>
      </c>
      <c r="C19" s="17"/>
      <c r="D19" s="17"/>
      <c r="E19" s="17"/>
      <c r="F19" s="17"/>
      <c r="G19" s="17"/>
      <c r="H19" s="17"/>
      <c r="I19" s="17"/>
    </row>
    <row r="20" spans="2:9" ht="126" x14ac:dyDescent="0.9">
      <c r="B20" s="22" t="s">
        <v>30</v>
      </c>
      <c r="C20" s="18" t="e">
        <f>IF(Scoring!D14="n.a.","x",Scoring!D14*$I20)</f>
        <v>#VALUE!</v>
      </c>
      <c r="D20" s="18" t="e">
        <f>IF(Scoring!D14="n.a.",0,C20)</f>
        <v>#VALUE!</v>
      </c>
      <c r="E20" s="18">
        <f>IF(Scoring!D14="n.a.",$I20*3,0)</f>
        <v>0</v>
      </c>
      <c r="F20" s="18">
        <f t="shared" si="1"/>
        <v>6</v>
      </c>
      <c r="G20" s="18"/>
      <c r="H20" s="18" t="s">
        <v>53</v>
      </c>
      <c r="I20" s="18">
        <v>2</v>
      </c>
    </row>
    <row r="21" spans="2:9" ht="84" x14ac:dyDescent="0.9">
      <c r="B21" s="22" t="s">
        <v>32</v>
      </c>
      <c r="C21" s="18" t="e">
        <f>IF(Scoring!D15="n.a.","x",Scoring!D15*$I21)</f>
        <v>#VALUE!</v>
      </c>
      <c r="D21" s="18" t="e">
        <f>IF(Scoring!D15="n.a.",0,C21)</f>
        <v>#VALUE!</v>
      </c>
      <c r="E21" s="18">
        <f>IF(Scoring!D15="n.a.",$I21*3,0)</f>
        <v>0</v>
      </c>
      <c r="F21" s="18">
        <f t="shared" si="1"/>
        <v>9</v>
      </c>
      <c r="G21" s="18"/>
      <c r="H21" s="18" t="s">
        <v>55</v>
      </c>
      <c r="I21" s="18">
        <v>3</v>
      </c>
    </row>
    <row r="22" spans="2:9" ht="84" x14ac:dyDescent="0.9">
      <c r="B22" s="22" t="s">
        <v>34</v>
      </c>
      <c r="C22" s="18" t="e">
        <f>IF(Scoring!D16="n.a.","x",Scoring!D16*$I22)</f>
        <v>#VALUE!</v>
      </c>
      <c r="D22" s="18" t="e">
        <f>IF(Scoring!D16="n.a.",0,C22)</f>
        <v>#VALUE!</v>
      </c>
      <c r="E22" s="18">
        <f>IF(Scoring!D16="n.a.",$I22*3,0)</f>
        <v>0</v>
      </c>
      <c r="F22" s="18">
        <f t="shared" si="1"/>
        <v>9</v>
      </c>
      <c r="G22" s="18"/>
      <c r="H22" s="18" t="s">
        <v>56</v>
      </c>
      <c r="I22" s="18">
        <v>3</v>
      </c>
    </row>
    <row r="23" spans="2:9" ht="63" x14ac:dyDescent="0.9">
      <c r="B23" s="22" t="s">
        <v>36</v>
      </c>
      <c r="C23" s="18" t="e">
        <f>IF(Scoring!D17="n.a.","x",Scoring!D17*$I23)</f>
        <v>#VALUE!</v>
      </c>
      <c r="D23" s="18" t="e">
        <f>IF(Scoring!D17="n.a.",0,C23)</f>
        <v>#VALUE!</v>
      </c>
      <c r="E23" s="18">
        <f>IF(Scoring!D17="n.a.",$I23*3,0)</f>
        <v>0</v>
      </c>
      <c r="F23" s="18">
        <f t="shared" si="1"/>
        <v>3</v>
      </c>
      <c r="G23" s="18"/>
      <c r="H23" s="18" t="s">
        <v>54</v>
      </c>
      <c r="I23" s="18">
        <v>1</v>
      </c>
    </row>
    <row r="24" spans="2:9" ht="168" x14ac:dyDescent="0.9">
      <c r="B24" s="22" t="s">
        <v>38</v>
      </c>
      <c r="C24" s="18" t="e">
        <f>IF(Scoring!D18="n.a.","x",Scoring!D18*$I24)</f>
        <v>#VALUE!</v>
      </c>
      <c r="D24" s="18" t="e">
        <f>IF(Scoring!D18="n.a.",0,C24)</f>
        <v>#VALUE!</v>
      </c>
      <c r="E24" s="18">
        <f>IF(Scoring!D18="n.a.",$I24*3,0)</f>
        <v>0</v>
      </c>
      <c r="F24" s="18">
        <f t="shared" si="1"/>
        <v>3</v>
      </c>
      <c r="G24" s="18"/>
      <c r="H24" s="18" t="s">
        <v>54</v>
      </c>
      <c r="I24" s="18">
        <v>1</v>
      </c>
    </row>
    <row r="25" spans="2:9" ht="116.25" x14ac:dyDescent="0.9">
      <c r="B25" s="7" t="s">
        <v>75</v>
      </c>
      <c r="C25" s="17"/>
      <c r="D25" s="17"/>
      <c r="E25" s="17"/>
      <c r="F25" s="17"/>
      <c r="G25" s="17"/>
      <c r="H25" s="17"/>
      <c r="I25" s="17"/>
    </row>
    <row r="26" spans="2:9" ht="75.75" customHeight="1" x14ac:dyDescent="0.9">
      <c r="B26" s="22" t="s">
        <v>40</v>
      </c>
      <c r="C26" s="18" t="e">
        <f>IF(Scoring!D19="n.a.","x",Scoring!D19*$I26)</f>
        <v>#VALUE!</v>
      </c>
      <c r="D26" s="18" t="e">
        <f>IF(Scoring!D19="n.a.",0,C26)</f>
        <v>#VALUE!</v>
      </c>
      <c r="E26" s="18">
        <f>IF(Scoring!D19="n.a.",$I26*3,0)</f>
        <v>0</v>
      </c>
      <c r="F26" s="18">
        <f t="shared" si="1"/>
        <v>6</v>
      </c>
      <c r="G26" s="18"/>
      <c r="H26" s="18" t="s">
        <v>53</v>
      </c>
      <c r="I26" s="18">
        <v>2</v>
      </c>
    </row>
    <row r="27" spans="2:9" ht="189" x14ac:dyDescent="0.9">
      <c r="B27" s="22" t="s">
        <v>42</v>
      </c>
      <c r="C27" s="18" t="e">
        <f>IF(Scoring!D20="n.a.","x",Scoring!D20*$I27)</f>
        <v>#VALUE!</v>
      </c>
      <c r="D27" s="18" t="e">
        <f>IF(Scoring!D20="n.a.",0,C27)</f>
        <v>#VALUE!</v>
      </c>
      <c r="E27" s="18">
        <f>IF(Scoring!D20="n.a.",$I27*3,0)</f>
        <v>0</v>
      </c>
      <c r="F27" s="18">
        <f t="shared" si="1"/>
        <v>6</v>
      </c>
      <c r="G27" s="18"/>
      <c r="H27" s="18" t="s">
        <v>53</v>
      </c>
      <c r="I27" s="18">
        <v>2</v>
      </c>
    </row>
    <row r="28" spans="2:9" ht="273" x14ac:dyDescent="0.9">
      <c r="B28" s="22" t="s">
        <v>44</v>
      </c>
      <c r="C28" s="18" t="e">
        <f>IF(Scoring!D21="n.a.","x",Scoring!D21*$I28)</f>
        <v>#VALUE!</v>
      </c>
      <c r="D28" s="18" t="e">
        <f>IF(Scoring!D21="n.a.",0,C28)</f>
        <v>#VALUE!</v>
      </c>
      <c r="E28" s="18">
        <f>IF(Scoring!D21="n.a.",$I28*3,0)</f>
        <v>0</v>
      </c>
      <c r="F28" s="18">
        <f t="shared" si="1"/>
        <v>9</v>
      </c>
      <c r="G28" s="18"/>
      <c r="H28" s="18" t="s">
        <v>55</v>
      </c>
      <c r="I28" s="18">
        <v>3</v>
      </c>
    </row>
    <row r="29" spans="2:9" ht="105" x14ac:dyDescent="0.9">
      <c r="B29" s="22" t="s">
        <v>46</v>
      </c>
      <c r="C29" s="18" t="e">
        <f>IF(Scoring!D22="n.a.","x",Scoring!D22*$I29)</f>
        <v>#VALUE!</v>
      </c>
      <c r="D29" s="18" t="e">
        <f>IF(Scoring!D22="n.a.",0,C29)</f>
        <v>#VALUE!</v>
      </c>
      <c r="E29" s="18">
        <f>IF(Scoring!D22="n.a.",$I29*3,0)</f>
        <v>0</v>
      </c>
      <c r="F29" s="18">
        <f t="shared" si="1"/>
        <v>6</v>
      </c>
      <c r="G29" s="18"/>
      <c r="H29" s="18" t="s">
        <v>53</v>
      </c>
      <c r="I29" s="18">
        <v>2</v>
      </c>
    </row>
    <row r="30" spans="2:9" ht="63" x14ac:dyDescent="0.9">
      <c r="B30" s="22" t="s">
        <v>47</v>
      </c>
      <c r="C30" s="18" t="e">
        <f>IF(Scoring!D23="n.a.","x",Scoring!D23*$I30)</f>
        <v>#VALUE!</v>
      </c>
      <c r="D30" s="18" t="e">
        <f>IF(Scoring!D23="n.a.",0,C30)</f>
        <v>#VALUE!</v>
      </c>
      <c r="E30" s="18">
        <f>IF(Scoring!D23="n.a.",$I30*3,0)</f>
        <v>0</v>
      </c>
      <c r="F30" s="18">
        <f t="shared" si="1"/>
        <v>12</v>
      </c>
      <c r="G30" s="18"/>
      <c r="H30" s="18" t="s">
        <v>56</v>
      </c>
      <c r="I30" s="18">
        <v>4</v>
      </c>
    </row>
    <row r="31" spans="2:9" ht="69.75" x14ac:dyDescent="0.9">
      <c r="B31" s="7" t="s">
        <v>73</v>
      </c>
      <c r="C31" s="17"/>
      <c r="D31" s="17"/>
      <c r="E31" s="17"/>
      <c r="F31" s="17"/>
      <c r="G31" s="17"/>
      <c r="H31" s="17"/>
      <c r="I31" s="17"/>
    </row>
    <row r="32" spans="2:9" ht="105" x14ac:dyDescent="0.9">
      <c r="B32" s="22" t="s">
        <v>49</v>
      </c>
      <c r="C32" s="18" t="e">
        <f>IF(Scoring!D24="n.a.","x",Scoring!D24*$I32)</f>
        <v>#VALUE!</v>
      </c>
      <c r="D32" s="18" t="e">
        <f>IF(Scoring!D24="n.a.",0,C32)</f>
        <v>#VALUE!</v>
      </c>
      <c r="E32" s="18">
        <f>IF(Scoring!D24="n.a.",$I32*3,0)</f>
        <v>0</v>
      </c>
      <c r="F32" s="18">
        <f t="shared" si="1"/>
        <v>12</v>
      </c>
      <c r="G32" s="18"/>
      <c r="H32" s="18" t="s">
        <v>56</v>
      </c>
      <c r="I32" s="18">
        <v>4</v>
      </c>
    </row>
    <row r="33" spans="2:9" x14ac:dyDescent="0.9">
      <c r="F33" s="11"/>
      <c r="I33" s="13"/>
    </row>
    <row r="34" spans="2:9" x14ac:dyDescent="0.9">
      <c r="D34" s="33" t="s">
        <v>94</v>
      </c>
    </row>
    <row r="35" spans="2:9" ht="105" x14ac:dyDescent="0.9">
      <c r="B35" s="14" t="s">
        <v>89</v>
      </c>
      <c r="C35" s="30" t="e">
        <f>SUM(D3,D5,D6,D8:D10,D12:D18,D20:D24,D26:D30,D32)*100/(SUM(F3,F5:F6,F8:F10,F12:F18,F20:F24,F26:F30,F32)-SUM(E3,E5:E6,E8:E10,E12:E18,E20:E24,E26:E30,E32))</f>
        <v>#VALUE!</v>
      </c>
      <c r="D35" s="18" t="s">
        <v>76</v>
      </c>
    </row>
    <row r="36" spans="2:9" x14ac:dyDescent="0.9">
      <c r="B36" s="14" t="s">
        <v>57</v>
      </c>
      <c r="C36" s="30" t="e">
        <f>SUM(D3,D32)*100/(SUM(F3,F32)-SUM(E3,E32))</f>
        <v>#VALUE!</v>
      </c>
      <c r="D36" s="18" t="s">
        <v>70</v>
      </c>
    </row>
    <row r="37" spans="2:9" ht="63" x14ac:dyDescent="0.9">
      <c r="B37" s="14" t="s">
        <v>90</v>
      </c>
      <c r="C37" s="30" t="e">
        <f>SUM(D5:D6)*100/(SUM(F5:F6)-SUM(E5:E6))</f>
        <v>#VALUE!</v>
      </c>
      <c r="D37" s="32" t="s">
        <v>77</v>
      </c>
    </row>
    <row r="38" spans="2:9" x14ac:dyDescent="0.9">
      <c r="B38" s="14" t="s">
        <v>58</v>
      </c>
      <c r="C38" s="30" t="e">
        <f>SUM(D8:D10)*100/(SUM(F8:F10)-SUM(E8:E10))</f>
        <v>#VALUE!</v>
      </c>
      <c r="D38" s="18" t="s">
        <v>78</v>
      </c>
    </row>
    <row r="39" spans="2:9" x14ac:dyDescent="0.9">
      <c r="B39" s="14" t="s">
        <v>59</v>
      </c>
      <c r="C39" s="31" t="e">
        <f>SUM(D12:D18)*100/(SUM(F12:F18)-SUM(E12:E18))</f>
        <v>#VALUE!</v>
      </c>
      <c r="D39" s="18" t="s">
        <v>79</v>
      </c>
    </row>
    <row r="40" spans="2:9" x14ac:dyDescent="0.9">
      <c r="B40" s="14" t="s">
        <v>60</v>
      </c>
      <c r="C40" s="30" t="e">
        <f>SUM(D20:D24,D26:D30)*100/(SUM(F20:F24,F26:F30)-SUM(E20:E24,E26:E30))</f>
        <v>#VALUE!</v>
      </c>
      <c r="D40" s="18" t="s">
        <v>80</v>
      </c>
    </row>
    <row r="41" spans="2:9" x14ac:dyDescent="0.9">
      <c r="C41" s="15"/>
    </row>
    <row r="42" spans="2:9" x14ac:dyDescent="0.9">
      <c r="C42" s="16"/>
    </row>
  </sheetData>
  <sheetProtection selectLockedCells="1" selectUnlockedCells="1"/>
  <pageMargins left="0.7" right="0.7" top="0.78740157500000008" bottom="0.78740157500000008"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6B8F-D177-4A3E-8FD7-E351DCB40B6C}">
  <dimension ref="A1:E10"/>
  <sheetViews>
    <sheetView workbookViewId="0">
      <selection activeCell="E4" sqref="E4:E7"/>
    </sheetView>
  </sheetViews>
  <sheetFormatPr baseColWidth="10" defaultColWidth="8.7109375" defaultRowHeight="15" x14ac:dyDescent="0.25"/>
  <cols>
    <col min="1" max="1" width="13.42578125" bestFit="1" customWidth="1"/>
    <col min="3" max="3" width="36.5703125" bestFit="1" customWidth="1"/>
    <col min="5" max="5" width="36.5703125" bestFit="1" customWidth="1"/>
  </cols>
  <sheetData>
    <row r="1" spans="1:5" x14ac:dyDescent="0.25">
      <c r="A1" s="34" t="s">
        <v>61</v>
      </c>
      <c r="B1" s="35"/>
      <c r="C1" s="35"/>
      <c r="D1" s="35"/>
      <c r="E1" s="35"/>
    </row>
    <row r="2" spans="1:5" x14ac:dyDescent="0.25">
      <c r="A2" s="35"/>
      <c r="B2" s="35"/>
      <c r="C2" s="35"/>
      <c r="D2" s="35"/>
      <c r="E2" s="35"/>
    </row>
    <row r="3" spans="1:5" x14ac:dyDescent="0.25">
      <c r="A3" s="35"/>
      <c r="B3" s="35"/>
      <c r="C3" s="35"/>
      <c r="D3" s="35"/>
      <c r="E3" s="35"/>
    </row>
    <row r="4" spans="1:5" x14ac:dyDescent="0.25">
      <c r="A4" s="34" t="s">
        <v>62</v>
      </c>
      <c r="B4" s="35"/>
      <c r="C4" s="34" t="s">
        <v>63</v>
      </c>
      <c r="D4" s="34"/>
      <c r="E4" s="34"/>
    </row>
    <row r="5" spans="1:5" x14ac:dyDescent="0.25">
      <c r="A5" s="36" t="s">
        <v>64</v>
      </c>
      <c r="B5" s="35"/>
      <c r="C5" s="35" t="s">
        <v>65</v>
      </c>
      <c r="D5" s="35"/>
      <c r="E5" s="35"/>
    </row>
    <row r="6" spans="1:5" x14ac:dyDescent="0.25">
      <c r="A6" s="37"/>
      <c r="B6" s="35"/>
      <c r="C6" s="35"/>
      <c r="D6" s="35"/>
      <c r="E6" s="35"/>
    </row>
    <row r="7" spans="1:5" ht="30" x14ac:dyDescent="0.25">
      <c r="A7" s="36" t="s">
        <v>66</v>
      </c>
      <c r="B7" s="35"/>
      <c r="C7" s="38" t="s">
        <v>67</v>
      </c>
      <c r="D7" s="35"/>
      <c r="E7" s="38"/>
    </row>
    <row r="8" spans="1:5" x14ac:dyDescent="0.25">
      <c r="A8" s="37"/>
      <c r="B8" s="35"/>
      <c r="C8" s="35"/>
      <c r="D8" s="35"/>
      <c r="E8" s="35"/>
    </row>
    <row r="9" spans="1:5" x14ac:dyDescent="0.25">
      <c r="A9" s="36" t="s">
        <v>68</v>
      </c>
      <c r="B9" s="35"/>
      <c r="C9" s="35" t="s">
        <v>69</v>
      </c>
      <c r="D9" s="35"/>
      <c r="E9" s="35"/>
    </row>
    <row r="10" spans="1:5" x14ac:dyDescent="0.25">
      <c r="A10" s="35"/>
      <c r="B10" s="35"/>
      <c r="C10" s="35"/>
      <c r="D10" s="35"/>
      <c r="E10" s="3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38667ADE6BA44C9A401838A5EBE8C9" ma:contentTypeVersion="15" ma:contentTypeDescription="Create a new document." ma:contentTypeScope="" ma:versionID="ca6c7393065fce4ccdb98a2dfa071219">
  <xsd:schema xmlns:xsd="http://www.w3.org/2001/XMLSchema" xmlns:xs="http://www.w3.org/2001/XMLSchema" xmlns:p="http://schemas.microsoft.com/office/2006/metadata/properties" xmlns:ns2="4a22c01a-c5ca-4112-8ff7-6ec3ddfbbd24" xmlns:ns3="2c5b6e85-9136-4763-ab2b-03cc807d89d5" targetNamespace="http://schemas.microsoft.com/office/2006/metadata/properties" ma:root="true" ma:fieldsID="1f818140f5173f6378e1922445ab6f94" ns2:_="" ns3:_="">
    <xsd:import namespace="4a22c01a-c5ca-4112-8ff7-6ec3ddfbbd24"/>
    <xsd:import namespace="2c5b6e85-9136-4763-ab2b-03cc807d89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2c01a-c5ca-4112-8ff7-6ec3ddfbbd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d3d8e85-2482-46d5-b3d8-06dc7993f3c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5b6e85-9136-4763-ab2b-03cc807d89d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d8d2f304-dfaa-4c77-b548-d5edec7a18d8}" ma:internalName="TaxCatchAll" ma:showField="CatchAllData" ma:web="2c5b6e85-9136-4763-ab2b-03cc807d8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22c01a-c5ca-4112-8ff7-6ec3ddfbbd24">
      <Terms xmlns="http://schemas.microsoft.com/office/infopath/2007/PartnerControls"/>
    </lcf76f155ced4ddcb4097134ff3c332f>
    <TaxCatchAll xmlns="2c5b6e85-9136-4763-ab2b-03cc807d89d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F91E50-44A8-4555-B825-9B7178D6D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22c01a-c5ca-4112-8ff7-6ec3ddfbbd24"/>
    <ds:schemaRef ds:uri="2c5b6e85-9136-4763-ab2b-03cc807d8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9AFB43-E4BC-42D2-8423-7AC670FA0E6B}">
  <ds:schemaRefs>
    <ds:schemaRef ds:uri="http://schemas.microsoft.com/office/2006/documentManagement/types"/>
    <ds:schemaRef ds:uri="http://purl.org/dc/dcmitype/"/>
    <ds:schemaRef ds:uri="http://purl.org/dc/terms/"/>
    <ds:schemaRef ds:uri="4a22c01a-c5ca-4112-8ff7-6ec3ddfbbd24"/>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2c5b6e85-9136-4763-ab2b-03cc807d89d5"/>
  </ds:schemaRefs>
</ds:datastoreItem>
</file>

<file path=customXml/itemProps3.xml><?xml version="1.0" encoding="utf-8"?>
<ds:datastoreItem xmlns:ds="http://schemas.openxmlformats.org/officeDocument/2006/customXml" ds:itemID="{07FB7734-1A80-462C-BC2E-9896D83295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Scoring</vt:lpstr>
      <vt:lpstr>Calculation</vt:lpstr>
      <vt:lpstr>Legend</vt:lpstr>
    </vt:vector>
  </TitlesOfParts>
  <Manager/>
  <Company>Hochschule Emden Leer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BATKE Monika</dc:creator>
  <cp:keywords/>
  <dc:description/>
  <cp:lastModifiedBy>Algharably, Engi Abd Elhady</cp:lastModifiedBy>
  <cp:revision>9</cp:revision>
  <dcterms:created xsi:type="dcterms:W3CDTF">2024-07-06T05:38:23Z</dcterms:created>
  <dcterms:modified xsi:type="dcterms:W3CDTF">2026-03-18T06:01:07Z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0x0101004238667ADE6BA44C9A401838A5EBE8C9</vt:lpwstr>
  </property>
  <property fmtid="{D5CDD505-2E9C-101B-9397-08002B2CF9AE}" pid="3" name="MediaServiceImageTags">
    <vt:lpwstr/>
  </property>
</Properties>
</file>