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pangen/Desktop/  ABC_Submission_Sept2021/ESM_Fig-S1_Tables S1-S3/"/>
    </mc:Choice>
  </mc:AlternateContent>
  <xr:revisionPtr revIDLastSave="0" documentId="13_ncr:1_{8437CC7B-D628-914C-9774-6C3BE04A1CF7}" xr6:coauthVersionLast="47" xr6:coauthVersionMax="47" xr10:uidLastSave="{00000000-0000-0000-0000-000000000000}"/>
  <bookViews>
    <workbookView xWindow="0" yWindow="2900" windowWidth="38400" windowHeight="19640" xr2:uid="{00000000-000D-0000-FFFF-FFFF00000000}"/>
  </bookViews>
  <sheets>
    <sheet name="Table_S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3" l="1"/>
  <c r="E36" i="3"/>
  <c r="D13" i="3"/>
  <c r="O12" i="3"/>
  <c r="O8" i="3"/>
  <c r="R33" i="3"/>
  <c r="N25" i="3"/>
  <c r="N21" i="3" l="1"/>
  <c r="N13" i="3"/>
  <c r="R32" i="3"/>
  <c r="R31" i="3"/>
  <c r="R30" i="3"/>
  <c r="N29" i="3"/>
  <c r="N28" i="3"/>
  <c r="N27" i="3"/>
  <c r="N26" i="3"/>
  <c r="N24" i="3"/>
  <c r="N23" i="3"/>
  <c r="N22" i="3"/>
  <c r="N20" i="3"/>
  <c r="N19" i="3"/>
  <c r="N17" i="3"/>
  <c r="N16" i="3"/>
  <c r="N15" i="3"/>
  <c r="K33" i="3"/>
  <c r="K32" i="3"/>
  <c r="K31" i="3"/>
  <c r="K30" i="3"/>
  <c r="O11" i="3"/>
  <c r="O10" i="3"/>
  <c r="O9" i="3"/>
  <c r="O33" i="3" s="1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U33" i="3"/>
  <c r="U32" i="3"/>
  <c r="U31" i="3"/>
  <c r="U30" i="3"/>
  <c r="T33" i="3"/>
  <c r="T32" i="3"/>
  <c r="T31" i="3"/>
  <c r="T30" i="3"/>
  <c r="S33" i="3"/>
  <c r="S32" i="3"/>
  <c r="S31" i="3"/>
  <c r="S30" i="3"/>
  <c r="Q33" i="3"/>
  <c r="Q32" i="3"/>
  <c r="Q31" i="3"/>
  <c r="Q30" i="3"/>
  <c r="P33" i="3"/>
  <c r="P32" i="3"/>
  <c r="P31" i="3"/>
  <c r="P30" i="3"/>
  <c r="M33" i="3"/>
  <c r="M32" i="3"/>
  <c r="M31" i="3"/>
  <c r="M30" i="3"/>
  <c r="L33" i="3"/>
  <c r="L32" i="3"/>
  <c r="L31" i="3"/>
  <c r="L30" i="3"/>
  <c r="I33" i="3"/>
  <c r="I32" i="3"/>
  <c r="I31" i="3"/>
  <c r="I30" i="3"/>
  <c r="H33" i="3"/>
  <c r="H32" i="3"/>
  <c r="H31" i="3"/>
  <c r="H30" i="3"/>
  <c r="G33" i="3"/>
  <c r="G32" i="3"/>
  <c r="G31" i="3"/>
  <c r="G30" i="3"/>
  <c r="F33" i="3"/>
  <c r="F32" i="3"/>
  <c r="F31" i="3"/>
  <c r="F30" i="3"/>
  <c r="E33" i="3"/>
  <c r="E32" i="3"/>
  <c r="E31" i="3"/>
  <c r="E30" i="3"/>
  <c r="C33" i="3"/>
  <c r="C32" i="3"/>
  <c r="C31" i="3"/>
  <c r="C30" i="3"/>
  <c r="B33" i="3"/>
  <c r="B32" i="3"/>
  <c r="B31" i="3"/>
  <c r="B30" i="3"/>
  <c r="D32" i="3" l="1"/>
  <c r="D33" i="3"/>
  <c r="D31" i="3"/>
  <c r="D30" i="3"/>
  <c r="N32" i="3"/>
  <c r="N33" i="3"/>
  <c r="O30" i="3"/>
  <c r="O31" i="3"/>
  <c r="O32" i="3"/>
  <c r="N30" i="3"/>
  <c r="N31" i="3"/>
</calcChain>
</file>

<file path=xl/sharedStrings.xml><?xml version="1.0" encoding="utf-8"?>
<sst xmlns="http://schemas.openxmlformats.org/spreadsheetml/2006/main" count="76" uniqueCount="47">
  <si>
    <t>ID</t>
  </si>
  <si>
    <t>TS_dirEA</t>
  </si>
  <si>
    <t>TS_BaCl2</t>
  </si>
  <si>
    <t>d34S_dirEA</t>
  </si>
  <si>
    <t>SD-d34S_dirEA</t>
  </si>
  <si>
    <t>2SE-d34S_dirEA</t>
  </si>
  <si>
    <t>n-d34S_dirEA</t>
  </si>
  <si>
    <t>d34S_BaCl2</t>
  </si>
  <si>
    <t>SD-d34S_BaCl2</t>
  </si>
  <si>
    <t>n-d34S_BaCl2</t>
  </si>
  <si>
    <t>SD-TS_dirEA</t>
  </si>
  <si>
    <t>2SE-TS_dirEA</t>
  </si>
  <si>
    <t>SD-TS_BaCl2</t>
  </si>
  <si>
    <t>2SE-TS_BaCl2</t>
  </si>
  <si>
    <t>2SE-d34S_BaCl2</t>
  </si>
  <si>
    <t>MR-BAZ-SAr-04</t>
  </si>
  <si>
    <t>MR-BAZ-SAr-14</t>
  </si>
  <si>
    <t>MR-BAZ-SAr-15</t>
  </si>
  <si>
    <t>MR-BAZ-SAr-18</t>
  </si>
  <si>
    <t>MR-BAZ-SAr-19</t>
  </si>
  <si>
    <t>MK-Rlg-1</t>
  </si>
  <si>
    <t>MK-Rlg-2</t>
  </si>
  <si>
    <t>USA-Rlg-1</t>
  </si>
  <si>
    <t>MK-Orp-1</t>
  </si>
  <si>
    <t>MK-Orp-2</t>
  </si>
  <si>
    <t>MK-Orp-3</t>
  </si>
  <si>
    <t>RO-Orp-1</t>
  </si>
  <si>
    <t>NOR-Apy-1</t>
  </si>
  <si>
    <t>NOR-Apy-2</t>
  </si>
  <si>
    <t>NOR-Apy-3</t>
  </si>
  <si>
    <t>BULG-Apy-1</t>
  </si>
  <si>
    <t>BULG-Apy-2</t>
  </si>
  <si>
    <t>SLO-ID-Cin-2</t>
  </si>
  <si>
    <t>SLO-ID-Cin-4b</t>
  </si>
  <si>
    <t>SLO-ID-Cin-171</t>
  </si>
  <si>
    <t>ES-ALM-Cin-1</t>
  </si>
  <si>
    <t>ES-ENT-Cin-1</t>
  </si>
  <si>
    <t>Min</t>
  </si>
  <si>
    <t>Max</t>
  </si>
  <si>
    <t>STD</t>
  </si>
  <si>
    <t>Mean</t>
  </si>
  <si>
    <t>RSD_direct EA/IRMS</t>
  </si>
  <si>
    <t>RSD_sulf_BaSO4</t>
  </si>
  <si>
    <t>RSD_arsen_BaSO4</t>
  </si>
  <si>
    <t xml:space="preserve">     </t>
  </si>
  <si>
    <t>Correl TS_EA/IRMS-direct vs BaSO4-EA/RMS</t>
  </si>
  <si>
    <t>Correl d34S_EA/IRMS-direct vs BaSO4-EA/RMS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</si>
</sst>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64" fontId="0" fillId="0" borderId="0" xfId="0" applyNumberFormat="1"/>
    <xf numFmtId="0" fontId="0" fillId="0" borderId="10" xfId="0" applyBorder="1"/>
    <xf numFmtId="0" fontId="16" fillId="33" borderId="10" xfId="0" applyFont="1" applyFill="1" applyBorder="1"/>
    <xf numFmtId="2" fontId="0" fillId="33" borderId="10" xfId="0" applyNumberFormat="1" applyFill="1" applyBorder="1"/>
    <xf numFmtId="2" fontId="0" fillId="0" borderId="10" xfId="0" applyNumberFormat="1" applyBorder="1"/>
    <xf numFmtId="0" fontId="0" fillId="34" borderId="10" xfId="0" applyFill="1" applyBorder="1"/>
    <xf numFmtId="0" fontId="0" fillId="0" borderId="10" xfId="0" applyFill="1" applyBorder="1"/>
    <xf numFmtId="2" fontId="0" fillId="0" borderId="10" xfId="0" applyNumberFormat="1" applyFill="1" applyBorder="1"/>
    <xf numFmtId="0" fontId="0" fillId="0" borderId="0" xfId="0" applyFill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63500</xdr:rowOff>
    </xdr:from>
    <xdr:to>
      <xdr:col>19</xdr:col>
      <xdr:colOff>787400</xdr:colOff>
      <xdr:row>4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F7CFA1E-5D42-4D41-BD2D-E42D589B34EA}"/>
            </a:ext>
          </a:extLst>
        </xdr:cNvPr>
        <xdr:cNvSpPr txBox="1"/>
      </xdr:nvSpPr>
      <xdr:spPr>
        <a:xfrm>
          <a:off x="50800" y="63500"/>
          <a:ext cx="17487900" cy="927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ESM ABC (2021) "Safe, accurate, and precise sulfur isotope analyses of arsenides, sulfarsenides, and arsenic and mercury sulfides by conversion to barium sulfate before EA/IRMS"</a:t>
          </a:r>
          <a:endParaRPr lang="en-CH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Jorge E. Spangenberg,</a:t>
          </a:r>
          <a:r>
            <a:rPr lang="en-US" sz="12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Nicolas J. Saintilan , Sabina Strmić Palinkaš</a:t>
          </a:r>
          <a:r>
            <a:rPr lang="en-US" sz="12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endParaRPr lang="en-US" sz="1200" baseline="30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Total sulfur content and sulfur isotope composition of arsenide and arsenic and mercury sulfides obtained by direct EA/IRMS and by BaSO</a:t>
          </a:r>
          <a:r>
            <a:rPr lang="en-US" sz="1200" baseline="-25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</a:t>
          </a:r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–EA/IRMS.</a:t>
          </a:r>
          <a:endParaRPr lang="en-CH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U43"/>
  <sheetViews>
    <sheetView tabSelected="1" workbookViewId="0">
      <selection activeCell="I36" sqref="I36"/>
    </sheetView>
  </sheetViews>
  <sheetFormatPr baseColWidth="10" defaultRowHeight="16" x14ac:dyDescent="0.2"/>
  <cols>
    <col min="1" max="1" width="14.33203125" customWidth="1"/>
    <col min="10" max="10" width="14.33203125" customWidth="1"/>
  </cols>
  <sheetData>
    <row r="7" spans="1:21" x14ac:dyDescent="0.2">
      <c r="A7" s="2" t="s">
        <v>0</v>
      </c>
      <c r="B7" s="2" t="s">
        <v>1</v>
      </c>
      <c r="C7" s="2" t="s">
        <v>10</v>
      </c>
      <c r="D7" s="2" t="s">
        <v>41</v>
      </c>
      <c r="E7" s="2" t="s">
        <v>11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0</v>
      </c>
      <c r="K7" s="6" t="s">
        <v>2</v>
      </c>
      <c r="L7" s="2" t="s">
        <v>2</v>
      </c>
      <c r="M7" s="6" t="s">
        <v>12</v>
      </c>
      <c r="N7" s="2" t="s">
        <v>42</v>
      </c>
      <c r="O7" s="2" t="s">
        <v>43</v>
      </c>
      <c r="P7" s="6" t="s">
        <v>13</v>
      </c>
      <c r="Q7" s="2" t="s">
        <v>7</v>
      </c>
      <c r="R7" s="6" t="s">
        <v>7</v>
      </c>
      <c r="S7" s="6" t="s">
        <v>8</v>
      </c>
      <c r="T7" s="6" t="s">
        <v>14</v>
      </c>
      <c r="U7" s="2" t="s">
        <v>9</v>
      </c>
    </row>
    <row r="8" spans="1:21" x14ac:dyDescent="0.2">
      <c r="A8" s="2" t="s">
        <v>15</v>
      </c>
      <c r="B8" s="5"/>
      <c r="C8" s="5"/>
      <c r="D8" s="5"/>
      <c r="E8" s="5"/>
      <c r="F8" s="5"/>
      <c r="G8" s="5"/>
      <c r="H8" s="5"/>
      <c r="I8" s="5"/>
      <c r="J8" s="2" t="s">
        <v>15</v>
      </c>
      <c r="K8" s="5"/>
      <c r="L8" s="5">
        <v>1.62</v>
      </c>
      <c r="M8" s="5">
        <v>0.31</v>
      </c>
      <c r="N8" s="5"/>
      <c r="O8" s="5">
        <f>(M8/L8*100)</f>
        <v>19.1358024691358</v>
      </c>
      <c r="P8" s="5">
        <v>0.3</v>
      </c>
      <c r="Q8" s="5">
        <v>-8.31</v>
      </c>
      <c r="R8" s="5"/>
      <c r="S8" s="5">
        <v>0.19</v>
      </c>
      <c r="T8" s="5">
        <v>0.18</v>
      </c>
      <c r="U8" s="5">
        <v>4</v>
      </c>
    </row>
    <row r="9" spans="1:21" x14ac:dyDescent="0.2">
      <c r="A9" s="2" t="s">
        <v>16</v>
      </c>
      <c r="B9" s="5"/>
      <c r="C9" s="5"/>
      <c r="D9" s="5"/>
      <c r="E9" s="5"/>
      <c r="F9" s="5"/>
      <c r="G9" s="5"/>
      <c r="H9" s="5"/>
      <c r="I9" s="5"/>
      <c r="J9" s="2" t="s">
        <v>16</v>
      </c>
      <c r="K9" s="5"/>
      <c r="L9" s="5">
        <v>2.21</v>
      </c>
      <c r="M9" s="5">
        <v>0.36</v>
      </c>
      <c r="N9" s="5"/>
      <c r="O9" s="5">
        <f t="shared" ref="O9:O11" si="0">(M9/L9*100)</f>
        <v>16.289592760180994</v>
      </c>
      <c r="P9" s="5">
        <v>0.49</v>
      </c>
      <c r="Q9" s="5">
        <v>-7.63</v>
      </c>
      <c r="R9" s="5"/>
      <c r="S9" s="5">
        <v>0.14000000000000001</v>
      </c>
      <c r="T9" s="5">
        <v>0.2</v>
      </c>
      <c r="U9" s="5">
        <v>2</v>
      </c>
    </row>
    <row r="10" spans="1:21" x14ac:dyDescent="0.2">
      <c r="A10" s="2" t="s">
        <v>17</v>
      </c>
      <c r="B10" s="5"/>
      <c r="C10" s="5"/>
      <c r="D10" s="5"/>
      <c r="E10" s="5"/>
      <c r="F10" s="5"/>
      <c r="G10" s="5"/>
      <c r="H10" s="5"/>
      <c r="I10" s="5"/>
      <c r="J10" s="2" t="s">
        <v>17</v>
      </c>
      <c r="K10" s="5"/>
      <c r="L10" s="5">
        <v>1.1599999999999999</v>
      </c>
      <c r="M10" s="5">
        <v>0.27</v>
      </c>
      <c r="N10" s="5"/>
      <c r="O10" s="5">
        <f t="shared" si="0"/>
        <v>23.27586206896552</v>
      </c>
      <c r="P10" s="5">
        <v>0.37</v>
      </c>
      <c r="Q10" s="5">
        <v>-5.21</v>
      </c>
      <c r="R10" s="5"/>
      <c r="S10" s="5">
        <v>7.0000000000000007E-2</v>
      </c>
      <c r="T10" s="5">
        <v>0.1</v>
      </c>
      <c r="U10" s="5">
        <v>2</v>
      </c>
    </row>
    <row r="11" spans="1:21" x14ac:dyDescent="0.2">
      <c r="A11" s="2" t="s">
        <v>18</v>
      </c>
      <c r="B11" s="5"/>
      <c r="C11" s="5"/>
      <c r="D11" s="5"/>
      <c r="E11" s="5"/>
      <c r="F11" s="5"/>
      <c r="G11" s="5"/>
      <c r="H11" s="5"/>
      <c r="I11" s="5"/>
      <c r="J11" s="2" t="s">
        <v>18</v>
      </c>
      <c r="K11" s="5"/>
      <c r="L11" s="5">
        <v>0.32</v>
      </c>
      <c r="M11" s="5">
        <v>0.11</v>
      </c>
      <c r="N11" s="5"/>
      <c r="O11" s="5">
        <f t="shared" si="0"/>
        <v>34.375</v>
      </c>
      <c r="P11" s="5">
        <v>0.15</v>
      </c>
      <c r="Q11" s="5">
        <v>4.91</v>
      </c>
      <c r="R11" s="5"/>
      <c r="S11" s="5">
        <v>0.28000000000000003</v>
      </c>
      <c r="T11" s="5">
        <v>0.39</v>
      </c>
      <c r="U11" s="5">
        <v>2</v>
      </c>
    </row>
    <row r="12" spans="1:21" x14ac:dyDescent="0.2">
      <c r="A12" s="2" t="s">
        <v>19</v>
      </c>
      <c r="B12" s="5"/>
      <c r="C12" s="5"/>
      <c r="D12" s="5"/>
      <c r="E12" s="5"/>
      <c r="F12" s="5"/>
      <c r="G12" s="5"/>
      <c r="H12" s="5"/>
      <c r="I12" s="5"/>
      <c r="J12" s="2" t="s">
        <v>19</v>
      </c>
      <c r="K12" s="5"/>
      <c r="L12" s="5">
        <v>0.64</v>
      </c>
      <c r="M12" s="5">
        <v>0.33</v>
      </c>
      <c r="N12" s="5"/>
      <c r="O12" s="5">
        <f>(M12/L12*100)</f>
        <v>51.5625</v>
      </c>
      <c r="P12" s="5">
        <v>0.46</v>
      </c>
      <c r="Q12" s="5">
        <v>1</v>
      </c>
      <c r="R12" s="5"/>
      <c r="S12" s="5">
        <v>0.13</v>
      </c>
      <c r="T12" s="5">
        <v>0.18</v>
      </c>
      <c r="U12" s="5">
        <v>2</v>
      </c>
    </row>
    <row r="13" spans="1:21" s="9" customFormat="1" x14ac:dyDescent="0.2">
      <c r="A13" s="7" t="s">
        <v>20</v>
      </c>
      <c r="B13" s="8">
        <v>30.05</v>
      </c>
      <c r="C13" s="8">
        <v>0.79</v>
      </c>
      <c r="D13" s="8">
        <f>(C13/B13)*100</f>
        <v>2.6289517470881862</v>
      </c>
      <c r="E13" s="8">
        <v>1.0900000000000001</v>
      </c>
      <c r="F13" s="8">
        <v>-3.31</v>
      </c>
      <c r="G13" s="8">
        <v>0.15</v>
      </c>
      <c r="H13" s="8">
        <v>0.2</v>
      </c>
      <c r="I13" s="8">
        <v>2</v>
      </c>
      <c r="J13" s="7" t="s">
        <v>20</v>
      </c>
      <c r="K13" s="8">
        <v>28.98</v>
      </c>
      <c r="M13" s="8">
        <v>0.85</v>
      </c>
      <c r="N13" s="8">
        <f>(M13/K13)*100</f>
        <v>2.9330572808833675</v>
      </c>
      <c r="O13" s="8"/>
      <c r="P13" s="8">
        <v>1.18</v>
      </c>
      <c r="Q13" s="8"/>
      <c r="R13" s="8">
        <v>-2.95</v>
      </c>
      <c r="S13" s="8">
        <v>0.33</v>
      </c>
      <c r="T13" s="8">
        <v>0.46</v>
      </c>
      <c r="U13" s="8">
        <v>2</v>
      </c>
    </row>
    <row r="14" spans="1:21" s="9" customFormat="1" x14ac:dyDescent="0.2">
      <c r="A14" s="7" t="s">
        <v>21</v>
      </c>
      <c r="B14" s="8">
        <v>32.56</v>
      </c>
      <c r="C14" s="8">
        <v>0.55000000000000004</v>
      </c>
      <c r="D14" s="8">
        <f t="shared" ref="D14:D29" si="1">(C14/B14)*100</f>
        <v>1.6891891891891893</v>
      </c>
      <c r="E14" s="8">
        <v>0.76</v>
      </c>
      <c r="F14" s="8">
        <v>-4.43</v>
      </c>
      <c r="G14" s="8">
        <v>0.09</v>
      </c>
      <c r="H14" s="8">
        <v>0.12</v>
      </c>
      <c r="I14" s="8">
        <v>2</v>
      </c>
      <c r="J14" s="7" t="s">
        <v>21</v>
      </c>
      <c r="K14" s="8">
        <v>30.52</v>
      </c>
      <c r="M14" s="8">
        <v>1.39</v>
      </c>
      <c r="N14" s="8">
        <v>1.92</v>
      </c>
      <c r="O14" s="8"/>
      <c r="P14" s="8">
        <v>1.76</v>
      </c>
      <c r="Q14" s="8"/>
      <c r="R14" s="8">
        <v>-4.37</v>
      </c>
      <c r="S14" s="8">
        <v>0.21</v>
      </c>
      <c r="T14" s="8">
        <v>0.28000000000000003</v>
      </c>
      <c r="U14" s="8">
        <v>2</v>
      </c>
    </row>
    <row r="15" spans="1:21" s="9" customFormat="1" x14ac:dyDescent="0.2">
      <c r="A15" s="7" t="s">
        <v>22</v>
      </c>
      <c r="B15" s="8">
        <v>31.75</v>
      </c>
      <c r="C15" s="8">
        <v>0.42</v>
      </c>
      <c r="D15" s="8">
        <f t="shared" si="1"/>
        <v>1.3228346456692912</v>
      </c>
      <c r="E15" s="8">
        <v>0.57999999999999996</v>
      </c>
      <c r="F15" s="8">
        <v>3.75</v>
      </c>
      <c r="G15" s="8">
        <v>0.08</v>
      </c>
      <c r="H15" s="8">
        <v>0.11</v>
      </c>
      <c r="I15" s="8">
        <v>2</v>
      </c>
      <c r="J15" s="7" t="s">
        <v>22</v>
      </c>
      <c r="K15" s="8">
        <v>28.21</v>
      </c>
      <c r="M15" s="8">
        <v>0.94</v>
      </c>
      <c r="N15" s="8">
        <f t="shared" ref="N15:N17" si="2">(M15/K15)*100</f>
        <v>3.3321517192484933</v>
      </c>
      <c r="O15" s="8"/>
      <c r="P15" s="8">
        <v>1.31</v>
      </c>
      <c r="Q15" s="8"/>
      <c r="R15" s="8">
        <v>3.55</v>
      </c>
      <c r="S15" s="8">
        <v>0.18</v>
      </c>
      <c r="T15" s="8">
        <v>0.25</v>
      </c>
      <c r="U15" s="8">
        <v>2</v>
      </c>
    </row>
    <row r="16" spans="1:21" s="9" customFormat="1" x14ac:dyDescent="0.2">
      <c r="A16" s="7" t="s">
        <v>23</v>
      </c>
      <c r="B16" s="8">
        <v>33.72</v>
      </c>
      <c r="C16" s="8">
        <v>0.19</v>
      </c>
      <c r="D16" s="8">
        <f t="shared" si="1"/>
        <v>0.56346381969157766</v>
      </c>
      <c r="E16" s="8">
        <v>0.26</v>
      </c>
      <c r="F16" s="8">
        <v>-1.3</v>
      </c>
      <c r="G16" s="8">
        <v>0.47</v>
      </c>
      <c r="H16" s="8">
        <v>0.66</v>
      </c>
      <c r="I16" s="8">
        <v>2</v>
      </c>
      <c r="J16" s="7" t="s">
        <v>23</v>
      </c>
      <c r="K16" s="8">
        <v>30.54</v>
      </c>
      <c r="M16" s="8">
        <v>1.1399999999999999</v>
      </c>
      <c r="N16" s="8">
        <f t="shared" si="2"/>
        <v>3.7328094302554025</v>
      </c>
      <c r="O16" s="8"/>
      <c r="P16" s="8">
        <v>1.58</v>
      </c>
      <c r="Q16" s="8"/>
      <c r="R16" s="8">
        <v>-1.51</v>
      </c>
      <c r="S16" s="8">
        <v>0.15</v>
      </c>
      <c r="T16" s="8">
        <v>0.21</v>
      </c>
      <c r="U16" s="8">
        <v>2</v>
      </c>
    </row>
    <row r="17" spans="1:21" s="9" customFormat="1" x14ac:dyDescent="0.2">
      <c r="A17" s="7" t="s">
        <v>24</v>
      </c>
      <c r="B17" s="8">
        <v>36.880000000000003</v>
      </c>
      <c r="C17" s="8">
        <v>1.03</v>
      </c>
      <c r="D17" s="8">
        <f t="shared" si="1"/>
        <v>2.7928416485900218</v>
      </c>
      <c r="E17" s="8">
        <v>1.43</v>
      </c>
      <c r="F17" s="8">
        <v>-1.71</v>
      </c>
      <c r="G17" s="8">
        <v>0.28999999999999998</v>
      </c>
      <c r="H17" s="8">
        <v>0.41</v>
      </c>
      <c r="I17" s="8">
        <v>2</v>
      </c>
      <c r="J17" s="7" t="s">
        <v>24</v>
      </c>
      <c r="K17" s="8">
        <v>34.72</v>
      </c>
      <c r="M17" s="8">
        <v>2.59</v>
      </c>
      <c r="N17" s="8">
        <f t="shared" si="2"/>
        <v>7.459677419354839</v>
      </c>
      <c r="O17" s="8"/>
      <c r="P17" s="8">
        <v>3.59</v>
      </c>
      <c r="Q17" s="8"/>
      <c r="R17" s="8">
        <v>-1.63</v>
      </c>
      <c r="S17" s="8">
        <v>0.28000000000000003</v>
      </c>
      <c r="T17" s="8">
        <v>0.37</v>
      </c>
      <c r="U17" s="8">
        <v>2</v>
      </c>
    </row>
    <row r="18" spans="1:21" x14ac:dyDescent="0.2">
      <c r="A18" s="2" t="s">
        <v>25</v>
      </c>
      <c r="B18" s="5">
        <v>35.58</v>
      </c>
      <c r="C18" s="5">
        <v>1.43</v>
      </c>
      <c r="D18" s="5">
        <f t="shared" si="1"/>
        <v>4.0191118605958405</v>
      </c>
      <c r="E18" s="5">
        <v>1.99</v>
      </c>
      <c r="F18" s="5">
        <v>-1.1299999999999999</v>
      </c>
      <c r="G18" s="5">
        <v>0.2</v>
      </c>
      <c r="H18" s="5">
        <v>0.28000000000000003</v>
      </c>
      <c r="I18" s="5">
        <v>2</v>
      </c>
      <c r="J18" s="2" t="s">
        <v>25</v>
      </c>
      <c r="K18" s="5">
        <v>35.74</v>
      </c>
      <c r="M18" s="5"/>
      <c r="N18" s="5"/>
      <c r="O18" s="5"/>
      <c r="P18" s="5"/>
      <c r="Q18" s="5"/>
      <c r="R18" s="5">
        <v>-1.18</v>
      </c>
      <c r="S18" s="5"/>
      <c r="T18" s="5"/>
      <c r="U18" s="5">
        <v>1</v>
      </c>
    </row>
    <row r="19" spans="1:21" s="9" customFormat="1" x14ac:dyDescent="0.2">
      <c r="A19" s="7" t="s">
        <v>26</v>
      </c>
      <c r="B19" s="8">
        <v>36.06</v>
      </c>
      <c r="C19" s="8">
        <v>1.49</v>
      </c>
      <c r="D19" s="8">
        <f t="shared" si="1"/>
        <v>4.132002218524681</v>
      </c>
      <c r="E19" s="8">
        <v>2.06</v>
      </c>
      <c r="F19" s="8">
        <v>1.25</v>
      </c>
      <c r="G19" s="8">
        <v>0.12</v>
      </c>
      <c r="H19" s="8">
        <v>0.16</v>
      </c>
      <c r="I19" s="8">
        <v>2</v>
      </c>
      <c r="J19" s="7" t="s">
        <v>26</v>
      </c>
      <c r="K19" s="8">
        <v>35.36</v>
      </c>
      <c r="M19" s="8">
        <v>2.1800000000000002</v>
      </c>
      <c r="N19" s="8">
        <f t="shared" ref="N19:N29" si="3">(M19/K19)*100</f>
        <v>6.1651583710407243</v>
      </c>
      <c r="O19" s="8"/>
      <c r="P19" s="8">
        <v>3.02</v>
      </c>
      <c r="Q19" s="8"/>
      <c r="R19" s="8">
        <v>1.06</v>
      </c>
      <c r="S19" s="8">
        <v>0.17</v>
      </c>
      <c r="T19" s="8">
        <v>0.24</v>
      </c>
      <c r="U19" s="8">
        <v>2</v>
      </c>
    </row>
    <row r="20" spans="1:21" s="9" customFormat="1" x14ac:dyDescent="0.2">
      <c r="A20" s="7" t="s">
        <v>27</v>
      </c>
      <c r="B20" s="8">
        <v>16.16</v>
      </c>
      <c r="C20" s="8">
        <v>0.63</v>
      </c>
      <c r="D20" s="8">
        <f t="shared" si="1"/>
        <v>3.8985148514851486</v>
      </c>
      <c r="E20" s="8">
        <v>0.62</v>
      </c>
      <c r="F20" s="8">
        <v>6.02</v>
      </c>
      <c r="G20" s="8">
        <v>0.05</v>
      </c>
      <c r="H20" s="8">
        <v>0.05</v>
      </c>
      <c r="I20" s="8">
        <v>4</v>
      </c>
      <c r="J20" s="7" t="s">
        <v>27</v>
      </c>
      <c r="K20" s="8">
        <v>15.19</v>
      </c>
      <c r="M20" s="8">
        <v>0.95</v>
      </c>
      <c r="N20" s="8">
        <f t="shared" si="3"/>
        <v>6.2541145490454237</v>
      </c>
      <c r="O20" s="8"/>
      <c r="P20" s="8">
        <v>1.32</v>
      </c>
      <c r="Q20" s="8"/>
      <c r="R20" s="8">
        <v>5.87</v>
      </c>
      <c r="S20" s="8">
        <v>0.34</v>
      </c>
      <c r="T20" s="8">
        <v>0.47</v>
      </c>
      <c r="U20" s="8">
        <v>2</v>
      </c>
    </row>
    <row r="21" spans="1:21" s="9" customFormat="1" x14ac:dyDescent="0.2">
      <c r="A21" s="7" t="s">
        <v>28</v>
      </c>
      <c r="B21" s="8">
        <v>16.54</v>
      </c>
      <c r="C21" s="8">
        <v>0.16</v>
      </c>
      <c r="D21" s="8">
        <f t="shared" si="1"/>
        <v>0.9673518742442565</v>
      </c>
      <c r="E21" s="8">
        <v>0.16</v>
      </c>
      <c r="F21" s="8">
        <v>6</v>
      </c>
      <c r="G21" s="8">
        <v>0.1</v>
      </c>
      <c r="H21" s="8">
        <v>0.09</v>
      </c>
      <c r="I21" s="8">
        <v>4</v>
      </c>
      <c r="J21" s="7" t="s">
        <v>28</v>
      </c>
      <c r="K21" s="8">
        <v>16.57</v>
      </c>
      <c r="M21" s="8">
        <v>1.08</v>
      </c>
      <c r="N21" s="8">
        <f>(M21/K21)*100</f>
        <v>6.5178032589016288</v>
      </c>
      <c r="O21" s="8"/>
      <c r="P21" s="8">
        <v>1.46</v>
      </c>
      <c r="Q21" s="8"/>
      <c r="R21" s="8">
        <v>6.11</v>
      </c>
      <c r="S21" s="8">
        <v>0.27</v>
      </c>
      <c r="T21" s="8">
        <v>0.38</v>
      </c>
      <c r="U21" s="8">
        <v>2</v>
      </c>
    </row>
    <row r="22" spans="1:21" s="9" customFormat="1" x14ac:dyDescent="0.2">
      <c r="A22" s="7" t="s">
        <v>29</v>
      </c>
      <c r="B22" s="8">
        <v>16.329999999999998</v>
      </c>
      <c r="C22" s="8">
        <v>0.31</v>
      </c>
      <c r="D22" s="8">
        <f t="shared" si="1"/>
        <v>1.8983466013472137</v>
      </c>
      <c r="E22" s="8">
        <v>0.31</v>
      </c>
      <c r="F22" s="8">
        <v>-0.42</v>
      </c>
      <c r="G22" s="8">
        <v>0.05</v>
      </c>
      <c r="H22" s="8">
        <v>0.05</v>
      </c>
      <c r="I22" s="8">
        <v>4</v>
      </c>
      <c r="J22" s="7" t="s">
        <v>29</v>
      </c>
      <c r="K22" s="8">
        <v>15.33</v>
      </c>
      <c r="M22" s="8">
        <v>1.36</v>
      </c>
      <c r="N22" s="8">
        <f t="shared" si="3"/>
        <v>8.8714938030006536</v>
      </c>
      <c r="O22" s="8"/>
      <c r="P22" s="8">
        <v>1.88</v>
      </c>
      <c r="Q22" s="8"/>
      <c r="R22" s="8">
        <v>-0.68</v>
      </c>
      <c r="S22" s="8">
        <v>0.22</v>
      </c>
      <c r="T22" s="8">
        <v>0.3</v>
      </c>
      <c r="U22" s="8">
        <v>2</v>
      </c>
    </row>
    <row r="23" spans="1:21" s="9" customFormat="1" x14ac:dyDescent="0.2">
      <c r="A23" s="7" t="s">
        <v>30</v>
      </c>
      <c r="B23" s="8">
        <v>20.9</v>
      </c>
      <c r="C23" s="8">
        <v>0.1</v>
      </c>
      <c r="D23" s="8">
        <f t="shared" si="1"/>
        <v>0.47846889952153115</v>
      </c>
      <c r="E23" s="8">
        <v>0.1</v>
      </c>
      <c r="F23" s="8">
        <v>4.16</v>
      </c>
      <c r="G23" s="8">
        <v>0.22</v>
      </c>
      <c r="H23" s="8">
        <v>0.21</v>
      </c>
      <c r="I23" s="8">
        <v>4</v>
      </c>
      <c r="J23" s="7" t="s">
        <v>30</v>
      </c>
      <c r="K23" s="8">
        <v>19.46</v>
      </c>
      <c r="M23" s="8">
        <v>1.74</v>
      </c>
      <c r="N23" s="8">
        <f t="shared" si="3"/>
        <v>8.9414182939362785</v>
      </c>
      <c r="O23" s="8"/>
      <c r="P23" s="8">
        <v>2.41</v>
      </c>
      <c r="Q23" s="8"/>
      <c r="R23" s="8">
        <v>4.1100000000000003</v>
      </c>
      <c r="S23" s="8">
        <v>0.28999999999999998</v>
      </c>
      <c r="T23" s="8">
        <v>0.4</v>
      </c>
      <c r="U23" s="8">
        <v>2</v>
      </c>
    </row>
    <row r="24" spans="1:21" s="9" customFormat="1" x14ac:dyDescent="0.2">
      <c r="A24" s="7" t="s">
        <v>31</v>
      </c>
      <c r="B24" s="8">
        <v>16.03</v>
      </c>
      <c r="C24" s="8">
        <v>0.28000000000000003</v>
      </c>
      <c r="D24" s="8">
        <f t="shared" si="1"/>
        <v>1.7467248908296942</v>
      </c>
      <c r="E24" s="8">
        <v>0.27</v>
      </c>
      <c r="F24" s="8">
        <v>4.07</v>
      </c>
      <c r="G24" s="8">
        <v>0.13</v>
      </c>
      <c r="H24" s="8">
        <v>0.13</v>
      </c>
      <c r="I24" s="8">
        <v>4</v>
      </c>
      <c r="J24" s="7" t="s">
        <v>31</v>
      </c>
      <c r="K24" s="8">
        <v>15.87</v>
      </c>
      <c r="M24" s="8">
        <v>1.86</v>
      </c>
      <c r="N24" s="8">
        <f t="shared" si="3"/>
        <v>11.720226843100189</v>
      </c>
      <c r="O24" s="8"/>
      <c r="P24" s="8">
        <v>2.57</v>
      </c>
      <c r="Q24" s="8"/>
      <c r="R24" s="8">
        <v>4.34</v>
      </c>
      <c r="S24" s="8">
        <v>0.25</v>
      </c>
      <c r="T24" s="8">
        <v>0.35</v>
      </c>
      <c r="U24" s="8">
        <v>2</v>
      </c>
    </row>
    <row r="25" spans="1:21" s="9" customFormat="1" x14ac:dyDescent="0.2">
      <c r="A25" s="7" t="s">
        <v>32</v>
      </c>
      <c r="B25" s="8">
        <v>13.67</v>
      </c>
      <c r="C25" s="8">
        <v>0.13</v>
      </c>
      <c r="D25" s="8">
        <f t="shared" si="1"/>
        <v>0.95098756400877837</v>
      </c>
      <c r="E25" s="8">
        <v>0.1</v>
      </c>
      <c r="F25" s="8">
        <v>-2.4500000000000002</v>
      </c>
      <c r="G25" s="8">
        <v>0.16</v>
      </c>
      <c r="H25" s="8">
        <v>0.13</v>
      </c>
      <c r="I25" s="8">
        <v>6</v>
      </c>
      <c r="J25" s="7" t="s">
        <v>32</v>
      </c>
      <c r="K25" s="8">
        <v>13.18</v>
      </c>
      <c r="M25" s="8">
        <v>1.05</v>
      </c>
      <c r="N25" s="8">
        <f>(M25/K25)*100</f>
        <v>7.9666160849772387</v>
      </c>
      <c r="O25" s="8"/>
      <c r="P25" s="8">
        <v>1.46</v>
      </c>
      <c r="Q25" s="8"/>
      <c r="R25" s="8">
        <v>-2.21</v>
      </c>
      <c r="S25" s="8">
        <v>0.2</v>
      </c>
      <c r="T25" s="8">
        <v>0.28000000000000003</v>
      </c>
      <c r="U25" s="8">
        <v>5</v>
      </c>
    </row>
    <row r="26" spans="1:21" s="9" customFormat="1" x14ac:dyDescent="0.2">
      <c r="A26" s="7" t="s">
        <v>33</v>
      </c>
      <c r="B26" s="8">
        <v>13.65</v>
      </c>
      <c r="C26" s="8">
        <v>0.17</v>
      </c>
      <c r="D26" s="8">
        <f t="shared" si="1"/>
        <v>1.2454212454212454</v>
      </c>
      <c r="E26" s="8">
        <v>0.14000000000000001</v>
      </c>
      <c r="F26" s="8">
        <v>-1.34</v>
      </c>
      <c r="G26" s="8">
        <v>0.11</v>
      </c>
      <c r="H26" s="8">
        <v>0.09</v>
      </c>
      <c r="I26" s="8">
        <v>6</v>
      </c>
      <c r="J26" s="7" t="s">
        <v>33</v>
      </c>
      <c r="K26" s="8">
        <v>12.83</v>
      </c>
      <c r="M26" s="8">
        <v>0.93</v>
      </c>
      <c r="N26" s="8">
        <f t="shared" si="3"/>
        <v>7.2486360093530795</v>
      </c>
      <c r="O26" s="8"/>
      <c r="P26" s="8">
        <v>1.28</v>
      </c>
      <c r="Q26" s="8"/>
      <c r="R26" s="8">
        <v>-1.1499999999999999</v>
      </c>
      <c r="S26" s="8">
        <v>0.3</v>
      </c>
      <c r="T26" s="8">
        <v>0.41</v>
      </c>
      <c r="U26" s="8">
        <v>3</v>
      </c>
    </row>
    <row r="27" spans="1:21" s="9" customFormat="1" x14ac:dyDescent="0.2">
      <c r="A27" s="7" t="s">
        <v>34</v>
      </c>
      <c r="B27" s="8">
        <v>9.51</v>
      </c>
      <c r="C27" s="8">
        <v>0.24</v>
      </c>
      <c r="D27" s="8">
        <f t="shared" si="1"/>
        <v>2.5236593059936907</v>
      </c>
      <c r="E27" s="8">
        <v>0.33</v>
      </c>
      <c r="F27" s="8">
        <v>-4.13</v>
      </c>
      <c r="G27" s="8">
        <v>0.14000000000000001</v>
      </c>
      <c r="H27" s="8">
        <v>0.19</v>
      </c>
      <c r="I27" s="8">
        <v>2</v>
      </c>
      <c r="J27" s="7" t="s">
        <v>34</v>
      </c>
      <c r="K27" s="8">
        <v>9.89</v>
      </c>
      <c r="M27" s="8">
        <v>1.1299999999999999</v>
      </c>
      <c r="N27" s="8">
        <f t="shared" si="3"/>
        <v>11.425682507583417</v>
      </c>
      <c r="O27" s="8"/>
      <c r="P27" s="8">
        <v>1.56</v>
      </c>
      <c r="Q27" s="8"/>
      <c r="R27" s="8">
        <v>-3.72</v>
      </c>
      <c r="S27" s="8">
        <v>0.21</v>
      </c>
      <c r="T27" s="8">
        <v>0.28999999999999998</v>
      </c>
      <c r="U27" s="8">
        <v>2</v>
      </c>
    </row>
    <row r="28" spans="1:21" s="9" customFormat="1" x14ac:dyDescent="0.2">
      <c r="A28" s="7" t="s">
        <v>35</v>
      </c>
      <c r="B28" s="8">
        <v>13.72</v>
      </c>
      <c r="C28" s="8">
        <v>0.2</v>
      </c>
      <c r="D28" s="8">
        <f t="shared" si="1"/>
        <v>1.4577259475218658</v>
      </c>
      <c r="E28" s="8">
        <v>0.28000000000000003</v>
      </c>
      <c r="F28" s="8">
        <v>4.93</v>
      </c>
      <c r="G28" s="8">
        <v>0.21</v>
      </c>
      <c r="H28" s="8">
        <v>0.28999999999999998</v>
      </c>
      <c r="I28" s="8">
        <v>2</v>
      </c>
      <c r="J28" s="7" t="s">
        <v>35</v>
      </c>
      <c r="K28" s="8">
        <v>13.01</v>
      </c>
      <c r="M28" s="8">
        <v>1.51</v>
      </c>
      <c r="N28" s="8">
        <f t="shared" si="3"/>
        <v>11.606456571867794</v>
      </c>
      <c r="O28" s="8"/>
      <c r="P28" s="8">
        <v>2.09</v>
      </c>
      <c r="Q28" s="8"/>
      <c r="R28" s="8">
        <v>4.7300000000000004</v>
      </c>
      <c r="S28" s="8">
        <v>0.17</v>
      </c>
      <c r="T28" s="8">
        <v>0.23</v>
      </c>
      <c r="U28" s="8">
        <v>2</v>
      </c>
    </row>
    <row r="29" spans="1:21" x14ac:dyDescent="0.2">
      <c r="A29" s="2" t="s">
        <v>36</v>
      </c>
      <c r="B29" s="5">
        <v>6.85</v>
      </c>
      <c r="C29" s="5">
        <v>0.14000000000000001</v>
      </c>
      <c r="D29" s="5">
        <f t="shared" si="1"/>
        <v>2.0437956204379564</v>
      </c>
      <c r="E29" s="5">
        <v>0.19</v>
      </c>
      <c r="F29" s="5">
        <v>8.56</v>
      </c>
      <c r="G29" s="5">
        <v>0.13</v>
      </c>
      <c r="H29" s="5">
        <v>0.17</v>
      </c>
      <c r="I29" s="5">
        <v>2</v>
      </c>
      <c r="J29" s="2" t="s">
        <v>36</v>
      </c>
      <c r="K29" s="5">
        <v>6.93</v>
      </c>
      <c r="M29" s="5">
        <v>0.17</v>
      </c>
      <c r="N29" s="5">
        <f t="shared" si="3"/>
        <v>2.4531024531024537</v>
      </c>
      <c r="O29" s="5"/>
      <c r="P29" s="5">
        <v>0.24</v>
      </c>
      <c r="Q29" s="5"/>
      <c r="R29" s="5">
        <v>8.3000000000000007</v>
      </c>
      <c r="S29" s="5">
        <v>0.22</v>
      </c>
      <c r="T29" s="5">
        <v>0.3</v>
      </c>
      <c r="U29" s="5">
        <v>2</v>
      </c>
    </row>
    <row r="30" spans="1:21" x14ac:dyDescent="0.2">
      <c r="A30" s="3" t="s">
        <v>37</v>
      </c>
      <c r="B30" s="4">
        <f t="shared" ref="B30:U30" si="4">MIN(B8:B29)</f>
        <v>6.85</v>
      </c>
      <c r="C30" s="4">
        <f t="shared" si="4"/>
        <v>0.1</v>
      </c>
      <c r="D30" s="4">
        <f t="shared" si="4"/>
        <v>0.47846889952153115</v>
      </c>
      <c r="E30" s="4">
        <f t="shared" si="4"/>
        <v>0.1</v>
      </c>
      <c r="F30" s="4">
        <f t="shared" si="4"/>
        <v>-4.43</v>
      </c>
      <c r="G30" s="4">
        <f t="shared" si="4"/>
        <v>0.05</v>
      </c>
      <c r="H30" s="4">
        <f t="shared" si="4"/>
        <v>0.05</v>
      </c>
      <c r="I30" s="4">
        <f t="shared" si="4"/>
        <v>2</v>
      </c>
      <c r="J30" s="3" t="s">
        <v>37</v>
      </c>
      <c r="K30" s="4">
        <f t="shared" si="4"/>
        <v>6.93</v>
      </c>
      <c r="L30" s="4">
        <f t="shared" si="4"/>
        <v>0.32</v>
      </c>
      <c r="M30" s="4">
        <f t="shared" si="4"/>
        <v>0.11</v>
      </c>
      <c r="N30" s="4">
        <f t="shared" si="4"/>
        <v>1.92</v>
      </c>
      <c r="O30" s="4">
        <f t="shared" si="4"/>
        <v>16.289592760180994</v>
      </c>
      <c r="P30" s="4">
        <f t="shared" si="4"/>
        <v>0.15</v>
      </c>
      <c r="Q30" s="4">
        <f t="shared" si="4"/>
        <v>-8.31</v>
      </c>
      <c r="R30" s="4">
        <f>MIN(R8:R29)</f>
        <v>-4.37</v>
      </c>
      <c r="S30" s="4">
        <f t="shared" si="4"/>
        <v>7.0000000000000007E-2</v>
      </c>
      <c r="T30" s="4">
        <f t="shared" si="4"/>
        <v>0.1</v>
      </c>
      <c r="U30" s="4">
        <f t="shared" si="4"/>
        <v>1</v>
      </c>
    </row>
    <row r="31" spans="1:21" x14ac:dyDescent="0.2">
      <c r="A31" s="3" t="s">
        <v>38</v>
      </c>
      <c r="B31" s="4">
        <f t="shared" ref="B31:U31" si="5">MAX(B8:B29)</f>
        <v>36.880000000000003</v>
      </c>
      <c r="C31" s="4">
        <f t="shared" si="5"/>
        <v>1.49</v>
      </c>
      <c r="D31" s="4">
        <f t="shared" ref="D31" si="6">MAX(D8:D29)</f>
        <v>4.132002218524681</v>
      </c>
      <c r="E31" s="4">
        <f t="shared" si="5"/>
        <v>2.06</v>
      </c>
      <c r="F31" s="4">
        <f t="shared" si="5"/>
        <v>8.56</v>
      </c>
      <c r="G31" s="4">
        <f t="shared" si="5"/>
        <v>0.47</v>
      </c>
      <c r="H31" s="4">
        <f t="shared" si="5"/>
        <v>0.66</v>
      </c>
      <c r="I31" s="4">
        <f t="shared" si="5"/>
        <v>6</v>
      </c>
      <c r="J31" s="3" t="s">
        <v>38</v>
      </c>
      <c r="K31" s="4">
        <f t="shared" ref="K31" si="7">MAX(K8:K29)</f>
        <v>35.74</v>
      </c>
      <c r="L31" s="4">
        <f t="shared" si="5"/>
        <v>2.21</v>
      </c>
      <c r="M31" s="4">
        <f t="shared" si="5"/>
        <v>2.59</v>
      </c>
      <c r="N31" s="4">
        <f t="shared" ref="N31:O31" si="8">MAX(N8:N29)</f>
        <v>11.720226843100189</v>
      </c>
      <c r="O31" s="4">
        <f t="shared" si="8"/>
        <v>51.5625</v>
      </c>
      <c r="P31" s="4">
        <f t="shared" si="5"/>
        <v>3.59</v>
      </c>
      <c r="Q31" s="4">
        <f t="shared" si="5"/>
        <v>4.91</v>
      </c>
      <c r="R31" s="4">
        <f>MAX(R8:R29)</f>
        <v>8.3000000000000007</v>
      </c>
      <c r="S31" s="4">
        <f t="shared" si="5"/>
        <v>0.34</v>
      </c>
      <c r="T31" s="4">
        <f t="shared" si="5"/>
        <v>0.47</v>
      </c>
      <c r="U31" s="4">
        <f t="shared" si="5"/>
        <v>5</v>
      </c>
    </row>
    <row r="32" spans="1:21" x14ac:dyDescent="0.2">
      <c r="A32" s="3" t="s">
        <v>40</v>
      </c>
      <c r="B32" s="4">
        <f t="shared" ref="B32:U32" si="9">AVERAGE(B8:B29)</f>
        <v>22.350588235294115</v>
      </c>
      <c r="C32" s="4">
        <f t="shared" si="9"/>
        <v>0.48588235294117643</v>
      </c>
      <c r="D32" s="4">
        <f>AVERAGE(D8:D29)</f>
        <v>2.0211407017741272</v>
      </c>
      <c r="E32" s="4">
        <f t="shared" si="9"/>
        <v>0.62764705882352934</v>
      </c>
      <c r="F32" s="4">
        <f t="shared" si="9"/>
        <v>1.0894117647058825</v>
      </c>
      <c r="G32" s="4">
        <f t="shared" si="9"/>
        <v>0.15882352941176472</v>
      </c>
      <c r="H32" s="4">
        <f t="shared" si="9"/>
        <v>0.19647058823529409</v>
      </c>
      <c r="I32" s="4">
        <f t="shared" si="9"/>
        <v>3.0588235294117645</v>
      </c>
      <c r="J32" s="3" t="s">
        <v>40</v>
      </c>
      <c r="K32" s="4">
        <f t="shared" ref="K32" si="10">AVERAGE(K8:K29)</f>
        <v>21.313529411764701</v>
      </c>
      <c r="L32" s="4">
        <f t="shared" si="9"/>
        <v>1.19</v>
      </c>
      <c r="M32" s="4">
        <f t="shared" si="9"/>
        <v>1.0595238095238095</v>
      </c>
      <c r="N32" s="4">
        <f t="shared" ref="N32:O32" si="11">AVERAGE(N8:N29)</f>
        <v>6.7842752872281871</v>
      </c>
      <c r="O32" s="4">
        <f t="shared" si="11"/>
        <v>28.927751459656463</v>
      </c>
      <c r="P32" s="4">
        <f t="shared" si="9"/>
        <v>1.4514285714285713</v>
      </c>
      <c r="Q32" s="4">
        <f t="shared" si="9"/>
        <v>-3.0480000000000005</v>
      </c>
      <c r="R32" s="4">
        <f>AVERAGE(R8:R29)</f>
        <v>1.0982352941176472</v>
      </c>
      <c r="S32" s="4">
        <f t="shared" si="9"/>
        <v>0.21904761904761902</v>
      </c>
      <c r="T32" s="4">
        <f t="shared" si="9"/>
        <v>0.2985714285714286</v>
      </c>
      <c r="U32" s="4">
        <f t="shared" si="9"/>
        <v>2.2272727272727271</v>
      </c>
    </row>
    <row r="33" spans="1:21" x14ac:dyDescent="0.2">
      <c r="A33" s="3" t="s">
        <v>39</v>
      </c>
      <c r="B33" s="4">
        <f t="shared" ref="B33:U33" si="12">STDEV(B8:B29)</f>
        <v>10.417147204602268</v>
      </c>
      <c r="C33" s="4">
        <f t="shared" si="12"/>
        <v>0.44872122224619332</v>
      </c>
      <c r="D33" s="4">
        <f t="shared" ref="D33" si="13">STDEV(D8:D29)</f>
        <v>1.1607619496510246</v>
      </c>
      <c r="E33" s="4">
        <f t="shared" si="12"/>
        <v>0.64047374469767215</v>
      </c>
      <c r="F33" s="4">
        <f t="shared" si="12"/>
        <v>4.0361018795804631</v>
      </c>
      <c r="G33" s="4">
        <f t="shared" si="12"/>
        <v>0.1019118708088744</v>
      </c>
      <c r="H33" s="4">
        <f t="shared" si="12"/>
        <v>0.15128372254106637</v>
      </c>
      <c r="I33" s="4">
        <f t="shared" si="12"/>
        <v>1.4348601079588785</v>
      </c>
      <c r="J33" s="3" t="s">
        <v>39</v>
      </c>
      <c r="K33" s="4">
        <f t="shared" ref="K33" si="14">STDEV(K8:K29)</f>
        <v>9.7938366723519596</v>
      </c>
      <c r="L33" s="4">
        <f t="shared" si="12"/>
        <v>0.75591004755857005</v>
      </c>
      <c r="M33" s="4">
        <f t="shared" si="12"/>
        <v>0.67462935149959324</v>
      </c>
      <c r="N33" s="4">
        <f t="shared" ref="N33:O33" si="15">STDEV(N8:N29)</f>
        <v>3.260422096270275</v>
      </c>
      <c r="O33" s="4">
        <f t="shared" si="15"/>
        <v>14.400985488635401</v>
      </c>
      <c r="P33" s="4">
        <f t="shared" si="12"/>
        <v>0.93870275228256228</v>
      </c>
      <c r="Q33" s="4">
        <f t="shared" si="12"/>
        <v>5.767878292752024</v>
      </c>
      <c r="R33" s="4">
        <f>STDEV(R8:R29)</f>
        <v>3.9261769498045389</v>
      </c>
      <c r="S33" s="4">
        <f t="shared" si="12"/>
        <v>7.0135922458092928E-2</v>
      </c>
      <c r="T33" s="4">
        <f t="shared" si="12"/>
        <v>9.9311918433071966E-2</v>
      </c>
      <c r="U33" s="4">
        <f t="shared" si="12"/>
        <v>0.8125104061937668</v>
      </c>
    </row>
    <row r="35" spans="1:21" x14ac:dyDescent="0.2">
      <c r="E35" t="s">
        <v>45</v>
      </c>
      <c r="I35" t="s">
        <v>46</v>
      </c>
    </row>
    <row r="36" spans="1:21" x14ac:dyDescent="0.2">
      <c r="E36" s="1">
        <f>CORREL(B13:B29,K13:K29)</f>
        <v>0.99563812215889913</v>
      </c>
      <c r="I36" s="10">
        <f>CORREL(F13:F29,R13:R29)</f>
        <v>0.99878789764201215</v>
      </c>
    </row>
    <row r="43" spans="1:21" x14ac:dyDescent="0.2">
      <c r="J43" t="s">
        <v>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2021-08-26T16:26:31Z</dcterms:created>
  <dcterms:modified xsi:type="dcterms:W3CDTF">2021-09-17T09:45:33Z</dcterms:modified>
</cp:coreProperties>
</file>