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9/Paper method comparison/Revision/"/>
    </mc:Choice>
  </mc:AlternateContent>
  <xr:revisionPtr revIDLastSave="0" documentId="13_ncr:1_{3FA68CB6-3D68-8D4E-B2EC-92AD9D0D1618}" xr6:coauthVersionLast="47" xr6:coauthVersionMax="47" xr10:uidLastSave="{00000000-0000-0000-0000-000000000000}"/>
  <bookViews>
    <workbookView xWindow="0" yWindow="740" windowWidth="30240" windowHeight="18900" activeTab="1" xr2:uid="{2E61C5E2-BDD2-43EE-A702-B72DC41CF41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definedNames>
    <definedName name="_xlnm._FilterDatabase" localSheetId="0" hidden="1">'Table S1'!$A$3:$G$78</definedName>
    <definedName name="_xlnm._FilterDatabase" localSheetId="1" hidden="1">'Table S2'!$A$4:$AA$101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2" l="1"/>
  <c r="S63" i="3"/>
  <c r="S6" i="3"/>
  <c r="T82" i="3"/>
  <c r="S82" i="3"/>
  <c r="T81" i="3"/>
  <c r="S81" i="3"/>
  <c r="T80" i="3"/>
  <c r="S80" i="3"/>
  <c r="T79" i="3"/>
  <c r="S79" i="3"/>
  <c r="T78" i="3"/>
  <c r="S78" i="3"/>
  <c r="K78" i="3"/>
  <c r="L78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T63" i="3"/>
  <c r="T62" i="3"/>
  <c r="S62" i="3"/>
  <c r="T61" i="3"/>
  <c r="S61" i="3"/>
  <c r="T60" i="3"/>
  <c r="S60" i="3"/>
  <c r="T58" i="3"/>
  <c r="S58" i="3"/>
  <c r="T57" i="3"/>
  <c r="S57" i="3"/>
  <c r="T56" i="3"/>
  <c r="S56" i="3"/>
  <c r="T55" i="3"/>
  <c r="S55" i="3"/>
  <c r="T54" i="3"/>
  <c r="S54" i="3"/>
  <c r="T53" i="3"/>
  <c r="S53" i="3"/>
  <c r="T52" i="3"/>
  <c r="S52" i="3"/>
  <c r="T51" i="3"/>
  <c r="S51" i="3"/>
  <c r="T50" i="3"/>
  <c r="S50" i="3"/>
  <c r="T49" i="3"/>
  <c r="S49" i="3"/>
  <c r="T48" i="3"/>
  <c r="S48" i="3"/>
  <c r="T47" i="3"/>
  <c r="S47" i="3"/>
  <c r="T46" i="3"/>
  <c r="S46" i="3"/>
  <c r="T45" i="3"/>
  <c r="S45" i="3"/>
  <c r="L45" i="3"/>
  <c r="K45" i="3"/>
  <c r="T44" i="3"/>
  <c r="S44" i="3"/>
  <c r="T43" i="3"/>
  <c r="S43" i="3"/>
  <c r="T42" i="3"/>
  <c r="S42" i="3"/>
  <c r="L42" i="3"/>
  <c r="K42" i="3"/>
  <c r="T41" i="3"/>
  <c r="S41" i="3"/>
  <c r="T40" i="3"/>
  <c r="S40" i="3"/>
  <c r="T38" i="3"/>
  <c r="S38" i="3"/>
  <c r="T37" i="3"/>
  <c r="S37" i="3"/>
  <c r="T36" i="3"/>
  <c r="S36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1" i="3"/>
  <c r="S11" i="3"/>
  <c r="T10" i="3"/>
  <c r="S10" i="3"/>
  <c r="T9" i="3"/>
  <c r="S9" i="3"/>
  <c r="T8" i="3"/>
  <c r="S8" i="3"/>
  <c r="T7" i="3"/>
  <c r="S7" i="3"/>
  <c r="T6" i="3"/>
  <c r="V57" i="6"/>
  <c r="U57" i="6"/>
  <c r="T57" i="6"/>
  <c r="S57" i="6"/>
  <c r="R57" i="6"/>
  <c r="Q57" i="6"/>
  <c r="J59" i="2"/>
  <c r="J31" i="2"/>
  <c r="J14" i="2"/>
</calcChain>
</file>

<file path=xl/sharedStrings.xml><?xml version="1.0" encoding="utf-8"?>
<sst xmlns="http://schemas.openxmlformats.org/spreadsheetml/2006/main" count="2703" uniqueCount="643">
  <si>
    <t>Compound Class</t>
  </si>
  <si>
    <t>Compound Name</t>
  </si>
  <si>
    <t>CAS number</t>
  </si>
  <si>
    <t>Provider</t>
  </si>
  <si>
    <t>Sum Formula</t>
  </si>
  <si>
    <t>Exact Mass (amu)</t>
  </si>
  <si>
    <t>Solvent</t>
  </si>
  <si>
    <t>amino acids</t>
  </si>
  <si>
    <t>alanine</t>
  </si>
  <si>
    <t>AA-Ala</t>
  </si>
  <si>
    <t>56-41-7</t>
  </si>
  <si>
    <t>Sigma-Aldrich</t>
  </si>
  <si>
    <t>C3H7NO2</t>
  </si>
  <si>
    <t>ACN/water, 50/50</t>
  </si>
  <si>
    <t>arginine</t>
  </si>
  <si>
    <t>AA-Arg</t>
  </si>
  <si>
    <t>1119-34-2</t>
  </si>
  <si>
    <t>C6H14N4O2</t>
  </si>
  <si>
    <t>asparagine</t>
  </si>
  <si>
    <t>AA-Asn</t>
  </si>
  <si>
    <t>70-47-3</t>
  </si>
  <si>
    <t>C4H8N2O3</t>
  </si>
  <si>
    <t>aspartic acid</t>
  </si>
  <si>
    <t>AA-Asp</t>
  </si>
  <si>
    <t>323194-76-9</t>
  </si>
  <si>
    <t>C4H7NO4</t>
  </si>
  <si>
    <t>glutamic acid</t>
  </si>
  <si>
    <t>AA-Glu</t>
  </si>
  <si>
    <t>6106-04-3</t>
  </si>
  <si>
    <t>C5H9NO4</t>
  </si>
  <si>
    <t>glutamine</t>
  </si>
  <si>
    <t>AA-Gln</t>
  </si>
  <si>
    <t>56-85-9</t>
  </si>
  <si>
    <t>C5H10N2O3</t>
  </si>
  <si>
    <t>glycine</t>
  </si>
  <si>
    <t>AA-Gly</t>
  </si>
  <si>
    <t>56-40-6</t>
  </si>
  <si>
    <t>C2H5NO2</t>
  </si>
  <si>
    <t>histidine</t>
  </si>
  <si>
    <t>AA-His</t>
  </si>
  <si>
    <t>71-00-1</t>
  </si>
  <si>
    <t>C6H9N3O2</t>
  </si>
  <si>
    <t>isoleucine</t>
  </si>
  <si>
    <t>AA-Ile</t>
  </si>
  <si>
    <t>73-32-5</t>
  </si>
  <si>
    <t>C6H13NO2</t>
  </si>
  <si>
    <t>leucine</t>
  </si>
  <si>
    <t>AA-Leu</t>
  </si>
  <si>
    <t>61-90-5</t>
  </si>
  <si>
    <t>lysine</t>
  </si>
  <si>
    <t>AA-Lys</t>
  </si>
  <si>
    <t>657-27-2</t>
  </si>
  <si>
    <t>C6H14N2O2</t>
  </si>
  <si>
    <t>methionine</t>
  </si>
  <si>
    <t>AA-Met</t>
  </si>
  <si>
    <t>63-68-3</t>
  </si>
  <si>
    <t>C5H11NO2S</t>
  </si>
  <si>
    <t>phenylalanine</t>
  </si>
  <si>
    <t>AA-Phe</t>
  </si>
  <si>
    <t>63-91-2</t>
  </si>
  <si>
    <t>C9H11NO2</t>
  </si>
  <si>
    <t>proline</t>
  </si>
  <si>
    <t>AA-Pro</t>
  </si>
  <si>
    <t>147-85-3</t>
  </si>
  <si>
    <t>C5H9NO2</t>
  </si>
  <si>
    <t>serine</t>
  </si>
  <si>
    <t>AA-Ser</t>
  </si>
  <si>
    <t>56-45-1</t>
  </si>
  <si>
    <t>C3H7NO3</t>
  </si>
  <si>
    <t>threonine</t>
  </si>
  <si>
    <t>AA-Thr</t>
  </si>
  <si>
    <t>72-19-5</t>
  </si>
  <si>
    <t>C4H9NO3</t>
  </si>
  <si>
    <t>tryptophan</t>
  </si>
  <si>
    <t>AA-Trp</t>
  </si>
  <si>
    <t>73-22-3</t>
  </si>
  <si>
    <t>C11H12N2O2</t>
  </si>
  <si>
    <t>tyrosine</t>
  </si>
  <si>
    <t>AA-Tyr</t>
  </si>
  <si>
    <t>60-18-4</t>
  </si>
  <si>
    <t>C9H11NO3</t>
  </si>
  <si>
    <t>valine</t>
  </si>
  <si>
    <t>AA-Val</t>
  </si>
  <si>
    <t>72-18-4</t>
  </si>
  <si>
    <t>C5H11NO2</t>
  </si>
  <si>
    <t>1-methylhistidine</t>
  </si>
  <si>
    <t>AR-1MeHis</t>
  </si>
  <si>
    <t>332-80-9</t>
  </si>
  <si>
    <t>C7H11N3O2</t>
  </si>
  <si>
    <t>3-hydroxyproline</t>
  </si>
  <si>
    <t>AR-3Hyp</t>
  </si>
  <si>
    <t>567-35-1</t>
  </si>
  <si>
    <t>C5H9NO3</t>
  </si>
  <si>
    <t>3-methylhistidine</t>
  </si>
  <si>
    <t>AR-3MeHis</t>
  </si>
  <si>
    <t>368-16-1</t>
  </si>
  <si>
    <t>α-aminobutyric acid</t>
  </si>
  <si>
    <t>AR-AABA</t>
  </si>
  <si>
    <t>1492-24-6</t>
  </si>
  <si>
    <t>C4H9NO2</t>
  </si>
  <si>
    <t>α-aminoadipic acid</t>
  </si>
  <si>
    <t>AR-AAD</t>
  </si>
  <si>
    <t>1118-90-7</t>
  </si>
  <si>
    <t>Cayman Chemical</t>
  </si>
  <si>
    <t>C6H11NO4</t>
  </si>
  <si>
    <t>acetylornithine</t>
  </si>
  <si>
    <t>AR-AcOrn</t>
  </si>
  <si>
    <t>6205-08-9</t>
  </si>
  <si>
    <t>C7H14N2O3</t>
  </si>
  <si>
    <t>N-acetyltyrosine</t>
  </si>
  <si>
    <t>AR-AcTyr</t>
  </si>
  <si>
    <t>537-55-3</t>
  </si>
  <si>
    <t>C11H13NO4</t>
  </si>
  <si>
    <t>N,N-dimethylarginine</t>
  </si>
  <si>
    <t>AR-ADMA</t>
  </si>
  <si>
    <t>220805-22-1</t>
  </si>
  <si>
    <t>C8H18N4O2</t>
  </si>
  <si>
    <t>5-aminovaleric acid</t>
  </si>
  <si>
    <t>AR-AVA</t>
  </si>
  <si>
    <t>660-88-8</t>
  </si>
  <si>
    <t>C5H11O2N1</t>
  </si>
  <si>
    <t>β-aminobutyric acid</t>
  </si>
  <si>
    <t>AR-BABA</t>
  </si>
  <si>
    <t>541-48-0</t>
  </si>
  <si>
    <t>β-alanine</t>
  </si>
  <si>
    <t>AR-bAla</t>
  </si>
  <si>
    <t>107-95-9</t>
  </si>
  <si>
    <t>carnosine</t>
  </si>
  <si>
    <t>AR-bAla-His</t>
  </si>
  <si>
    <t>305-84-0</t>
  </si>
  <si>
    <t>C9H14N4O3</t>
  </si>
  <si>
    <t>anserine</t>
  </si>
  <si>
    <t>AR-bAla-MeHis</t>
  </si>
  <si>
    <t>584-85-0</t>
  </si>
  <si>
    <t>‎C10H16N4O3</t>
  </si>
  <si>
    <t>betaine</t>
  </si>
  <si>
    <t>AR-Betaine</t>
  </si>
  <si>
    <t>107-43-7</t>
  </si>
  <si>
    <t>cis-4-hydroxyproline</t>
  </si>
  <si>
    <t>AR-cHyp</t>
  </si>
  <si>
    <t>51-35-4</t>
  </si>
  <si>
    <t>citrulline</t>
  </si>
  <si>
    <t>AR-Cit</t>
  </si>
  <si>
    <t>372-75-8</t>
  </si>
  <si>
    <t>C6H13N3O3</t>
  </si>
  <si>
    <t>creatine</t>
  </si>
  <si>
    <t>AR-Creatine</t>
  </si>
  <si>
    <t>57-00-1</t>
  </si>
  <si>
    <t>Alfa Aesar</t>
  </si>
  <si>
    <t>C4H9N3O2</t>
  </si>
  <si>
    <t>stachydrine</t>
  </si>
  <si>
    <t>AR-DiMePro</t>
  </si>
  <si>
    <t>471-87-4</t>
  </si>
  <si>
    <t>VWR</t>
  </si>
  <si>
    <t>C7H13NO2</t>
  </si>
  <si>
    <t>γ-aminobutyric acid</t>
  </si>
  <si>
    <t>AR-GABA</t>
  </si>
  <si>
    <t>56-12-2</t>
  </si>
  <si>
    <t>guanidinoacetic acid</t>
  </si>
  <si>
    <t>AR-GAA</t>
  </si>
  <si>
    <t>352-97-6</t>
  </si>
  <si>
    <t>C3H7N3O2</t>
  </si>
  <si>
    <t>hippuric acid</t>
  </si>
  <si>
    <t>AR-Hipp</t>
  </si>
  <si>
    <t>495-69-2</t>
  </si>
  <si>
    <t>C9H9NO3</t>
  </si>
  <si>
    <t>homoarginine</t>
  </si>
  <si>
    <t>AR-HomoArg</t>
  </si>
  <si>
    <t>1483-01-8</t>
  </si>
  <si>
    <t>Biomol</t>
  </si>
  <si>
    <t>C7H16N4O2</t>
  </si>
  <si>
    <t>3-indoleacetic acid</t>
  </si>
  <si>
    <t>AR-IAA</t>
  </si>
  <si>
    <t>87-51-4</t>
  </si>
  <si>
    <t>C10H9NO2</t>
  </si>
  <si>
    <t>3-indolepropionic acid</t>
  </si>
  <si>
    <t>AR-IPA</t>
  </si>
  <si>
    <t>830-96-6</t>
  </si>
  <si>
    <t>C11H11NO2</t>
  </si>
  <si>
    <t>N-methylalanine</t>
  </si>
  <si>
    <t>AR-MeAla</t>
  </si>
  <si>
    <t>600-21-5</t>
  </si>
  <si>
    <t>TCI Chemicals</t>
  </si>
  <si>
    <t>methionine sulfoxide</t>
  </si>
  <si>
    <t>AR-MetSO</t>
  </si>
  <si>
    <t>62697-73-8</t>
  </si>
  <si>
    <t>C5H11NO3S</t>
  </si>
  <si>
    <t>arachidonoyl glycine</t>
  </si>
  <si>
    <t>AR-NAGly</t>
  </si>
  <si>
    <t>179113-91-8</t>
  </si>
  <si>
    <t>C22H35NO3</t>
  </si>
  <si>
    <t>ACN</t>
  </si>
  <si>
    <t>nicotinuric acid</t>
  </si>
  <si>
    <t>AR-Nic</t>
  </si>
  <si>
    <t>583-08-4</t>
  </si>
  <si>
    <t>C8H8N2O3</t>
  </si>
  <si>
    <t>nitrotyrosine</t>
  </si>
  <si>
    <t>AR-NO2Tyr</t>
  </si>
  <si>
    <t>621-44-3</t>
  </si>
  <si>
    <t>C9H10N2O5</t>
  </si>
  <si>
    <t>ornithine</t>
  </si>
  <si>
    <t>AR-Orn</t>
  </si>
  <si>
    <t>3184-13-2</t>
  </si>
  <si>
    <t>C5H12N2O2</t>
  </si>
  <si>
    <t>phenylacetylglycine</t>
  </si>
  <si>
    <t>AR-PAG</t>
  </si>
  <si>
    <t>500-98-1</t>
  </si>
  <si>
    <t>C10H11NO3</t>
  </si>
  <si>
    <t>pyroglutamic acid</t>
  </si>
  <si>
    <t>AR-PyroGlu</t>
  </si>
  <si>
    <t>98-79-3</t>
  </si>
  <si>
    <t>C5H7NO3</t>
  </si>
  <si>
    <t>sarcosine</t>
  </si>
  <si>
    <t>AR-Sarc</t>
  </si>
  <si>
    <t>107-97-1</t>
  </si>
  <si>
    <t>N,N'-dimethylarginine</t>
  </si>
  <si>
    <t>AR-SDMA</t>
  </si>
  <si>
    <t>30344-00-4</t>
  </si>
  <si>
    <t>trans-4-hydroxyproline</t>
  </si>
  <si>
    <t>AR-tHyp</t>
  </si>
  <si>
    <t>tryptophan betaine</t>
  </si>
  <si>
    <t>AR-TriMeTrp</t>
  </si>
  <si>
    <t>487-58-1</t>
  </si>
  <si>
    <t>C14H18N2O2</t>
  </si>
  <si>
    <t>biogenic amines</t>
  </si>
  <si>
    <t>benzamide</t>
  </si>
  <si>
    <t>BGA-Benzamide</t>
  </si>
  <si>
    <t>55-21-0</t>
  </si>
  <si>
    <t>C7H7NO</t>
  </si>
  <si>
    <t>BGA-Cad</t>
  </si>
  <si>
    <t>1476-39-7</t>
  </si>
  <si>
    <t>C5H14N2</t>
  </si>
  <si>
    <t>carnitine</t>
  </si>
  <si>
    <t>BGA-Carn</t>
  </si>
  <si>
    <t>541-15-1</t>
  </si>
  <si>
    <t>C7H15NO3</t>
  </si>
  <si>
    <t>choline</t>
  </si>
  <si>
    <t>BGA-Choline</t>
  </si>
  <si>
    <t>62-49-7</t>
  </si>
  <si>
    <t>C5H14NO</t>
  </si>
  <si>
    <t>creatinine</t>
  </si>
  <si>
    <t>BGA-Creatinine</t>
  </si>
  <si>
    <t>60-27-5</t>
  </si>
  <si>
    <t>C4H7N3O</t>
  </si>
  <si>
    <t>dimethylamine</t>
  </si>
  <si>
    <t>BGA-DiMeNH</t>
  </si>
  <si>
    <t>506-59-2</t>
  </si>
  <si>
    <t>C2H7N</t>
  </si>
  <si>
    <t>dopamine</t>
  </si>
  <si>
    <t>BGA-Dopamine</t>
  </si>
  <si>
    <t>62-31-7</t>
  </si>
  <si>
    <t>C8H11NO2</t>
  </si>
  <si>
    <t>histamine</t>
  </si>
  <si>
    <t>BGA-Hista</t>
  </si>
  <si>
    <t>56-92-8</t>
  </si>
  <si>
    <t>C5H9N3</t>
  </si>
  <si>
    <t>kynurenine</t>
  </si>
  <si>
    <t>BGA-Kyn</t>
  </si>
  <si>
    <t>2922-83-0</t>
  </si>
  <si>
    <t>C10H12N2O3</t>
  </si>
  <si>
    <t>ethanolamine</t>
  </si>
  <si>
    <t>BGA-NH2EtOH</t>
  </si>
  <si>
    <t>141-43-5</t>
  </si>
  <si>
    <t>C2H7NO</t>
  </si>
  <si>
    <t>2-phenylethylamine</t>
  </si>
  <si>
    <t>BGA-PEA</t>
  </si>
  <si>
    <t>156-28-5</t>
  </si>
  <si>
    <t>C8H11N</t>
  </si>
  <si>
    <t>putrescine</t>
  </si>
  <si>
    <t>BGA-Put</t>
  </si>
  <si>
    <t>110-60-1</t>
  </si>
  <si>
    <t>C4H12N2</t>
  </si>
  <si>
    <t>pyrrolidine</t>
  </si>
  <si>
    <t>BGA-Pyrr</t>
  </si>
  <si>
    <t>123-75-1</t>
  </si>
  <si>
    <t>C4H9N</t>
  </si>
  <si>
    <t>serotonin</t>
  </si>
  <si>
    <t>BGA-Sero</t>
  </si>
  <si>
    <t>153-98-0</t>
  </si>
  <si>
    <t>C10H12N2O</t>
  </si>
  <si>
    <t>IPA</t>
  </si>
  <si>
    <t>spermidine</t>
  </si>
  <si>
    <t>BGA-Spd</t>
  </si>
  <si>
    <t>124-20-9</t>
  </si>
  <si>
    <t>C7H19N3</t>
  </si>
  <si>
    <t>spermine</t>
  </si>
  <si>
    <t>BGA-Spm</t>
  </si>
  <si>
    <t>71-44-3</t>
  </si>
  <si>
    <t>C10H26N4</t>
  </si>
  <si>
    <t>taurine</t>
  </si>
  <si>
    <t>BGA-Taurine</t>
  </si>
  <si>
    <t>107-35-7</t>
  </si>
  <si>
    <t>C2H7NO3S</t>
  </si>
  <si>
    <t>thyroxine</t>
  </si>
  <si>
    <t>BGA-Thyroxine</t>
  </si>
  <si>
    <t>51-48-9</t>
  </si>
  <si>
    <t>C15H11I4NO4</t>
  </si>
  <si>
    <t>trimethylamine-N-oxide</t>
  </si>
  <si>
    <t>BGA-TMAO</t>
  </si>
  <si>
    <t>62637-93-8</t>
  </si>
  <si>
    <t>C3H9NO</t>
  </si>
  <si>
    <t>trigonelline</t>
  </si>
  <si>
    <t>BGA-Trigo</t>
  </si>
  <si>
    <t>535-83-1</t>
  </si>
  <si>
    <t>C7H7NO2</t>
  </si>
  <si>
    <t>1 x deriv</t>
  </si>
  <si>
    <t>Derivatization method</t>
  </si>
  <si>
    <t>Retention time (min)</t>
  </si>
  <si>
    <t>Retention factor k'</t>
  </si>
  <si>
    <t>Derivatization state</t>
  </si>
  <si>
    <t>DP (V)</t>
  </si>
  <si>
    <t>CE (quant / qual, eV)</t>
  </si>
  <si>
    <t>Ion ratio (peak area qual / peak area quant)</t>
  </si>
  <si>
    <t>90 / 136</t>
  </si>
  <si>
    <t>15 / 30</t>
  </si>
  <si>
    <t>175 / 217</t>
  </si>
  <si>
    <t>25 / 15</t>
  </si>
  <si>
    <t>251 / 87</t>
  </si>
  <si>
    <t>136 / 88</t>
  </si>
  <si>
    <t>30 / 25</t>
  </si>
  <si>
    <t>148 / 84</t>
  </si>
  <si>
    <t>15 / 35</t>
  </si>
  <si>
    <t>84.1 / 130</t>
  </si>
  <si>
    <t>38 / 25</t>
  </si>
  <si>
    <t>136 / 76</t>
  </si>
  <si>
    <t>110 / 198</t>
  </si>
  <si>
    <t>30 / 15</t>
  </si>
  <si>
    <t>69 / 86</t>
  </si>
  <si>
    <t>40 / 20</t>
  </si>
  <si>
    <t>43 / 132</t>
  </si>
  <si>
    <t>60 / 15</t>
  </si>
  <si>
    <t>2 x deriv</t>
  </si>
  <si>
    <t>324 / 189</t>
  </si>
  <si>
    <t>20 / 25</t>
  </si>
  <si>
    <t>150 / 133</t>
  </si>
  <si>
    <t>15 / 25</t>
  </si>
  <si>
    <t>166 / 120</t>
  </si>
  <si>
    <t>116 / 70</t>
  </si>
  <si>
    <t>18 / 35</t>
  </si>
  <si>
    <t>106 / 136</t>
  </si>
  <si>
    <t>120 / 74</t>
  </si>
  <si>
    <t>188 / 146</t>
  </si>
  <si>
    <t>25 / 35</t>
  </si>
  <si>
    <t>182 / 136</t>
  </si>
  <si>
    <t>118 / 72</t>
  </si>
  <si>
    <t>124 / 83.1</t>
  </si>
  <si>
    <t>30 / 55</t>
  </si>
  <si>
    <t>132 / 86</t>
  </si>
  <si>
    <t>18 / 30</t>
  </si>
  <si>
    <t>168 / 96</t>
  </si>
  <si>
    <t>104 / 136</t>
  </si>
  <si>
    <t>162 / 98</t>
  </si>
  <si>
    <t>217 / 175</t>
  </si>
  <si>
    <t>not deriv</t>
  </si>
  <si>
    <t>131 / 207</t>
  </si>
  <si>
    <t>15 / 20</t>
  </si>
  <si>
    <t>46.1 / 203</t>
  </si>
  <si>
    <t>62 / 25</t>
  </si>
  <si>
    <t>100 / 94</t>
  </si>
  <si>
    <t>23 / 22</t>
  </si>
  <si>
    <t>104 / 44</t>
  </si>
  <si>
    <t>269 / 207</t>
  </si>
  <si>
    <t>241 / 283</t>
  </si>
  <si>
    <t>25 / 28</t>
  </si>
  <si>
    <t>58 / 59</t>
  </si>
  <si>
    <t>35 / 25</t>
  </si>
  <si>
    <t>70.1 / 159</t>
  </si>
  <si>
    <t>55 / 25</t>
  </si>
  <si>
    <t>90 / 44</t>
  </si>
  <si>
    <t>20 / 45</t>
  </si>
  <si>
    <t>132 / 136</t>
  </si>
  <si>
    <t>20 / 35</t>
  </si>
  <si>
    <t>84 / 58</t>
  </si>
  <si>
    <t>31 / 35</t>
  </si>
  <si>
    <t>104 / 87</t>
  </si>
  <si>
    <t>76 / 72</t>
  </si>
  <si>
    <t>15 / 22</t>
  </si>
  <si>
    <t>105 / 77</t>
  </si>
  <si>
    <t>13 / 45</t>
  </si>
  <si>
    <t>189 / 84.1</t>
  </si>
  <si>
    <t>25 / 45</t>
  </si>
  <si>
    <t>130 / 103</t>
  </si>
  <si>
    <t>130 / 172</t>
  </si>
  <si>
    <t>25 / 20</t>
  </si>
  <si>
    <t>58 / 56</t>
  </si>
  <si>
    <t>237 / 88</t>
  </si>
  <si>
    <t>20 / 40</t>
  </si>
  <si>
    <t>287.2 / 269.2</t>
  </si>
  <si>
    <t>25 / 23</t>
  </si>
  <si>
    <t>79 / 135.1</t>
  </si>
  <si>
    <t>60 / 25</t>
  </si>
  <si>
    <t>181 / 227</t>
  </si>
  <si>
    <t>30 / 20</t>
  </si>
  <si>
    <t>310 / 175</t>
  </si>
  <si>
    <t>91 / 76</t>
  </si>
  <si>
    <t>35 / 13</t>
  </si>
  <si>
    <t>84 / 56</t>
  </si>
  <si>
    <t>130 / 136</t>
  </si>
  <si>
    <t>20 / 33</t>
  </si>
  <si>
    <t>172 / 203</t>
  </si>
  <si>
    <t>188.1 / 118</t>
  </si>
  <si>
    <t>22 / 45</t>
  </si>
  <si>
    <t>280 / 128</t>
  </si>
  <si>
    <t>103 / 85</t>
  </si>
  <si>
    <t>25 / 30</t>
  </si>
  <si>
    <t>60 / 58</t>
  </si>
  <si>
    <t>25 / 40</t>
  </si>
  <si>
    <t>44.1 / 86</t>
  </si>
  <si>
    <t>20 / 15</t>
  </si>
  <si>
    <t>88 / 136</t>
  </si>
  <si>
    <t>137 / 91</t>
  </si>
  <si>
    <t>25 / 52</t>
  </si>
  <si>
    <t>154 / 95</t>
  </si>
  <si>
    <t>192 / 146</t>
  </si>
  <si>
    <t>20 / 30</t>
  </si>
  <si>
    <t>136 / 62</t>
  </si>
  <si>
    <t>25 / 18</t>
  </si>
  <si>
    <t>105 / 94</t>
  </si>
  <si>
    <t>266 / 114</t>
  </si>
  <si>
    <t>72.1 / 114</t>
  </si>
  <si>
    <t>160 / 115.1</t>
  </si>
  <si>
    <t>30 / 65</t>
  </si>
  <si>
    <t>193 / 323</t>
  </si>
  <si>
    <t>35 / 22</t>
  </si>
  <si>
    <t>193 / 338</t>
  </si>
  <si>
    <t>45 / 25</t>
  </si>
  <si>
    <t>126 / 136</t>
  </si>
  <si>
    <t>731.6 / 777.5</t>
  </si>
  <si>
    <t>50 / 30</t>
  </si>
  <si>
    <t>58 / 59.1</t>
  </si>
  <si>
    <t>92 / 94</t>
  </si>
  <si>
    <t>30 / 35</t>
  </si>
  <si>
    <t>IS_alanine</t>
  </si>
  <si>
    <t>IS_AA-Ala</t>
  </si>
  <si>
    <t>93.1 / 136.1</t>
  </si>
  <si>
    <t>IS_arginine</t>
  </si>
  <si>
    <t>IS_AA-Arg</t>
  </si>
  <si>
    <t>183.1 / 226.1</t>
  </si>
  <si>
    <t>IS_asparagine</t>
  </si>
  <si>
    <t>IS_AA-Asn</t>
  </si>
  <si>
    <t>255.1 / 90.1</t>
  </si>
  <si>
    <t>IS_aspartic acid</t>
  </si>
  <si>
    <t>IS_AA-Asp</t>
  </si>
  <si>
    <t>136.1 / 91.1</t>
  </si>
  <si>
    <t>IS_glutamic acid</t>
  </si>
  <si>
    <t>IS_AA-Glu</t>
  </si>
  <si>
    <t>153.1 / 88.1</t>
  </si>
  <si>
    <t>IS_glutamine</t>
  </si>
  <si>
    <t>IS_AA-Gln</t>
  </si>
  <si>
    <t>89.1 / 135.1</t>
  </si>
  <si>
    <t>IS_glycine</t>
  </si>
  <si>
    <t>IS_AA-Gly</t>
  </si>
  <si>
    <t>136.1 / 77.1</t>
  </si>
  <si>
    <t>IS_histidine</t>
  </si>
  <si>
    <t>IS_AA-His</t>
  </si>
  <si>
    <t>115.1 / 203.1</t>
  </si>
  <si>
    <t>IS_isoleucine</t>
  </si>
  <si>
    <t>IS_AA-Ile</t>
  </si>
  <si>
    <t>77.1 / 95.1</t>
  </si>
  <si>
    <t>IS_leucine</t>
  </si>
  <si>
    <t>IS_AA-Leu</t>
  </si>
  <si>
    <t>48.1 / 141.1</t>
  </si>
  <si>
    <t>IS_lysine</t>
  </si>
  <si>
    <t>IS_AA-Lys</t>
  </si>
  <si>
    <t>334.1 / 198.1</t>
  </si>
  <si>
    <t>IS_methionine</t>
  </si>
  <si>
    <t>IS_AA-Met</t>
  </si>
  <si>
    <t>157.1 / 140.1</t>
  </si>
  <si>
    <t>IS_phenylalanine</t>
  </si>
  <si>
    <t>IS_AA-Phe</t>
  </si>
  <si>
    <t>173.1 / 127.1</t>
  </si>
  <si>
    <t>IS_proline</t>
  </si>
  <si>
    <t>IS_AA-Pro</t>
  </si>
  <si>
    <t>123.1 / 77</t>
  </si>
  <si>
    <t>IS_serine</t>
  </si>
  <si>
    <t>IS_AA-Ser</t>
  </si>
  <si>
    <t>109.1 / 136.1</t>
  </si>
  <si>
    <t>IS_threonine</t>
  </si>
  <si>
    <t>IS_AA-Thr</t>
  </si>
  <si>
    <t>125.1 / 79.1</t>
  </si>
  <si>
    <t>IS_tryptophan</t>
  </si>
  <si>
    <t>IS_AA-Trp</t>
  </si>
  <si>
    <t>195.1 / 151.1</t>
  </si>
  <si>
    <t>IS_tyrosine</t>
  </si>
  <si>
    <t>IS_AA-Tyr</t>
  </si>
  <si>
    <t>189.1 / 143.1</t>
  </si>
  <si>
    <t>IS_valine</t>
  </si>
  <si>
    <t>IS_AA-Val</t>
  </si>
  <si>
    <t>IS_putrescine</t>
  </si>
  <si>
    <t>IS_BGA-Put</t>
  </si>
  <si>
    <t>270.1 / 118.1</t>
  </si>
  <si>
    <t>ULOQ/LLOQ</t>
  </si>
  <si>
    <t>LOD (µg/L)</t>
  </si>
  <si>
    <t>LLOQ (µg/L)</t>
  </si>
  <si>
    <t>ULOQ (µg/L)</t>
  </si>
  <si>
    <t>n.a.</t>
  </si>
  <si>
    <t>1:30</t>
  </si>
  <si>
    <t>1:1500</t>
  </si>
  <si>
    <t>1:5</t>
  </si>
  <si>
    <t>1:100</t>
  </si>
  <si>
    <t>Compound Abbreviation</t>
  </si>
  <si>
    <t>LC Method</t>
  </si>
  <si>
    <t>NIST human (certified values)</t>
  </si>
  <si>
    <t>NIST human</t>
  </si>
  <si>
    <t>rat</t>
  </si>
  <si>
    <t>bovine</t>
  </si>
  <si>
    <t>human</t>
  </si>
  <si>
    <t>chicken</t>
  </si>
  <si>
    <t>HILIC</t>
  </si>
  <si>
    <t>RP</t>
  </si>
  <si>
    <t>&gt; ULOQ</t>
  </si>
  <si>
    <r>
      <t xml:space="preserve">Precursor ion </t>
    </r>
    <r>
      <rPr>
        <b/>
        <i/>
        <sz val="10"/>
        <rFont val="Arial"/>
        <family val="2"/>
      </rPr>
      <t>(m/z)</t>
    </r>
  </si>
  <si>
    <r>
      <t>Product ions (quant / qual,</t>
    </r>
    <r>
      <rPr>
        <b/>
        <i/>
        <sz val="10"/>
        <rFont val="Arial"/>
        <family val="2"/>
      </rPr>
      <t xml:space="preserve"> m/z</t>
    </r>
    <r>
      <rPr>
        <b/>
        <sz val="10"/>
        <rFont val="Arial"/>
        <family val="2"/>
      </rPr>
      <t>)</t>
    </r>
  </si>
  <si>
    <t>creatine (non derivatized)</t>
  </si>
  <si>
    <t>creatine (derivatized)</t>
  </si>
  <si>
    <t>pyroglutamic acid (non derivatized)</t>
  </si>
  <si>
    <t>pyroglutamic acid (derivatized)</t>
  </si>
  <si>
    <t>*</t>
  </si>
  <si>
    <t>in pure solvent solution</t>
  </si>
  <si>
    <t>Plasma (concentrated samples)</t>
  </si>
  <si>
    <t>Carry over rate (%) at 300 µg/L</t>
  </si>
  <si>
    <t>Carry over rate (%) at 1000 µg/L</t>
  </si>
  <si>
    <t>ULOQ (µg/L) for PA ratios</t>
  </si>
  <si>
    <t>Solvent solution</t>
  </si>
  <si>
    <t>in plasma (1:30 dil)</t>
  </si>
  <si>
    <t>in plasma (1:5 dil)</t>
  </si>
  <si>
    <t>60*</t>
  </si>
  <si>
    <t>51*</t>
  </si>
  <si>
    <t>Table S1: Compound information</t>
  </si>
  <si>
    <t>RA (%) based on peak area ratios (analyte / IS)</t>
  </si>
  <si>
    <t>RA (%) based on peak areas</t>
  </si>
  <si>
    <t>Table S4: Apparent recoveries (RAs in %) in differently diluted pig plasma. IS: internal standard; missing values: RA not determined; *: disturbed by first isotope of naturally occurring glycine</t>
  </si>
  <si>
    <r>
      <t xml:space="preserve">Dilution factor -&gt;   </t>
    </r>
    <r>
      <rPr>
        <b/>
        <sz val="5"/>
        <color theme="0"/>
        <rFont val="Arial"/>
        <family val="2"/>
      </rPr>
      <t xml:space="preserve">…...          .     </t>
    </r>
    <r>
      <rPr>
        <b/>
        <sz val="10"/>
        <rFont val="Arial"/>
        <family val="2"/>
      </rPr>
      <t xml:space="preserve"> Compound Abbreviation</t>
    </r>
    <r>
      <rPr>
        <b/>
        <sz val="10"/>
        <rFont val="Calibri"/>
        <family val="2"/>
      </rPr>
      <t>↓</t>
    </r>
  </si>
  <si>
    <t>Table S5: Repeatabilities (%) in differently diluted pig plasma. Missing values: Repeatability not determined</t>
  </si>
  <si>
    <t xml:space="preserve">pig </t>
  </si>
  <si>
    <t>pig</t>
  </si>
  <si>
    <t>Table S3: Limits of detection (LODs), lower limits of quantification (LLOQs), upper limits of quantification (ULOQs) and carry over rates of amino acids, amino acid related compounds and biogenic amines. PA ratio: peak area ratio (analyte / internal standard); dil: dilution; n.a.: not assessed</t>
  </si>
  <si>
    <t>&lt; LLOQ</t>
  </si>
  <si>
    <t>N,N-dimethylarginine*</t>
  </si>
  <si>
    <t>γ-aminobutyric acid*</t>
  </si>
  <si>
    <t>N,N'-dimethylarginine*</t>
  </si>
  <si>
    <t>Repeatability (%) based on peak areas</t>
  </si>
  <si>
    <t>Repeatability (%) based on peak area ratios (analyte / IS)</t>
  </si>
  <si>
    <t>amino acid-related</t>
  </si>
  <si>
    <t>"Dilute-and-shoot" method</t>
  </si>
  <si>
    <t>LLOQ "dilute-and-shoot" / LLOQ derivatization</t>
  </si>
  <si>
    <t>Derivatization method / "dilute-and-shoot" method (%)</t>
  </si>
  <si>
    <t>cadaverine</t>
  </si>
  <si>
    <t>Separation technique</t>
  </si>
  <si>
    <t>90.1 / 72</t>
  </si>
  <si>
    <t>8 / 15</t>
  </si>
  <si>
    <t>114 / 42</t>
  </si>
  <si>
    <t>-15 / -35</t>
  </si>
  <si>
    <t>88 / 115</t>
  </si>
  <si>
    <t>-20 / -15</t>
  </si>
  <si>
    <t>70 / 116</t>
  </si>
  <si>
    <t>130 / 84</t>
  </si>
  <si>
    <t>84 / 130</t>
  </si>
  <si>
    <t>110 / 83</t>
  </si>
  <si>
    <t>86 / 69</t>
  </si>
  <si>
    <t>104.1 / 133</t>
  </si>
  <si>
    <t>15 / 15</t>
  </si>
  <si>
    <t>120 / 103</t>
  </si>
  <si>
    <t>22 / 40</t>
  </si>
  <si>
    <t>70 / 43</t>
  </si>
  <si>
    <t>74.1 / 60</t>
  </si>
  <si>
    <t>-15 / 15</t>
  </si>
  <si>
    <t>74 / 56</t>
  </si>
  <si>
    <t>15 / 28</t>
  </si>
  <si>
    <t>188.1 / 146.1</t>
  </si>
  <si>
    <t>136 / 165</t>
  </si>
  <si>
    <t>72 / 55</t>
  </si>
  <si>
    <t>124 / 81</t>
  </si>
  <si>
    <t>20 / 55</t>
  </si>
  <si>
    <t>96 / 95</t>
  </si>
  <si>
    <t>28 / 45</t>
  </si>
  <si>
    <t>58 / 43</t>
  </si>
  <si>
    <t>98 / 144.1</t>
  </si>
  <si>
    <t>115 / 70</t>
  </si>
  <si>
    <t>101 / 55</t>
  </si>
  <si>
    <t>44 / 86</t>
  </si>
  <si>
    <t>110.1 / 210.1</t>
  </si>
  <si>
    <t>35 / 15</t>
  </si>
  <si>
    <t>109 / 170.1</t>
  </si>
  <si>
    <t>159 / 70</t>
  </si>
  <si>
    <t>15 / 40</t>
  </si>
  <si>
    <t>35 / 35</t>
  </si>
  <si>
    <t>144 / 84</t>
  </si>
  <si>
    <t>23 / 35</t>
  </si>
  <si>
    <t>135.1 / 79</t>
  </si>
  <si>
    <t>25 / 60</t>
  </si>
  <si>
    <t>181 / 117</t>
  </si>
  <si>
    <t>86.2 / 68</t>
  </si>
  <si>
    <t>188 / 118</t>
  </si>
  <si>
    <t>86 / 41</t>
  </si>
  <si>
    <t>46.1 / 46.1</t>
  </si>
  <si>
    <t>8 / 30</t>
  </si>
  <si>
    <t>95.1 / 68.1</t>
  </si>
  <si>
    <t>44.1 / 45.1</t>
  </si>
  <si>
    <t>72 / 89.1</t>
  </si>
  <si>
    <t>15 / 8</t>
  </si>
  <si>
    <t>72.1 / 42</t>
  </si>
  <si>
    <t>8 / 60</t>
  </si>
  <si>
    <t>98 / 85</t>
  </si>
  <si>
    <t>35 / 30</t>
  </si>
  <si>
    <t>731.7 / 604.6</t>
  </si>
  <si>
    <t>35 / 55</t>
  </si>
  <si>
    <t>30 / 30</t>
  </si>
  <si>
    <t>15 / 45</t>
  </si>
  <si>
    <t>136 / 182.1</t>
  </si>
  <si>
    <t>80 / 107</t>
  </si>
  <si>
    <t>-30 / -22</t>
  </si>
  <si>
    <t>HILIC*</t>
  </si>
  <si>
    <t>HILIC**</t>
  </si>
  <si>
    <t>HILIC***</t>
  </si>
  <si>
    <t>HILIC (neg)</t>
  </si>
  <si>
    <t>"Dilute-and-shoot" method [16]</t>
  </si>
  <si>
    <t>Table S2b: LC-gradients and ion source parameters of the "dilute-and-shoot" method</t>
  </si>
  <si>
    <t>Time (min)</t>
  </si>
  <si>
    <t>% B</t>
  </si>
  <si>
    <t>Flow (mL/min)</t>
  </si>
  <si>
    <t>Injection volume: 1 µL, temperature: 40 °C</t>
  </si>
  <si>
    <t>Injection volume: 1 µL, temperature: 50 °C</t>
  </si>
  <si>
    <t>Ion source parameters for both methods:</t>
  </si>
  <si>
    <r>
      <t xml:space="preserve">The electrospray voltage was 4500 V for positive ion mode and </t>
    </r>
    <r>
      <rPr>
        <i/>
        <sz val="11"/>
        <color rgb="FF000000"/>
        <rFont val="Calibri"/>
        <family val="2"/>
        <scheme val="minor"/>
      </rPr>
      <t>-</t>
    </r>
    <r>
      <rPr>
        <sz val="11"/>
        <color rgb="FF000000"/>
        <rFont val="Calibri"/>
        <family val="2"/>
        <scheme val="minor"/>
      </rPr>
      <t xml:space="preserve">4500 V for negative ion mode. The source temperature was 450 °C, the curtain gas 30 psi and the ion source gases 1 and 2 were set to 50 psi each. The settling time for polarity switching was 15 ms. </t>
    </r>
  </si>
  <si>
    <t>158.1 / 70</t>
  </si>
  <si>
    <t>172.1 / 116.1</t>
  </si>
  <si>
    <t>104 / 106</t>
  </si>
  <si>
    <t>-50 / 50</t>
  </si>
  <si>
    <t>87 / 69</t>
  </si>
  <si>
    <t>Table S6: Average metabolite concentrations (µg/L) in plasma from different species; n.a.: not assessed; *: values of dilute and shoot method were re-evaluated and therefore different than reported in reference [16]; **: impure peak</t>
  </si>
  <si>
    <t>15632**</t>
  </si>
  <si>
    <t>329**</t>
  </si>
  <si>
    <t>253**</t>
  </si>
  <si>
    <t>2700**</t>
  </si>
  <si>
    <t>93**</t>
  </si>
  <si>
    <t>19788**</t>
  </si>
  <si>
    <t>3864**</t>
  </si>
  <si>
    <t>3979**</t>
  </si>
  <si>
    <t>2943**</t>
  </si>
  <si>
    <t>23202**</t>
  </si>
  <si>
    <t>42**</t>
  </si>
  <si>
    <t>Table S2a: Selected reaction monitoring transitions. Quant: quantifier, qual: qualifier, DP: declustering potential, CE: collision energy; the derivatization state gives the number of functional groups that were derivatized with PITC; The retention factor k' was calculated as quotient of the difference of the retention time of the analyte (tri) and the dead-time of a non-retained compound (tr0) divided by the dead time [(tri - tr0)/tr0)]; *: co-elution of alanine, β-alanine and sarcosine; **: co-elution of 3-hydroxyproline, cis-4-hydroxyproline and trans-4-hydroxyproline; ***: measured in positive (qualifier transition) and negative (quantifier transition) ionization mode - precursor ion, DP, CE are given in the order quant / 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</si>
</sst>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  <font>
      <b/>
      <sz val="5"/>
      <color theme="0"/>
      <name val="Arial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0"/>
      <color rgb="FF000000"/>
      <name val="URWPalladioL-Roma"/>
    </font>
    <font>
      <i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7" fillId="0" borderId="0"/>
    <xf numFmtId="0" fontId="8" fillId="0" borderId="0"/>
    <xf numFmtId="0" fontId="4" fillId="5" borderId="0" applyNumberFormat="0" applyBorder="0" applyAlignment="0" applyProtection="0"/>
    <xf numFmtId="0" fontId="8" fillId="0" borderId="0"/>
  </cellStyleXfs>
  <cellXfs count="140">
    <xf numFmtId="0" fontId="0" fillId="0" borderId="0" xfId="0"/>
    <xf numFmtId="49" fontId="6" fillId="0" borderId="0" xfId="0" applyNumberFormat="1" applyFont="1" applyAlignment="1">
      <alignment horizontal="left"/>
    </xf>
    <xf numFmtId="0" fontId="6" fillId="0" borderId="0" xfId="0" applyFont="1"/>
    <xf numFmtId="49" fontId="6" fillId="0" borderId="0" xfId="3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49" fontId="6" fillId="0" borderId="0" xfId="7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4" applyFont="1" applyBorder="1" applyAlignment="1">
      <alignment horizontal="left" vertical="center" wrapText="1"/>
    </xf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49" fontId="6" fillId="0" borderId="2" xfId="0" applyNumberFormat="1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2" xfId="0" applyNumberFormat="1" applyBorder="1" applyAlignment="1">
      <alignment horizontal="left"/>
    </xf>
    <xf numFmtId="0" fontId="10" fillId="0" borderId="1" xfId="6" applyFont="1" applyBorder="1" applyAlignment="1">
      <alignment horizontal="center" wrapText="1"/>
    </xf>
    <xf numFmtId="2" fontId="8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" fontId="1" fillId="0" borderId="0" xfId="2" applyNumberFormat="1" applyFont="1" applyFill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1" fontId="0" fillId="0" borderId="0" xfId="0" applyNumberFormat="1"/>
    <xf numFmtId="166" fontId="0" fillId="0" borderId="0" xfId="0" applyNumberFormat="1"/>
    <xf numFmtId="0" fontId="9" fillId="0" borderId="0" xfId="0" applyFont="1"/>
    <xf numFmtId="0" fontId="0" fillId="0" borderId="0" xfId="0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left" wrapText="1"/>
    </xf>
    <xf numFmtId="0" fontId="14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66" fontId="8" fillId="0" borderId="0" xfId="0" applyNumberFormat="1" applyFont="1" applyAlignment="1">
      <alignment horizontal="center" vertical="center"/>
    </xf>
    <xf numFmtId="2" fontId="8" fillId="0" borderId="0" xfId="6" applyNumberFormat="1"/>
    <xf numFmtId="165" fontId="8" fillId="0" borderId="0" xfId="6" applyNumberFormat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2" xfId="0" applyFont="1" applyBorder="1" applyAlignment="1">
      <alignment horizontal="left" vertical="center"/>
    </xf>
    <xf numFmtId="0" fontId="16" fillId="0" borderId="2" xfId="4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left"/>
    </xf>
    <xf numFmtId="0" fontId="15" fillId="0" borderId="0" xfId="5" applyFont="1" applyAlignment="1">
      <alignment horizontal="left" wrapText="1"/>
    </xf>
    <xf numFmtId="164" fontId="15" fillId="0" borderId="0" xfId="0" applyNumberFormat="1" applyFont="1" applyAlignment="1">
      <alignment horizontal="left"/>
    </xf>
    <xf numFmtId="0" fontId="15" fillId="0" borderId="0" xfId="4" applyFont="1" applyAlignment="1">
      <alignment horizontal="left"/>
    </xf>
    <xf numFmtId="0" fontId="15" fillId="0" borderId="2" xfId="0" applyFont="1" applyBorder="1" applyAlignment="1">
      <alignment horizontal="left"/>
    </xf>
    <xf numFmtId="49" fontId="15" fillId="0" borderId="2" xfId="0" applyNumberFormat="1" applyFont="1" applyBorder="1" applyAlignment="1">
      <alignment horizontal="left"/>
    </xf>
    <xf numFmtId="0" fontId="15" fillId="0" borderId="2" xfId="5" applyFont="1" applyBorder="1" applyAlignment="1">
      <alignment horizontal="left" wrapText="1"/>
    </xf>
    <xf numFmtId="164" fontId="15" fillId="0" borderId="2" xfId="0" applyNumberFormat="1" applyFont="1" applyBorder="1" applyAlignment="1">
      <alignment horizontal="left"/>
    </xf>
    <xf numFmtId="0" fontId="15" fillId="0" borderId="2" xfId="4" applyFont="1" applyBorder="1" applyAlignment="1">
      <alignment horizontal="left"/>
    </xf>
    <xf numFmtId="49" fontId="15" fillId="0" borderId="0" xfId="3" applyNumberFormat="1" applyFont="1" applyFill="1" applyBorder="1" applyAlignment="1">
      <alignment horizontal="left"/>
    </xf>
    <xf numFmtId="49" fontId="15" fillId="0" borderId="0" xfId="1" applyNumberFormat="1" applyFont="1" applyFill="1" applyBorder="1" applyAlignment="1">
      <alignment horizontal="left"/>
    </xf>
    <xf numFmtId="49" fontId="15" fillId="0" borderId="0" xfId="7" applyNumberFormat="1" applyFont="1" applyFill="1" applyBorder="1" applyAlignment="1">
      <alignment horizontal="left"/>
    </xf>
    <xf numFmtId="0" fontId="15" fillId="0" borderId="0" xfId="7" applyFont="1" applyFill="1" applyBorder="1" applyAlignment="1">
      <alignment horizontal="left"/>
    </xf>
    <xf numFmtId="49" fontId="13" fillId="0" borderId="0" xfId="0" applyNumberFormat="1" applyFont="1"/>
    <xf numFmtId="49" fontId="15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1" fontId="8" fillId="0" borderId="0" xfId="6" applyNumberFormat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 wrapText="1"/>
    </xf>
    <xf numFmtId="0" fontId="16" fillId="0" borderId="1" xfId="4" applyFont="1" applyBorder="1" applyAlignment="1">
      <alignment horizontal="center" wrapText="1"/>
    </xf>
    <xf numFmtId="0" fontId="14" fillId="0" borderId="1" xfId="0" applyFont="1" applyBorder="1"/>
    <xf numFmtId="0" fontId="5" fillId="0" borderId="1" xfId="4" quotePrefix="1" applyFont="1" applyBorder="1" applyAlignment="1">
      <alignment horizontal="center" vertical="center" wrapText="1"/>
    </xf>
    <xf numFmtId="1" fontId="9" fillId="0" borderId="6" xfId="8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9" fillId="0" borderId="2" xfId="8" applyFont="1" applyBorder="1"/>
    <xf numFmtId="0" fontId="9" fillId="0" borderId="2" xfId="8" applyFont="1" applyBorder="1" applyAlignment="1">
      <alignment horizontal="center"/>
    </xf>
    <xf numFmtId="1" fontId="9" fillId="0" borderId="2" xfId="8" applyNumberFormat="1" applyFont="1" applyBorder="1" applyAlignment="1">
      <alignment horizontal="center"/>
    </xf>
    <xf numFmtId="1" fontId="9" fillId="0" borderId="8" xfId="8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9" fillId="0" borderId="0" xfId="8" applyFont="1"/>
    <xf numFmtId="0" fontId="9" fillId="0" borderId="0" xfId="8" applyFont="1" applyAlignment="1">
      <alignment horizontal="center"/>
    </xf>
    <xf numFmtId="1" fontId="9" fillId="0" borderId="0" xfId="8" applyNumberFormat="1" applyFont="1" applyAlignment="1">
      <alignment horizontal="center"/>
    </xf>
    <xf numFmtId="0" fontId="9" fillId="0" borderId="0" xfId="0" applyFont="1" applyAlignment="1">
      <alignment horizontal="left" wrapText="1"/>
    </xf>
    <xf numFmtId="49" fontId="19" fillId="0" borderId="0" xfId="0" applyNumberFormat="1" applyFont="1" applyAlignment="1">
      <alignment horizontal="left"/>
    </xf>
    <xf numFmtId="0" fontId="9" fillId="0" borderId="0" xfId="0" applyFont="1" applyAlignment="1">
      <alignment wrapText="1"/>
    </xf>
    <xf numFmtId="1" fontId="9" fillId="0" borderId="0" xfId="6" applyNumberFormat="1" applyFont="1" applyAlignment="1">
      <alignment horizontal="center"/>
    </xf>
    <xf numFmtId="0" fontId="20" fillId="0" borderId="1" xfId="0" applyFont="1" applyBorder="1"/>
    <xf numFmtId="0" fontId="20" fillId="0" borderId="1" xfId="8" applyFont="1" applyBorder="1" applyAlignment="1">
      <alignment wrapText="1"/>
    </xf>
    <xf numFmtId="0" fontId="20" fillId="0" borderId="1" xfId="8" applyFont="1" applyBorder="1" applyAlignment="1">
      <alignment horizontal="center" wrapText="1"/>
    </xf>
    <xf numFmtId="1" fontId="20" fillId="0" borderId="1" xfId="8" applyNumberFormat="1" applyFont="1" applyBorder="1" applyAlignment="1">
      <alignment horizontal="center" wrapText="1"/>
    </xf>
    <xf numFmtId="166" fontId="9" fillId="0" borderId="2" xfId="8" applyNumberFormat="1" applyFont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1" fontId="20" fillId="0" borderId="3" xfId="8" applyNumberFormat="1" applyFont="1" applyBorder="1" applyAlignment="1">
      <alignment horizontal="center" wrapText="1"/>
    </xf>
    <xf numFmtId="1" fontId="20" fillId="0" borderId="4" xfId="8" applyNumberFormat="1" applyFont="1" applyBorder="1" applyAlignment="1">
      <alignment horizontal="center" wrapText="1"/>
    </xf>
    <xf numFmtId="1" fontId="9" fillId="0" borderId="7" xfId="0" applyNumberFormat="1" applyFont="1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" fontId="9" fillId="0" borderId="5" xfId="8" applyNumberFormat="1" applyFont="1" applyBorder="1" applyAlignment="1">
      <alignment horizontal="center"/>
    </xf>
    <xf numFmtId="1" fontId="9" fillId="0" borderId="7" xfId="8" applyNumberFormat="1" applyFont="1" applyBorder="1" applyAlignment="1">
      <alignment horizontal="center"/>
    </xf>
    <xf numFmtId="1" fontId="9" fillId="0" borderId="5" xfId="6" applyNumberFormat="1" applyFont="1" applyBorder="1" applyAlignment="1">
      <alignment horizontal="center"/>
    </xf>
    <xf numFmtId="1" fontId="9" fillId="0" borderId="6" xfId="6" applyNumberFormat="1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0" fillId="0" borderId="1" xfId="0" applyBorder="1"/>
    <xf numFmtId="2" fontId="0" fillId="0" borderId="9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22" fillId="0" borderId="0" xfId="0" applyFont="1"/>
    <xf numFmtId="0" fontId="14" fillId="0" borderId="0" xfId="0" applyFont="1"/>
    <xf numFmtId="0" fontId="10" fillId="0" borderId="0" xfId="0" applyFont="1"/>
    <xf numFmtId="0" fontId="15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quotePrefix="1" applyAlignment="1">
      <alignment horizontal="center"/>
    </xf>
    <xf numFmtId="1" fontId="8" fillId="0" borderId="2" xfId="6" applyNumberFormat="1" applyBorder="1" applyAlignment="1">
      <alignment horizontal="center"/>
    </xf>
    <xf numFmtId="166" fontId="8" fillId="0" borderId="0" xfId="6" applyNumberFormat="1" applyAlignment="1">
      <alignment horizontal="center"/>
    </xf>
    <xf numFmtId="166" fontId="8" fillId="0" borderId="2" xfId="6" applyNumberForma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0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</cellXfs>
  <cellStyles count="9">
    <cellStyle name="60 % - Akzent1" xfId="3" builtinId="32"/>
    <cellStyle name="60% - Accent4 2" xfId="7" xr:uid="{60EB6585-9B14-4750-9246-A2D7D0869CB2}"/>
    <cellStyle name="Gut" xfId="1" builtinId="26"/>
    <cellStyle name="Normal 2" xfId="6" xr:uid="{C920ABB3-7E66-4A9C-B532-DA07C08B4E5B}"/>
    <cellStyle name="Normal 2 3" xfId="8" xr:uid="{7676D65F-129A-4437-B82A-11C569874A9E}"/>
    <cellStyle name="Normal 3" xfId="4" xr:uid="{937EDFF5-E769-48A3-8B6A-BA62F889F8C7}"/>
    <cellStyle name="Schlecht" xfId="2" builtinId="27"/>
    <cellStyle name="Standard" xfId="0" builtinId="0"/>
    <cellStyle name="Standard_Tabelle1" xfId="5" xr:uid="{B7D4BEC2-5E95-4BF0-B3FF-9B30490116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224</xdr:rowOff>
    </xdr:from>
    <xdr:to>
      <xdr:col>4</xdr:col>
      <xdr:colOff>267335</xdr:colOff>
      <xdr:row>32</xdr:row>
      <xdr:rowOff>224</xdr:rowOff>
    </xdr:to>
    <xdr:pic>
      <xdr:nvPicPr>
        <xdr:cNvPr id="2" name="Picture 22">
          <a:extLst>
            <a:ext uri="{FF2B5EF4-FFF2-40B4-BE49-F238E27FC236}">
              <a16:creationId xmlns:a16="http://schemas.microsoft.com/office/drawing/2014/main" id="{F6C3F360-01BC-49C9-AD87-AD1D62D3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5905724"/>
          <a:ext cx="26733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0</xdr:colOff>
      <xdr:row>32</xdr:row>
      <xdr:rowOff>224</xdr:rowOff>
    </xdr:from>
    <xdr:to>
      <xdr:col>4</xdr:col>
      <xdr:colOff>267335</xdr:colOff>
      <xdr:row>32</xdr:row>
      <xdr:rowOff>224</xdr:rowOff>
    </xdr:to>
    <xdr:pic>
      <xdr:nvPicPr>
        <xdr:cNvPr id="3" name="Picture 22">
          <a:extLst>
            <a:ext uri="{FF2B5EF4-FFF2-40B4-BE49-F238E27FC236}">
              <a16:creationId xmlns:a16="http://schemas.microsoft.com/office/drawing/2014/main" id="{B07B2438-0833-45B0-AAE7-04FAF5F1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5905724"/>
          <a:ext cx="26733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336175</xdr:colOff>
      <xdr:row>0</xdr:row>
      <xdr:rowOff>184898</xdr:rowOff>
    </xdr:from>
    <xdr:to>
      <xdr:col>28</xdr:col>
      <xdr:colOff>172010</xdr:colOff>
      <xdr:row>4</xdr:row>
      <xdr:rowOff>571500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AAC005-7BA5-458D-B5CD-DB2EFDF94D54}"/>
            </a:ext>
          </a:extLst>
        </xdr:cNvPr>
        <xdr:cNvSpPr txBox="1"/>
      </xdr:nvSpPr>
      <xdr:spPr>
        <a:xfrm>
          <a:off x="16282146" y="184898"/>
          <a:ext cx="4587129" cy="133910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*The LOD could not be determined due to carryover, which resulted in small peaks with comparable peak areas at low concentration levels, rendering the calculation of LODs based on the S/N ratio infeasible.</a:t>
          </a:r>
        </a:p>
        <a:p>
          <a:r>
            <a:rPr lang="de-DE" sz="1400"/>
            <a:t>n.a.</a:t>
          </a:r>
          <a:r>
            <a:rPr lang="de-DE" sz="1400" baseline="0"/>
            <a:t>: not assessed</a:t>
          </a:r>
          <a:endParaRPr lang="de-DE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21B6-2981-45E3-A469-F87AF700C722}">
  <dimension ref="A1:K313"/>
  <sheetViews>
    <sheetView zoomScaleNormal="100" workbookViewId="0">
      <selection activeCell="B37" sqref="B37"/>
    </sheetView>
  </sheetViews>
  <sheetFormatPr baseColWidth="10" defaultColWidth="76.83203125" defaultRowHeight="15" customHeight="1"/>
  <cols>
    <col min="1" max="1" width="26" style="46" bestFit="1" customWidth="1"/>
    <col min="2" max="2" width="20.33203125" style="46" bestFit="1" customWidth="1"/>
    <col min="3" max="3" width="15" style="47" bestFit="1" customWidth="1"/>
    <col min="4" max="4" width="12.5" style="47" bestFit="1" customWidth="1"/>
    <col min="5" max="5" width="16.33203125" style="47" bestFit="1" customWidth="1"/>
    <col min="6" max="6" width="15.6640625" style="47" bestFit="1" customWidth="1"/>
    <col min="7" max="7" width="13.33203125" style="47" customWidth="1"/>
    <col min="8" max="8" width="25.5" style="47" bestFit="1" customWidth="1"/>
    <col min="9" max="16384" width="76.83203125" style="46"/>
  </cols>
  <sheetData>
    <row r="1" spans="1:9" ht="15" customHeight="1">
      <c r="A1" s="46" t="s">
        <v>528</v>
      </c>
    </row>
    <row r="3" spans="1:9" s="47" customFormat="1" ht="30" customHeight="1">
      <c r="A3" s="48" t="s">
        <v>0</v>
      </c>
      <c r="B3" s="48" t="s">
        <v>1</v>
      </c>
      <c r="C3" s="49" t="s">
        <v>500</v>
      </c>
      <c r="D3" s="49" t="s">
        <v>2</v>
      </c>
      <c r="E3" s="49" t="s">
        <v>3</v>
      </c>
      <c r="F3" s="50" t="s">
        <v>4</v>
      </c>
      <c r="G3" s="50" t="s">
        <v>5</v>
      </c>
      <c r="H3" s="49" t="s">
        <v>6</v>
      </c>
    </row>
    <row r="4" spans="1:9" ht="15" customHeight="1">
      <c r="A4" s="47" t="s">
        <v>7</v>
      </c>
      <c r="B4" s="47" t="s">
        <v>8</v>
      </c>
      <c r="C4" s="51" t="s">
        <v>9</v>
      </c>
      <c r="D4" s="51" t="s">
        <v>10</v>
      </c>
      <c r="E4" s="52" t="s">
        <v>11</v>
      </c>
      <c r="F4" s="47" t="s">
        <v>12</v>
      </c>
      <c r="G4" s="53">
        <v>89.047679000000002</v>
      </c>
      <c r="H4" s="54" t="s">
        <v>13</v>
      </c>
    </row>
    <row r="5" spans="1:9" ht="15" customHeight="1">
      <c r="A5" s="47" t="s">
        <v>7</v>
      </c>
      <c r="B5" s="47" t="s">
        <v>14</v>
      </c>
      <c r="C5" s="51" t="s">
        <v>15</v>
      </c>
      <c r="D5" s="51" t="s">
        <v>16</v>
      </c>
      <c r="E5" s="52" t="s">
        <v>11</v>
      </c>
      <c r="F5" s="47" t="s">
        <v>17</v>
      </c>
      <c r="G5" s="53">
        <v>174.11167600000002</v>
      </c>
      <c r="H5" s="54" t="s">
        <v>13</v>
      </c>
    </row>
    <row r="6" spans="1:9" ht="15" customHeight="1">
      <c r="A6" s="47" t="s">
        <v>7</v>
      </c>
      <c r="B6" s="47" t="s">
        <v>18</v>
      </c>
      <c r="C6" s="51" t="s">
        <v>19</v>
      </c>
      <c r="D6" s="51" t="s">
        <v>20</v>
      </c>
      <c r="E6" s="52" t="s">
        <v>11</v>
      </c>
      <c r="F6" s="47" t="s">
        <v>21</v>
      </c>
      <c r="G6" s="53">
        <v>132.053493</v>
      </c>
      <c r="H6" s="54" t="s">
        <v>13</v>
      </c>
    </row>
    <row r="7" spans="1:9" ht="15" customHeight="1">
      <c r="A7" s="47" t="s">
        <v>7</v>
      </c>
      <c r="B7" s="47" t="s">
        <v>22</v>
      </c>
      <c r="C7" s="51" t="s">
        <v>23</v>
      </c>
      <c r="D7" s="51" t="s">
        <v>24</v>
      </c>
      <c r="E7" s="52" t="s">
        <v>11</v>
      </c>
      <c r="F7" s="47" t="s">
        <v>25</v>
      </c>
      <c r="G7" s="53">
        <v>133.037509</v>
      </c>
      <c r="H7" s="54" t="s">
        <v>13</v>
      </c>
    </row>
    <row r="8" spans="1:9" ht="15" customHeight="1">
      <c r="A8" s="47" t="s">
        <v>7</v>
      </c>
      <c r="B8" s="47" t="s">
        <v>26</v>
      </c>
      <c r="C8" s="51" t="s">
        <v>27</v>
      </c>
      <c r="D8" s="51" t="s">
        <v>28</v>
      </c>
      <c r="E8" s="52" t="s">
        <v>11</v>
      </c>
      <c r="F8" s="47" t="s">
        <v>29</v>
      </c>
      <c r="G8" s="53">
        <v>147.05315899999999</v>
      </c>
      <c r="H8" s="54" t="s">
        <v>13</v>
      </c>
    </row>
    <row r="9" spans="1:9" ht="15" customHeight="1">
      <c r="A9" s="47" t="s">
        <v>7</v>
      </c>
      <c r="B9" s="47" t="s">
        <v>30</v>
      </c>
      <c r="C9" s="51" t="s">
        <v>31</v>
      </c>
      <c r="D9" s="51" t="s">
        <v>32</v>
      </c>
      <c r="E9" s="52" t="s">
        <v>11</v>
      </c>
      <c r="F9" s="47" t="s">
        <v>33</v>
      </c>
      <c r="G9" s="53">
        <v>146.069143</v>
      </c>
      <c r="H9" s="54" t="s">
        <v>13</v>
      </c>
    </row>
    <row r="10" spans="1:9" ht="15" customHeight="1">
      <c r="A10" s="47" t="s">
        <v>7</v>
      </c>
      <c r="B10" s="47" t="s">
        <v>34</v>
      </c>
      <c r="C10" s="51" t="s">
        <v>35</v>
      </c>
      <c r="D10" s="51" t="s">
        <v>36</v>
      </c>
      <c r="E10" s="52" t="s">
        <v>11</v>
      </c>
      <c r="F10" s="47" t="s">
        <v>37</v>
      </c>
      <c r="G10" s="53">
        <v>75.032028999999994</v>
      </c>
      <c r="H10" s="54" t="s">
        <v>13</v>
      </c>
    </row>
    <row r="11" spans="1:9" ht="15" customHeight="1">
      <c r="A11" s="47" t="s">
        <v>7</v>
      </c>
      <c r="B11" s="47" t="s">
        <v>38</v>
      </c>
      <c r="C11" s="51" t="s">
        <v>39</v>
      </c>
      <c r="D11" s="51" t="s">
        <v>40</v>
      </c>
      <c r="E11" s="52" t="s">
        <v>11</v>
      </c>
      <c r="F11" s="47" t="s">
        <v>41</v>
      </c>
      <c r="G11" s="53">
        <v>155.06947700000001</v>
      </c>
      <c r="H11" s="54" t="s">
        <v>13</v>
      </c>
      <c r="I11"/>
    </row>
    <row r="12" spans="1:9" ht="15" customHeight="1">
      <c r="A12" s="47" t="s">
        <v>7</v>
      </c>
      <c r="B12" s="47" t="s">
        <v>42</v>
      </c>
      <c r="C12" s="51" t="s">
        <v>43</v>
      </c>
      <c r="D12" s="51" t="s">
        <v>44</v>
      </c>
      <c r="E12" s="52" t="s">
        <v>11</v>
      </c>
      <c r="F12" s="47" t="s">
        <v>45</v>
      </c>
      <c r="G12" s="53">
        <v>131.094629</v>
      </c>
      <c r="H12" s="54" t="s">
        <v>13</v>
      </c>
    </row>
    <row r="13" spans="1:9" ht="15" customHeight="1">
      <c r="A13" s="47" t="s">
        <v>7</v>
      </c>
      <c r="B13" s="47" t="s">
        <v>46</v>
      </c>
      <c r="C13" s="51" t="s">
        <v>47</v>
      </c>
      <c r="D13" s="51" t="s">
        <v>48</v>
      </c>
      <c r="E13" s="52" t="s">
        <v>11</v>
      </c>
      <c r="F13" s="47" t="s">
        <v>45</v>
      </c>
      <c r="G13" s="53">
        <v>131.094629</v>
      </c>
      <c r="H13" s="54" t="s">
        <v>13</v>
      </c>
    </row>
    <row r="14" spans="1:9" ht="15" customHeight="1">
      <c r="A14" s="47" t="s">
        <v>7</v>
      </c>
      <c r="B14" s="47" t="s">
        <v>49</v>
      </c>
      <c r="C14" s="51" t="s">
        <v>50</v>
      </c>
      <c r="D14" s="51" t="s">
        <v>51</v>
      </c>
      <c r="E14" s="52" t="s">
        <v>11</v>
      </c>
      <c r="F14" s="47" t="s">
        <v>52</v>
      </c>
      <c r="G14" s="53">
        <v>146.10552799999999</v>
      </c>
      <c r="H14" s="54" t="s">
        <v>13</v>
      </c>
    </row>
    <row r="15" spans="1:9" ht="15" customHeight="1">
      <c r="A15" s="47" t="s">
        <v>7</v>
      </c>
      <c r="B15" s="47" t="s">
        <v>53</v>
      </c>
      <c r="C15" s="51" t="s">
        <v>54</v>
      </c>
      <c r="D15" s="51" t="s">
        <v>55</v>
      </c>
      <c r="E15" s="52" t="s">
        <v>11</v>
      </c>
      <c r="F15" s="47" t="s">
        <v>56</v>
      </c>
      <c r="G15" s="53">
        <v>149.05104999999998</v>
      </c>
      <c r="H15" s="54" t="s">
        <v>13</v>
      </c>
    </row>
    <row r="16" spans="1:9" ht="15" customHeight="1">
      <c r="A16" s="47" t="s">
        <v>7</v>
      </c>
      <c r="B16" s="47" t="s">
        <v>57</v>
      </c>
      <c r="C16" s="51" t="s">
        <v>58</v>
      </c>
      <c r="D16" s="51" t="s">
        <v>59</v>
      </c>
      <c r="E16" s="52" t="s">
        <v>11</v>
      </c>
      <c r="F16" s="47" t="s">
        <v>60</v>
      </c>
      <c r="G16" s="53">
        <v>165.078979</v>
      </c>
      <c r="H16" s="54" t="s">
        <v>13</v>
      </c>
    </row>
    <row r="17" spans="1:8" ht="15" customHeight="1">
      <c r="A17" s="47" t="s">
        <v>7</v>
      </c>
      <c r="B17" s="47" t="s">
        <v>61</v>
      </c>
      <c r="C17" s="51" t="s">
        <v>62</v>
      </c>
      <c r="D17" s="51" t="s">
        <v>63</v>
      </c>
      <c r="E17" s="52" t="s">
        <v>11</v>
      </c>
      <c r="F17" s="47" t="s">
        <v>64</v>
      </c>
      <c r="G17" s="53">
        <v>115.063329</v>
      </c>
      <c r="H17" s="54" t="s">
        <v>13</v>
      </c>
    </row>
    <row r="18" spans="1:8" ht="15" customHeight="1">
      <c r="A18" s="47" t="s">
        <v>7</v>
      </c>
      <c r="B18" s="47" t="s">
        <v>65</v>
      </c>
      <c r="C18" s="51" t="s">
        <v>66</v>
      </c>
      <c r="D18" s="51" t="s">
        <v>67</v>
      </c>
      <c r="E18" s="52" t="s">
        <v>11</v>
      </c>
      <c r="F18" s="47" t="s">
        <v>68</v>
      </c>
      <c r="G18" s="53">
        <v>105.04259400000001</v>
      </c>
      <c r="H18" s="54" t="s">
        <v>13</v>
      </c>
    </row>
    <row r="19" spans="1:8" ht="15" customHeight="1">
      <c r="A19" s="47" t="s">
        <v>7</v>
      </c>
      <c r="B19" s="47" t="s">
        <v>69</v>
      </c>
      <c r="C19" s="51" t="s">
        <v>70</v>
      </c>
      <c r="D19" s="51" t="s">
        <v>71</v>
      </c>
      <c r="E19" s="52" t="s">
        <v>11</v>
      </c>
      <c r="F19" s="47" t="s">
        <v>72</v>
      </c>
      <c r="G19" s="53">
        <v>119.058244</v>
      </c>
      <c r="H19" s="54" t="s">
        <v>13</v>
      </c>
    </row>
    <row r="20" spans="1:8" ht="15" customHeight="1">
      <c r="A20" s="47" t="s">
        <v>7</v>
      </c>
      <c r="B20" s="47" t="s">
        <v>73</v>
      </c>
      <c r="C20" s="51" t="s">
        <v>74</v>
      </c>
      <c r="D20" s="51" t="s">
        <v>75</v>
      </c>
      <c r="E20" s="52" t="s">
        <v>11</v>
      </c>
      <c r="F20" s="47" t="s">
        <v>76</v>
      </c>
      <c r="G20" s="53">
        <v>204.089878</v>
      </c>
      <c r="H20" s="54" t="s">
        <v>13</v>
      </c>
    </row>
    <row r="21" spans="1:8" ht="15" customHeight="1">
      <c r="A21" s="47" t="s">
        <v>7</v>
      </c>
      <c r="B21" s="47" t="s">
        <v>77</v>
      </c>
      <c r="C21" s="51" t="s">
        <v>78</v>
      </c>
      <c r="D21" s="51" t="s">
        <v>79</v>
      </c>
      <c r="E21" s="52" t="s">
        <v>11</v>
      </c>
      <c r="F21" s="47" t="s">
        <v>80</v>
      </c>
      <c r="G21" s="53">
        <v>181.073894</v>
      </c>
      <c r="H21" s="54" t="s">
        <v>13</v>
      </c>
    </row>
    <row r="22" spans="1:8" ht="15" customHeight="1">
      <c r="A22" s="55" t="s">
        <v>7</v>
      </c>
      <c r="B22" s="55" t="s">
        <v>81</v>
      </c>
      <c r="C22" s="56" t="s">
        <v>82</v>
      </c>
      <c r="D22" s="56" t="s">
        <v>83</v>
      </c>
      <c r="E22" s="57" t="s">
        <v>11</v>
      </c>
      <c r="F22" s="55" t="s">
        <v>84</v>
      </c>
      <c r="G22" s="58">
        <v>117.07897899999999</v>
      </c>
      <c r="H22" s="59" t="s">
        <v>13</v>
      </c>
    </row>
    <row r="23" spans="1:8" ht="15" customHeight="1">
      <c r="A23" s="47" t="s">
        <v>543</v>
      </c>
      <c r="B23" s="47" t="s">
        <v>85</v>
      </c>
      <c r="C23" s="51" t="s">
        <v>86</v>
      </c>
      <c r="D23" s="51" t="s">
        <v>87</v>
      </c>
      <c r="E23" s="52" t="s">
        <v>11</v>
      </c>
      <c r="F23" s="47" t="s">
        <v>88</v>
      </c>
      <c r="G23" s="53">
        <v>169.085127</v>
      </c>
      <c r="H23" s="54" t="s">
        <v>13</v>
      </c>
    </row>
    <row r="24" spans="1:8" ht="15" customHeight="1">
      <c r="A24" s="47" t="s">
        <v>543</v>
      </c>
      <c r="B24" s="47" t="s">
        <v>89</v>
      </c>
      <c r="C24" s="51" t="s">
        <v>90</v>
      </c>
      <c r="D24" s="51" t="s">
        <v>91</v>
      </c>
      <c r="E24" s="52" t="s">
        <v>11</v>
      </c>
      <c r="F24" s="47" t="s">
        <v>92</v>
      </c>
      <c r="G24" s="53">
        <v>131.058244</v>
      </c>
      <c r="H24" s="54" t="s">
        <v>13</v>
      </c>
    </row>
    <row r="25" spans="1:8" ht="15" customHeight="1">
      <c r="A25" s="47" t="s">
        <v>543</v>
      </c>
      <c r="B25" s="47" t="s">
        <v>93</v>
      </c>
      <c r="C25" s="51" t="s">
        <v>94</v>
      </c>
      <c r="D25" s="51" t="s">
        <v>95</v>
      </c>
      <c r="E25" s="52" t="s">
        <v>11</v>
      </c>
      <c r="F25" s="47" t="s">
        <v>88</v>
      </c>
      <c r="G25" s="53">
        <v>169.085127</v>
      </c>
      <c r="H25" s="54" t="s">
        <v>13</v>
      </c>
    </row>
    <row r="26" spans="1:8" ht="15" customHeight="1">
      <c r="A26" s="47" t="s">
        <v>543</v>
      </c>
      <c r="B26" s="47" t="s">
        <v>96</v>
      </c>
      <c r="C26" s="51" t="s">
        <v>97</v>
      </c>
      <c r="D26" s="51" t="s">
        <v>98</v>
      </c>
      <c r="E26" s="52" t="s">
        <v>11</v>
      </c>
      <c r="F26" s="47" t="s">
        <v>99</v>
      </c>
      <c r="G26" s="53">
        <v>103.063329</v>
      </c>
      <c r="H26" s="54" t="s">
        <v>13</v>
      </c>
    </row>
    <row r="27" spans="1:8" ht="15" customHeight="1">
      <c r="A27" s="47" t="s">
        <v>543</v>
      </c>
      <c r="B27" s="47" t="s">
        <v>100</v>
      </c>
      <c r="C27" s="60" t="s">
        <v>101</v>
      </c>
      <c r="D27" s="60" t="s">
        <v>102</v>
      </c>
      <c r="E27" s="52" t="s">
        <v>103</v>
      </c>
      <c r="F27" s="47" t="s">
        <v>104</v>
      </c>
      <c r="G27" s="53">
        <v>161.06880899999999</v>
      </c>
      <c r="H27" s="54" t="s">
        <v>13</v>
      </c>
    </row>
    <row r="28" spans="1:8" ht="15" customHeight="1">
      <c r="A28" s="47" t="s">
        <v>543</v>
      </c>
      <c r="B28" s="47" t="s">
        <v>105</v>
      </c>
      <c r="C28" s="51" t="s">
        <v>106</v>
      </c>
      <c r="D28" s="51" t="s">
        <v>107</v>
      </c>
      <c r="E28" s="52" t="s">
        <v>11</v>
      </c>
      <c r="F28" s="47" t="s">
        <v>108</v>
      </c>
      <c r="G28" s="53">
        <v>174.10044299999998</v>
      </c>
      <c r="H28" s="54" t="s">
        <v>13</v>
      </c>
    </row>
    <row r="29" spans="1:8" ht="15" customHeight="1">
      <c r="A29" s="47" t="s">
        <v>543</v>
      </c>
      <c r="B29" s="47" t="s">
        <v>109</v>
      </c>
      <c r="C29" s="51" t="s">
        <v>110</v>
      </c>
      <c r="D29" s="51" t="s">
        <v>111</v>
      </c>
      <c r="E29" s="52" t="s">
        <v>11</v>
      </c>
      <c r="F29" s="47" t="s">
        <v>112</v>
      </c>
      <c r="G29" s="53">
        <v>223.08445899999998</v>
      </c>
      <c r="H29" s="54" t="s">
        <v>13</v>
      </c>
    </row>
    <row r="30" spans="1:8" ht="15" customHeight="1">
      <c r="A30" s="47" t="s">
        <v>543</v>
      </c>
      <c r="B30" s="47" t="s">
        <v>113</v>
      </c>
      <c r="C30" s="61" t="s">
        <v>114</v>
      </c>
      <c r="D30" s="61" t="s">
        <v>115</v>
      </c>
      <c r="E30" s="52" t="s">
        <v>103</v>
      </c>
      <c r="F30" s="47" t="s">
        <v>116</v>
      </c>
      <c r="G30" s="53">
        <v>202.142976</v>
      </c>
      <c r="H30" s="54" t="s">
        <v>13</v>
      </c>
    </row>
    <row r="31" spans="1:8" ht="15" customHeight="1">
      <c r="A31" s="47" t="s">
        <v>543</v>
      </c>
      <c r="B31" s="47" t="s">
        <v>117</v>
      </c>
      <c r="C31" s="51" t="s">
        <v>118</v>
      </c>
      <c r="D31" s="51" t="s">
        <v>119</v>
      </c>
      <c r="E31" s="52" t="s">
        <v>11</v>
      </c>
      <c r="F31" s="47" t="s">
        <v>120</v>
      </c>
      <c r="G31" s="53">
        <v>117.07897899999999</v>
      </c>
      <c r="H31" s="54" t="s">
        <v>13</v>
      </c>
    </row>
    <row r="32" spans="1:8" ht="15" customHeight="1">
      <c r="A32" s="47" t="s">
        <v>543</v>
      </c>
      <c r="B32" s="47" t="s">
        <v>121</v>
      </c>
      <c r="C32" s="51" t="s">
        <v>122</v>
      </c>
      <c r="D32" s="51" t="s">
        <v>123</v>
      </c>
      <c r="E32" s="52" t="s">
        <v>11</v>
      </c>
      <c r="F32" s="47" t="s">
        <v>99</v>
      </c>
      <c r="G32" s="53">
        <v>103.063329</v>
      </c>
      <c r="H32" s="54" t="s">
        <v>13</v>
      </c>
    </row>
    <row r="33" spans="1:11" ht="15" customHeight="1">
      <c r="A33" s="47" t="s">
        <v>543</v>
      </c>
      <c r="B33" s="47" t="s">
        <v>124</v>
      </c>
      <c r="C33" s="51" t="s">
        <v>125</v>
      </c>
      <c r="D33" s="51" t="s">
        <v>126</v>
      </c>
      <c r="E33" s="52" t="s">
        <v>11</v>
      </c>
      <c r="F33" s="47" t="s">
        <v>12</v>
      </c>
      <c r="G33" s="53">
        <v>89.047679000000002</v>
      </c>
      <c r="H33" s="54" t="s">
        <v>13</v>
      </c>
    </row>
    <row r="34" spans="1:11" ht="15" customHeight="1">
      <c r="A34" s="47" t="s">
        <v>543</v>
      </c>
      <c r="B34" s="47" t="s">
        <v>127</v>
      </c>
      <c r="C34" s="51" t="s">
        <v>128</v>
      </c>
      <c r="D34" s="51" t="s">
        <v>129</v>
      </c>
      <c r="E34" s="52" t="s">
        <v>11</v>
      </c>
      <c r="F34" s="47" t="s">
        <v>130</v>
      </c>
      <c r="G34" s="53">
        <v>226.10659100000001</v>
      </c>
      <c r="H34" s="54" t="s">
        <v>13</v>
      </c>
    </row>
    <row r="35" spans="1:11" ht="15" customHeight="1">
      <c r="A35" s="47" t="s">
        <v>543</v>
      </c>
      <c r="B35" s="47" t="s">
        <v>131</v>
      </c>
      <c r="C35" s="51" t="s">
        <v>132</v>
      </c>
      <c r="D35" s="51" t="s">
        <v>133</v>
      </c>
      <c r="E35" s="52" t="s">
        <v>11</v>
      </c>
      <c r="F35" s="47" t="s">
        <v>134</v>
      </c>
      <c r="G35" s="53">
        <v>240.122241</v>
      </c>
      <c r="H35" s="54" t="s">
        <v>13</v>
      </c>
    </row>
    <row r="36" spans="1:11" ht="15" customHeight="1">
      <c r="A36" s="47" t="s">
        <v>543</v>
      </c>
      <c r="B36" s="47" t="s">
        <v>135</v>
      </c>
      <c r="C36" s="51" t="s">
        <v>136</v>
      </c>
      <c r="D36" s="51" t="s">
        <v>137</v>
      </c>
      <c r="E36" s="52" t="s">
        <v>11</v>
      </c>
      <c r="F36" s="47" t="s">
        <v>84</v>
      </c>
      <c r="G36" s="53">
        <v>117.07897899999999</v>
      </c>
      <c r="H36" s="54" t="s">
        <v>13</v>
      </c>
    </row>
    <row r="37" spans="1:11" ht="15" customHeight="1">
      <c r="A37" s="47" t="s">
        <v>543</v>
      </c>
      <c r="B37" s="47" t="s">
        <v>138</v>
      </c>
      <c r="C37" s="51" t="s">
        <v>139</v>
      </c>
      <c r="D37" s="51" t="s">
        <v>140</v>
      </c>
      <c r="E37" s="52" t="s">
        <v>11</v>
      </c>
      <c r="F37" s="47" t="s">
        <v>92</v>
      </c>
      <c r="G37" s="53">
        <v>131.058244</v>
      </c>
      <c r="H37" s="54" t="s">
        <v>13</v>
      </c>
    </row>
    <row r="38" spans="1:11" ht="15" customHeight="1">
      <c r="A38" s="47" t="s">
        <v>543</v>
      </c>
      <c r="B38" s="47" t="s">
        <v>141</v>
      </c>
      <c r="C38" s="51" t="s">
        <v>142</v>
      </c>
      <c r="D38" s="51" t="s">
        <v>143</v>
      </c>
      <c r="E38" s="52" t="s">
        <v>11</v>
      </c>
      <c r="F38" s="47" t="s">
        <v>144</v>
      </c>
      <c r="G38" s="53">
        <v>175.09569200000001</v>
      </c>
      <c r="H38" s="54" t="s">
        <v>13</v>
      </c>
    </row>
    <row r="39" spans="1:11" ht="15" customHeight="1">
      <c r="A39" s="47" t="s">
        <v>543</v>
      </c>
      <c r="B39" s="47" t="s">
        <v>145</v>
      </c>
      <c r="C39" s="51" t="s">
        <v>146</v>
      </c>
      <c r="D39" s="51" t="s">
        <v>147</v>
      </c>
      <c r="E39" s="52" t="s">
        <v>148</v>
      </c>
      <c r="F39" s="47" t="s">
        <v>149</v>
      </c>
      <c r="G39" s="53">
        <v>131.06947700000001</v>
      </c>
      <c r="H39" s="54" t="s">
        <v>13</v>
      </c>
    </row>
    <row r="40" spans="1:11" ht="15" customHeight="1">
      <c r="A40" s="47" t="s">
        <v>543</v>
      </c>
      <c r="B40" s="47" t="s">
        <v>150</v>
      </c>
      <c r="C40" s="51" t="s">
        <v>151</v>
      </c>
      <c r="D40" s="51" t="s">
        <v>152</v>
      </c>
      <c r="E40" s="54" t="s">
        <v>153</v>
      </c>
      <c r="F40" s="47" t="s">
        <v>154</v>
      </c>
      <c r="G40" s="53">
        <v>143.094629</v>
      </c>
      <c r="H40" s="54" t="s">
        <v>13</v>
      </c>
    </row>
    <row r="41" spans="1:11" ht="15" customHeight="1">
      <c r="A41" s="47" t="s">
        <v>543</v>
      </c>
      <c r="B41" s="47" t="s">
        <v>155</v>
      </c>
      <c r="C41" s="51" t="s">
        <v>156</v>
      </c>
      <c r="D41" s="51" t="s">
        <v>157</v>
      </c>
      <c r="E41" s="52" t="s">
        <v>11</v>
      </c>
      <c r="F41" s="47" t="s">
        <v>99</v>
      </c>
      <c r="G41" s="53">
        <v>103.063329</v>
      </c>
      <c r="H41" s="54" t="s">
        <v>13</v>
      </c>
    </row>
    <row r="42" spans="1:11" ht="15" customHeight="1">
      <c r="A42" s="47" t="s">
        <v>543</v>
      </c>
      <c r="B42" s="47" t="s">
        <v>158</v>
      </c>
      <c r="C42" s="51" t="s">
        <v>159</v>
      </c>
      <c r="D42" s="51" t="s">
        <v>160</v>
      </c>
      <c r="E42" s="52" t="s">
        <v>11</v>
      </c>
      <c r="F42" s="47" t="s">
        <v>161</v>
      </c>
      <c r="G42" s="53">
        <v>117.053827</v>
      </c>
      <c r="H42" s="54" t="s">
        <v>13</v>
      </c>
      <c r="I42" s="44"/>
      <c r="J42" s="44">
        <v>-1.446</v>
      </c>
      <c r="K42" s="45">
        <v>117.053827</v>
      </c>
    </row>
    <row r="43" spans="1:11" ht="15" customHeight="1">
      <c r="A43" s="47" t="s">
        <v>543</v>
      </c>
      <c r="B43" s="47" t="s">
        <v>162</v>
      </c>
      <c r="C43" s="51" t="s">
        <v>163</v>
      </c>
      <c r="D43" s="51" t="s">
        <v>164</v>
      </c>
      <c r="E43" s="52" t="s">
        <v>11</v>
      </c>
      <c r="F43" s="47" t="s">
        <v>165</v>
      </c>
      <c r="G43" s="53">
        <v>179.058244</v>
      </c>
      <c r="H43" s="54" t="s">
        <v>13</v>
      </c>
    </row>
    <row r="44" spans="1:11" ht="15" customHeight="1">
      <c r="A44" s="47" t="s">
        <v>543</v>
      </c>
      <c r="B44" s="47" t="s">
        <v>166</v>
      </c>
      <c r="C44" s="51" t="s">
        <v>167</v>
      </c>
      <c r="D44" s="51" t="s">
        <v>168</v>
      </c>
      <c r="E44" s="54" t="s">
        <v>169</v>
      </c>
      <c r="F44" s="47" t="s">
        <v>170</v>
      </c>
      <c r="G44" s="53">
        <v>188.12732600000001</v>
      </c>
      <c r="H44" s="54" t="s">
        <v>13</v>
      </c>
    </row>
    <row r="45" spans="1:11" ht="15" customHeight="1">
      <c r="A45" s="47" t="s">
        <v>543</v>
      </c>
      <c r="B45" s="47" t="s">
        <v>171</v>
      </c>
      <c r="C45" s="62" t="s">
        <v>172</v>
      </c>
      <c r="D45" s="62" t="s">
        <v>173</v>
      </c>
      <c r="E45" s="52" t="s">
        <v>11</v>
      </c>
      <c r="F45" s="47" t="s">
        <v>174</v>
      </c>
      <c r="G45" s="53">
        <v>175.06332900000001</v>
      </c>
      <c r="H45" s="54" t="s">
        <v>13</v>
      </c>
    </row>
    <row r="46" spans="1:11" ht="15" customHeight="1">
      <c r="A46" s="47" t="s">
        <v>543</v>
      </c>
      <c r="B46" s="47" t="s">
        <v>175</v>
      </c>
      <c r="C46" s="62" t="s">
        <v>176</v>
      </c>
      <c r="D46" s="62" t="s">
        <v>177</v>
      </c>
      <c r="E46" s="52" t="s">
        <v>11</v>
      </c>
      <c r="F46" s="47" t="s">
        <v>178</v>
      </c>
      <c r="G46" s="53">
        <v>189.078979</v>
      </c>
      <c r="H46" s="54" t="s">
        <v>13</v>
      </c>
    </row>
    <row r="47" spans="1:11" ht="15" customHeight="1">
      <c r="A47" s="47" t="s">
        <v>543</v>
      </c>
      <c r="B47" s="47" t="s">
        <v>179</v>
      </c>
      <c r="C47" s="51" t="s">
        <v>180</v>
      </c>
      <c r="D47" s="51" t="s">
        <v>181</v>
      </c>
      <c r="E47" s="52" t="s">
        <v>182</v>
      </c>
      <c r="F47" s="47" t="s">
        <v>99</v>
      </c>
      <c r="G47" s="53">
        <v>103.063329</v>
      </c>
      <c r="H47" s="54" t="s">
        <v>13</v>
      </c>
    </row>
    <row r="48" spans="1:11" ht="15" customHeight="1">
      <c r="A48" s="47" t="s">
        <v>543</v>
      </c>
      <c r="B48" s="47" t="s">
        <v>183</v>
      </c>
      <c r="C48" s="61" t="s">
        <v>184</v>
      </c>
      <c r="D48" s="61" t="s">
        <v>185</v>
      </c>
      <c r="E48" s="52" t="s">
        <v>11</v>
      </c>
      <c r="F48" s="47" t="s">
        <v>186</v>
      </c>
      <c r="G48" s="53">
        <v>165.045965</v>
      </c>
      <c r="H48" s="54" t="s">
        <v>13</v>
      </c>
    </row>
    <row r="49" spans="1:8" ht="15" customHeight="1">
      <c r="A49" s="47" t="s">
        <v>543</v>
      </c>
      <c r="B49" s="63" t="s">
        <v>187</v>
      </c>
      <c r="C49" s="51" t="s">
        <v>188</v>
      </c>
      <c r="D49" s="51" t="s">
        <v>189</v>
      </c>
      <c r="E49" s="52" t="s">
        <v>103</v>
      </c>
      <c r="F49" s="47" t="s">
        <v>190</v>
      </c>
      <c r="G49" s="53">
        <v>361.26169400000003</v>
      </c>
      <c r="H49" s="54" t="s">
        <v>191</v>
      </c>
    </row>
    <row r="50" spans="1:8" ht="15" customHeight="1">
      <c r="A50" s="47" t="s">
        <v>543</v>
      </c>
      <c r="B50" s="47" t="s">
        <v>192</v>
      </c>
      <c r="C50" s="51" t="s">
        <v>193</v>
      </c>
      <c r="D50" s="51" t="s">
        <v>194</v>
      </c>
      <c r="E50" s="54" t="s">
        <v>153</v>
      </c>
      <c r="F50" s="47" t="s">
        <v>195</v>
      </c>
      <c r="G50" s="53">
        <v>180.053493</v>
      </c>
      <c r="H50" s="54" t="s">
        <v>13</v>
      </c>
    </row>
    <row r="51" spans="1:8" ht="15" customHeight="1">
      <c r="A51" s="47" t="s">
        <v>543</v>
      </c>
      <c r="B51" s="47" t="s">
        <v>196</v>
      </c>
      <c r="C51" s="51" t="s">
        <v>197</v>
      </c>
      <c r="D51" s="51" t="s">
        <v>198</v>
      </c>
      <c r="E51" s="52" t="s">
        <v>103</v>
      </c>
      <c r="F51" s="47" t="s">
        <v>199</v>
      </c>
      <c r="G51" s="53">
        <v>226.05897299999998</v>
      </c>
      <c r="H51" s="54" t="s">
        <v>13</v>
      </c>
    </row>
    <row r="52" spans="1:8" ht="15" customHeight="1">
      <c r="A52" s="47" t="s">
        <v>543</v>
      </c>
      <c r="B52" s="47" t="s">
        <v>200</v>
      </c>
      <c r="C52" s="51" t="s">
        <v>201</v>
      </c>
      <c r="D52" s="51" t="s">
        <v>202</v>
      </c>
      <c r="E52" s="52" t="s">
        <v>11</v>
      </c>
      <c r="F52" s="47" t="s">
        <v>203</v>
      </c>
      <c r="G52" s="53">
        <v>132.089878</v>
      </c>
      <c r="H52" s="54" t="s">
        <v>13</v>
      </c>
    </row>
    <row r="53" spans="1:8" ht="15" customHeight="1">
      <c r="A53" s="47" t="s">
        <v>543</v>
      </c>
      <c r="B53" s="47" t="s">
        <v>204</v>
      </c>
      <c r="C53" s="51" t="s">
        <v>205</v>
      </c>
      <c r="D53" s="51" t="s">
        <v>206</v>
      </c>
      <c r="E53" s="52" t="s">
        <v>11</v>
      </c>
      <c r="F53" s="47" t="s">
        <v>207</v>
      </c>
      <c r="G53" s="53">
        <v>193.073894</v>
      </c>
      <c r="H53" s="54" t="s">
        <v>13</v>
      </c>
    </row>
    <row r="54" spans="1:8" ht="15" customHeight="1">
      <c r="A54" s="47" t="s">
        <v>543</v>
      </c>
      <c r="B54" s="47" t="s">
        <v>208</v>
      </c>
      <c r="C54" s="51" t="s">
        <v>209</v>
      </c>
      <c r="D54" s="51" t="s">
        <v>210</v>
      </c>
      <c r="E54" s="52" t="s">
        <v>11</v>
      </c>
      <c r="F54" s="47" t="s">
        <v>211</v>
      </c>
      <c r="G54" s="53">
        <v>129.04259400000001</v>
      </c>
      <c r="H54" s="54" t="s">
        <v>13</v>
      </c>
    </row>
    <row r="55" spans="1:8" ht="15" customHeight="1">
      <c r="A55" s="47" t="s">
        <v>543</v>
      </c>
      <c r="B55" s="47" t="s">
        <v>212</v>
      </c>
      <c r="C55" s="51" t="s">
        <v>213</v>
      </c>
      <c r="D55" s="51" t="s">
        <v>214</v>
      </c>
      <c r="E55" s="52" t="s">
        <v>11</v>
      </c>
      <c r="F55" s="47" t="s">
        <v>12</v>
      </c>
      <c r="G55" s="53">
        <v>89.047679000000002</v>
      </c>
      <c r="H55" s="54" t="s">
        <v>13</v>
      </c>
    </row>
    <row r="56" spans="1:8" ht="15" customHeight="1">
      <c r="A56" s="47" t="s">
        <v>543</v>
      </c>
      <c r="B56" s="47" t="s">
        <v>215</v>
      </c>
      <c r="C56" s="61" t="s">
        <v>216</v>
      </c>
      <c r="D56" s="61" t="s">
        <v>217</v>
      </c>
      <c r="E56" s="54" t="s">
        <v>169</v>
      </c>
      <c r="F56" s="47" t="s">
        <v>116</v>
      </c>
      <c r="G56" s="53">
        <v>202.142976</v>
      </c>
      <c r="H56" s="54" t="s">
        <v>13</v>
      </c>
    </row>
    <row r="57" spans="1:8" ht="15" customHeight="1">
      <c r="A57" s="47" t="s">
        <v>543</v>
      </c>
      <c r="B57" s="47" t="s">
        <v>218</v>
      </c>
      <c r="C57" s="51" t="s">
        <v>219</v>
      </c>
      <c r="D57" s="51" t="s">
        <v>140</v>
      </c>
      <c r="E57" s="52" t="s">
        <v>11</v>
      </c>
      <c r="F57" s="47" t="s">
        <v>92</v>
      </c>
      <c r="G57" s="53">
        <v>131.058244</v>
      </c>
      <c r="H57" s="54" t="s">
        <v>13</v>
      </c>
    </row>
    <row r="58" spans="1:8" ht="15" customHeight="1">
      <c r="A58" s="55" t="s">
        <v>543</v>
      </c>
      <c r="B58" s="55" t="s">
        <v>220</v>
      </c>
      <c r="C58" s="56" t="s">
        <v>221</v>
      </c>
      <c r="D58" s="56" t="s">
        <v>222</v>
      </c>
      <c r="E58" s="57" t="s">
        <v>11</v>
      </c>
      <c r="F58" s="55" t="s">
        <v>223</v>
      </c>
      <c r="G58" s="58">
        <v>246.13682800000001</v>
      </c>
      <c r="H58" s="59" t="s">
        <v>13</v>
      </c>
    </row>
    <row r="59" spans="1:8" ht="15" customHeight="1">
      <c r="A59" s="47" t="s">
        <v>224</v>
      </c>
      <c r="B59" s="47" t="s">
        <v>225</v>
      </c>
      <c r="C59" s="51" t="s">
        <v>226</v>
      </c>
      <c r="D59" s="51" t="s">
        <v>227</v>
      </c>
      <c r="E59" s="52" t="s">
        <v>11</v>
      </c>
      <c r="F59" s="47" t="s">
        <v>228</v>
      </c>
      <c r="G59" s="53">
        <v>121.05276400000001</v>
      </c>
      <c r="H59" s="54" t="s">
        <v>13</v>
      </c>
    </row>
    <row r="60" spans="1:8" ht="15" customHeight="1">
      <c r="A60" s="47" t="s">
        <v>224</v>
      </c>
      <c r="B60" s="47" t="s">
        <v>547</v>
      </c>
      <c r="C60" s="51" t="s">
        <v>229</v>
      </c>
      <c r="D60" s="51" t="s">
        <v>230</v>
      </c>
      <c r="E60" s="52" t="s">
        <v>11</v>
      </c>
      <c r="F60" s="47" t="s">
        <v>231</v>
      </c>
      <c r="G60" s="53">
        <v>102.11569799999999</v>
      </c>
      <c r="H60" s="54" t="s">
        <v>13</v>
      </c>
    </row>
    <row r="61" spans="1:8" ht="15" customHeight="1">
      <c r="A61" s="47" t="s">
        <v>224</v>
      </c>
      <c r="B61" s="47" t="s">
        <v>232</v>
      </c>
      <c r="C61" s="51" t="s">
        <v>233</v>
      </c>
      <c r="D61" s="51" t="s">
        <v>234</v>
      </c>
      <c r="E61" s="52" t="s">
        <v>11</v>
      </c>
      <c r="F61" s="47" t="s">
        <v>235</v>
      </c>
      <c r="G61" s="53">
        <v>161.10519300000001</v>
      </c>
      <c r="H61" s="54" t="s">
        <v>13</v>
      </c>
    </row>
    <row r="62" spans="1:8" ht="15" customHeight="1">
      <c r="A62" s="47" t="s">
        <v>224</v>
      </c>
      <c r="B62" s="47" t="s">
        <v>236</v>
      </c>
      <c r="C62" s="51" t="s">
        <v>237</v>
      </c>
      <c r="D62" s="51" t="s">
        <v>238</v>
      </c>
      <c r="E62" s="52" t="s">
        <v>11</v>
      </c>
      <c r="F62" s="47" t="s">
        <v>239</v>
      </c>
      <c r="G62" s="53">
        <v>104.107539</v>
      </c>
      <c r="H62" s="54" t="s">
        <v>13</v>
      </c>
    </row>
    <row r="63" spans="1:8" ht="15" customHeight="1">
      <c r="A63" s="46" t="s">
        <v>224</v>
      </c>
      <c r="B63" s="47" t="s">
        <v>240</v>
      </c>
      <c r="C63" s="46" t="s">
        <v>241</v>
      </c>
      <c r="D63" s="46" t="s">
        <v>242</v>
      </c>
      <c r="E63" s="52" t="s">
        <v>11</v>
      </c>
      <c r="F63" s="47" t="s">
        <v>243</v>
      </c>
      <c r="G63" s="53">
        <v>113.05891099999999</v>
      </c>
      <c r="H63" s="54" t="s">
        <v>13</v>
      </c>
    </row>
    <row r="64" spans="1:8" ht="15" customHeight="1">
      <c r="A64" s="47" t="s">
        <v>224</v>
      </c>
      <c r="B64" s="47" t="s">
        <v>244</v>
      </c>
      <c r="C64" s="62" t="s">
        <v>245</v>
      </c>
      <c r="D64" s="62" t="s">
        <v>246</v>
      </c>
      <c r="E64" s="52" t="s">
        <v>11</v>
      </c>
      <c r="F64" s="47" t="s">
        <v>247</v>
      </c>
      <c r="G64" s="53">
        <v>45.057848999999997</v>
      </c>
      <c r="H64" s="54" t="s">
        <v>13</v>
      </c>
    </row>
    <row r="65" spans="1:8" ht="15" customHeight="1">
      <c r="A65" s="47" t="s">
        <v>224</v>
      </c>
      <c r="B65" s="47" t="s">
        <v>248</v>
      </c>
      <c r="C65" s="51" t="s">
        <v>249</v>
      </c>
      <c r="D65" s="51" t="s">
        <v>250</v>
      </c>
      <c r="E65" s="52" t="s">
        <v>11</v>
      </c>
      <c r="F65" s="47" t="s">
        <v>251</v>
      </c>
      <c r="G65" s="53">
        <v>153.078979</v>
      </c>
      <c r="H65" s="54" t="s">
        <v>13</v>
      </c>
    </row>
    <row r="66" spans="1:8" ht="15" customHeight="1">
      <c r="A66" s="47" t="s">
        <v>224</v>
      </c>
      <c r="B66" s="47" t="s">
        <v>252</v>
      </c>
      <c r="C66" s="61" t="s">
        <v>253</v>
      </c>
      <c r="D66" s="61" t="s">
        <v>254</v>
      </c>
      <c r="E66" s="52" t="s">
        <v>11</v>
      </c>
      <c r="F66" s="47" t="s">
        <v>255</v>
      </c>
      <c r="G66" s="53">
        <v>111.07964699999999</v>
      </c>
      <c r="H66" s="54" t="s">
        <v>13</v>
      </c>
    </row>
    <row r="67" spans="1:8" ht="15" customHeight="1">
      <c r="A67" s="47" t="s">
        <v>224</v>
      </c>
      <c r="B67" s="47" t="s">
        <v>256</v>
      </c>
      <c r="C67" s="51" t="s">
        <v>257</v>
      </c>
      <c r="D67" s="51" t="s">
        <v>258</v>
      </c>
      <c r="E67" s="52" t="s">
        <v>103</v>
      </c>
      <c r="F67" s="47" t="s">
        <v>259</v>
      </c>
      <c r="G67" s="53">
        <v>208.08479299999999</v>
      </c>
      <c r="H67" s="54" t="s">
        <v>13</v>
      </c>
    </row>
    <row r="68" spans="1:8" ht="15" customHeight="1">
      <c r="A68" s="47" t="s">
        <v>224</v>
      </c>
      <c r="B68" s="47" t="s">
        <v>260</v>
      </c>
      <c r="C68" s="51" t="s">
        <v>261</v>
      </c>
      <c r="D68" s="51" t="s">
        <v>262</v>
      </c>
      <c r="E68" s="52" t="s">
        <v>11</v>
      </c>
      <c r="F68" s="47" t="s">
        <v>263</v>
      </c>
      <c r="G68" s="53">
        <v>61.052763999999996</v>
      </c>
      <c r="H68" s="54" t="s">
        <v>13</v>
      </c>
    </row>
    <row r="69" spans="1:8" ht="15" customHeight="1">
      <c r="A69" s="47" t="s">
        <v>224</v>
      </c>
      <c r="B69" s="47" t="s">
        <v>264</v>
      </c>
      <c r="C69" s="62" t="s">
        <v>265</v>
      </c>
      <c r="D69" s="62" t="s">
        <v>266</v>
      </c>
      <c r="E69" s="52" t="s">
        <v>11</v>
      </c>
      <c r="F69" s="47" t="s">
        <v>267</v>
      </c>
      <c r="G69" s="53">
        <v>121.08914899999999</v>
      </c>
      <c r="H69" s="54" t="s">
        <v>13</v>
      </c>
    </row>
    <row r="70" spans="1:8" ht="15" customHeight="1">
      <c r="A70" s="47" t="s">
        <v>224</v>
      </c>
      <c r="B70" s="47" t="s">
        <v>268</v>
      </c>
      <c r="C70" s="51" t="s">
        <v>269</v>
      </c>
      <c r="D70" s="51" t="s">
        <v>270</v>
      </c>
      <c r="E70" s="52" t="s">
        <v>182</v>
      </c>
      <c r="F70" s="47" t="s">
        <v>271</v>
      </c>
      <c r="G70" s="53">
        <v>88.100048000000001</v>
      </c>
      <c r="H70" s="54" t="s">
        <v>13</v>
      </c>
    </row>
    <row r="71" spans="1:8" ht="15" customHeight="1">
      <c r="A71" s="47" t="s">
        <v>224</v>
      </c>
      <c r="B71" s="47" t="s">
        <v>272</v>
      </c>
      <c r="C71" s="51" t="s">
        <v>273</v>
      </c>
      <c r="D71" s="51" t="s">
        <v>274</v>
      </c>
      <c r="E71" s="52" t="s">
        <v>11</v>
      </c>
      <c r="F71" s="47" t="s">
        <v>275</v>
      </c>
      <c r="G71" s="53">
        <v>71.073498999999998</v>
      </c>
      <c r="H71" s="54" t="s">
        <v>13</v>
      </c>
    </row>
    <row r="72" spans="1:8" ht="15" customHeight="1">
      <c r="A72" s="47" t="s">
        <v>224</v>
      </c>
      <c r="B72" s="47" t="s">
        <v>276</v>
      </c>
      <c r="C72" s="51" t="s">
        <v>277</v>
      </c>
      <c r="D72" s="51" t="s">
        <v>278</v>
      </c>
      <c r="E72" s="52" t="s">
        <v>103</v>
      </c>
      <c r="F72" s="47" t="s">
        <v>279</v>
      </c>
      <c r="G72" s="53">
        <v>176.09496299999998</v>
      </c>
      <c r="H72" s="54" t="s">
        <v>280</v>
      </c>
    </row>
    <row r="73" spans="1:8" ht="15" customHeight="1">
      <c r="A73" s="47" t="s">
        <v>224</v>
      </c>
      <c r="B73" s="47" t="s">
        <v>281</v>
      </c>
      <c r="C73" s="51" t="s">
        <v>282</v>
      </c>
      <c r="D73" s="51" t="s">
        <v>283</v>
      </c>
      <c r="E73" s="52" t="s">
        <v>11</v>
      </c>
      <c r="F73" s="47" t="s">
        <v>284</v>
      </c>
      <c r="G73" s="53">
        <v>145.15789699999999</v>
      </c>
      <c r="H73" s="54" t="s">
        <v>13</v>
      </c>
    </row>
    <row r="74" spans="1:8" ht="15" customHeight="1">
      <c r="A74" s="47" t="s">
        <v>224</v>
      </c>
      <c r="B74" s="47" t="s">
        <v>285</v>
      </c>
      <c r="C74" s="51" t="s">
        <v>286</v>
      </c>
      <c r="D74" s="51" t="s">
        <v>287</v>
      </c>
      <c r="E74" s="52" t="s">
        <v>148</v>
      </c>
      <c r="F74" s="47" t="s">
        <v>288</v>
      </c>
      <c r="G74" s="53">
        <v>202.215746</v>
      </c>
      <c r="H74" s="54" t="s">
        <v>13</v>
      </c>
    </row>
    <row r="75" spans="1:8" ht="15" customHeight="1">
      <c r="A75" s="47" t="s">
        <v>224</v>
      </c>
      <c r="B75" s="47" t="s">
        <v>289</v>
      </c>
      <c r="C75" s="61" t="s">
        <v>290</v>
      </c>
      <c r="D75" s="61" t="s">
        <v>291</v>
      </c>
      <c r="E75" s="52" t="s">
        <v>11</v>
      </c>
      <c r="F75" s="47" t="s">
        <v>292</v>
      </c>
      <c r="G75" s="53">
        <v>125.01466500000001</v>
      </c>
      <c r="H75" s="54" t="s">
        <v>13</v>
      </c>
    </row>
    <row r="76" spans="1:8" ht="15" customHeight="1">
      <c r="A76" s="47" t="s">
        <v>224</v>
      </c>
      <c r="B76" s="47" t="s">
        <v>293</v>
      </c>
      <c r="C76" s="51" t="s">
        <v>294</v>
      </c>
      <c r="D76" s="51" t="s">
        <v>295</v>
      </c>
      <c r="E76" s="52" t="s">
        <v>11</v>
      </c>
      <c r="F76" s="47" t="s">
        <v>296</v>
      </c>
      <c r="G76" s="53">
        <v>776.68670259999999</v>
      </c>
      <c r="H76" s="54" t="s">
        <v>13</v>
      </c>
    </row>
    <row r="77" spans="1:8" ht="15" customHeight="1">
      <c r="A77" s="47" t="s">
        <v>224</v>
      </c>
      <c r="B77" s="47" t="s">
        <v>297</v>
      </c>
      <c r="C77" s="51" t="s">
        <v>298</v>
      </c>
      <c r="D77" s="51" t="s">
        <v>299</v>
      </c>
      <c r="E77" s="52" t="s">
        <v>11</v>
      </c>
      <c r="F77" s="47" t="s">
        <v>300</v>
      </c>
      <c r="G77" s="53">
        <v>75.068414000000004</v>
      </c>
      <c r="H77" s="54" t="s">
        <v>13</v>
      </c>
    </row>
    <row r="78" spans="1:8" ht="15" customHeight="1">
      <c r="A78" s="55" t="s">
        <v>224</v>
      </c>
      <c r="B78" s="55" t="s">
        <v>301</v>
      </c>
      <c r="C78" s="56" t="s">
        <v>302</v>
      </c>
      <c r="D78" s="56" t="s">
        <v>303</v>
      </c>
      <c r="E78" s="57" t="s">
        <v>11</v>
      </c>
      <c r="F78" s="55" t="s">
        <v>304</v>
      </c>
      <c r="G78" s="58">
        <v>137.04767899999999</v>
      </c>
      <c r="H78" s="59" t="s">
        <v>13</v>
      </c>
    </row>
    <row r="307" spans="3:4" ht="15" customHeight="1">
      <c r="C307" s="64"/>
      <c r="D307" s="64"/>
    </row>
    <row r="308" spans="3:4" ht="15" customHeight="1">
      <c r="C308" s="64"/>
      <c r="D308" s="64"/>
    </row>
    <row r="309" spans="3:4" ht="15" customHeight="1">
      <c r="C309" s="65"/>
      <c r="D309" s="65"/>
    </row>
    <row r="310" spans="3:4" ht="15" customHeight="1">
      <c r="C310" s="65"/>
      <c r="D310" s="65"/>
    </row>
    <row r="311" spans="3:4" ht="15" customHeight="1">
      <c r="C311" s="65"/>
      <c r="D311" s="65"/>
    </row>
    <row r="312" spans="3:4" ht="15" customHeight="1">
      <c r="C312" s="65"/>
      <c r="D312" s="65"/>
    </row>
    <row r="313" spans="3:4" ht="15" customHeight="1">
      <c r="C313" s="65"/>
      <c r="D313" s="6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8CE2-EBB4-4023-A8D2-DFEAA20C778A}">
  <dimension ref="A1:R127"/>
  <sheetViews>
    <sheetView tabSelected="1" zoomScale="90" zoomScaleNormal="90" workbookViewId="0">
      <selection activeCell="E16" sqref="E16"/>
    </sheetView>
  </sheetViews>
  <sheetFormatPr baseColWidth="10" defaultColWidth="8.83203125" defaultRowHeight="15"/>
  <cols>
    <col min="1" max="1" width="32.83203125" customWidth="1"/>
    <col min="2" max="2" width="14.5" customWidth="1"/>
    <col min="3" max="4" width="14.83203125" style="6" customWidth="1"/>
    <col min="5" max="5" width="13.5" style="40" customWidth="1"/>
    <col min="6" max="6" width="10" style="6" customWidth="1"/>
    <col min="7" max="7" width="8.83203125" style="6"/>
    <col min="8" max="8" width="13.5" style="6" customWidth="1"/>
    <col min="9" max="9" width="11.33203125" style="6" customWidth="1"/>
    <col min="10" max="10" width="17.5" style="6" customWidth="1"/>
    <col min="11" max="13" width="11.6640625" customWidth="1"/>
    <col min="14" max="14" width="11.83203125" customWidth="1"/>
    <col min="16" max="16" width="13.5" customWidth="1"/>
    <col min="18" max="18" width="17.1640625" customWidth="1"/>
  </cols>
  <sheetData>
    <row r="1" spans="1:18" ht="44" customHeight="1">
      <c r="A1" s="125" t="s">
        <v>642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3" spans="1:18">
      <c r="A3" s="106"/>
      <c r="B3" s="106"/>
      <c r="C3" s="123" t="s">
        <v>306</v>
      </c>
      <c r="D3" s="123"/>
      <c r="E3" s="123"/>
      <c r="F3" s="123"/>
      <c r="G3" s="123"/>
      <c r="H3" s="123"/>
      <c r="I3" s="123"/>
      <c r="J3" s="123"/>
      <c r="K3" s="126" t="s">
        <v>616</v>
      </c>
      <c r="L3" s="126"/>
      <c r="M3" s="126"/>
      <c r="N3" s="126"/>
      <c r="O3" s="126"/>
      <c r="P3" s="126"/>
      <c r="Q3" s="126"/>
      <c r="R3" s="126"/>
    </row>
    <row r="4" spans="1:18" ht="42">
      <c r="A4" s="8" t="s">
        <v>1</v>
      </c>
      <c r="B4" s="9" t="s">
        <v>500</v>
      </c>
      <c r="C4" s="36" t="s">
        <v>307</v>
      </c>
      <c r="D4" s="36" t="s">
        <v>308</v>
      </c>
      <c r="E4" s="37" t="s">
        <v>309</v>
      </c>
      <c r="F4" s="36" t="s">
        <v>511</v>
      </c>
      <c r="G4" s="37" t="s">
        <v>310</v>
      </c>
      <c r="H4" s="36" t="s">
        <v>512</v>
      </c>
      <c r="I4" s="37" t="s">
        <v>311</v>
      </c>
      <c r="J4" s="36" t="s">
        <v>312</v>
      </c>
      <c r="K4" s="37" t="s">
        <v>548</v>
      </c>
      <c r="L4" s="36" t="s">
        <v>307</v>
      </c>
      <c r="M4" s="36" t="s">
        <v>308</v>
      </c>
      <c r="N4" s="36" t="s">
        <v>511</v>
      </c>
      <c r="O4" s="37" t="s">
        <v>310</v>
      </c>
      <c r="P4" s="36" t="s">
        <v>512</v>
      </c>
      <c r="Q4" s="37" t="s">
        <v>311</v>
      </c>
      <c r="R4" s="36" t="s">
        <v>312</v>
      </c>
    </row>
    <row r="5" spans="1:18">
      <c r="A5" t="s">
        <v>8</v>
      </c>
      <c r="B5" s="1" t="s">
        <v>9</v>
      </c>
      <c r="C5" s="10">
        <v>2.7</v>
      </c>
      <c r="D5" s="11">
        <v>11.272727272727273</v>
      </c>
      <c r="E5" s="41" t="s">
        <v>305</v>
      </c>
      <c r="F5" s="12">
        <v>225</v>
      </c>
      <c r="G5" s="13">
        <v>70</v>
      </c>
      <c r="H5" s="6" t="s">
        <v>313</v>
      </c>
      <c r="I5" s="6" t="s">
        <v>314</v>
      </c>
      <c r="J5" s="107">
        <v>0.88</v>
      </c>
      <c r="K5" s="6" t="s">
        <v>612</v>
      </c>
      <c r="L5" s="10">
        <v>5.15</v>
      </c>
      <c r="M5" s="10">
        <v>5.9594594594594597</v>
      </c>
      <c r="N5" s="11">
        <v>90.1</v>
      </c>
      <c r="O5" s="6">
        <v>50</v>
      </c>
      <c r="P5" s="6" t="s">
        <v>549</v>
      </c>
      <c r="Q5" s="6" t="s">
        <v>550</v>
      </c>
      <c r="R5" s="10">
        <v>1.635E-2</v>
      </c>
    </row>
    <row r="6" spans="1:18">
      <c r="A6" t="s">
        <v>14</v>
      </c>
      <c r="B6" s="1" t="s">
        <v>15</v>
      </c>
      <c r="C6" s="10">
        <v>1.18</v>
      </c>
      <c r="D6" s="10">
        <v>4.3636363636363633</v>
      </c>
      <c r="E6" s="41" t="s">
        <v>305</v>
      </c>
      <c r="F6" s="12">
        <v>310</v>
      </c>
      <c r="G6" s="13">
        <v>70</v>
      </c>
      <c r="H6" s="6" t="s">
        <v>315</v>
      </c>
      <c r="I6" s="6" t="s">
        <v>316</v>
      </c>
      <c r="J6" s="108">
        <v>0.15</v>
      </c>
      <c r="K6" s="6" t="s">
        <v>508</v>
      </c>
      <c r="L6" s="10">
        <v>6.95</v>
      </c>
      <c r="M6" s="10">
        <v>8.3918918918918912</v>
      </c>
      <c r="N6" s="11">
        <v>175.1</v>
      </c>
      <c r="O6" s="6">
        <v>50</v>
      </c>
      <c r="P6" s="6" t="s">
        <v>555</v>
      </c>
      <c r="Q6" s="6" t="s">
        <v>328</v>
      </c>
      <c r="R6" s="10">
        <v>0.41573333333333301</v>
      </c>
    </row>
    <row r="7" spans="1:18">
      <c r="A7" t="s">
        <v>18</v>
      </c>
      <c r="B7" s="1" t="s">
        <v>19</v>
      </c>
      <c r="C7" s="10">
        <v>1.35</v>
      </c>
      <c r="D7" s="10">
        <v>5.1363636363636367</v>
      </c>
      <c r="E7" s="41" t="s">
        <v>305</v>
      </c>
      <c r="F7" s="12">
        <v>268.2</v>
      </c>
      <c r="G7" s="13">
        <v>70</v>
      </c>
      <c r="H7" s="6" t="s">
        <v>317</v>
      </c>
      <c r="I7" s="6" t="s">
        <v>316</v>
      </c>
      <c r="J7" s="108">
        <v>0.31</v>
      </c>
      <c r="K7" s="6" t="s">
        <v>615</v>
      </c>
      <c r="L7" s="10">
        <v>5.78</v>
      </c>
      <c r="M7" s="10">
        <v>6.8108108108108105</v>
      </c>
      <c r="N7" s="11">
        <v>131</v>
      </c>
      <c r="O7" s="6">
        <v>-50</v>
      </c>
      <c r="P7" s="6" t="s">
        <v>551</v>
      </c>
      <c r="Q7" s="6" t="s">
        <v>552</v>
      </c>
      <c r="R7" s="10">
        <v>0.64793333333333303</v>
      </c>
    </row>
    <row r="8" spans="1:18">
      <c r="A8" t="s">
        <v>22</v>
      </c>
      <c r="B8" s="1" t="s">
        <v>23</v>
      </c>
      <c r="C8" s="10">
        <v>2.0816319999999999</v>
      </c>
      <c r="D8" s="10">
        <v>8.4619636363636364</v>
      </c>
      <c r="E8" s="41" t="s">
        <v>305</v>
      </c>
      <c r="F8" s="12">
        <v>269.2</v>
      </c>
      <c r="G8" s="13">
        <v>70</v>
      </c>
      <c r="H8" s="6" t="s">
        <v>318</v>
      </c>
      <c r="I8" s="6" t="s">
        <v>319</v>
      </c>
      <c r="J8" s="108">
        <v>0.99</v>
      </c>
      <c r="K8" s="6" t="s">
        <v>615</v>
      </c>
      <c r="L8" s="10">
        <v>6.25</v>
      </c>
      <c r="M8" s="10">
        <v>7.4459459459459456</v>
      </c>
      <c r="N8" s="11">
        <v>132</v>
      </c>
      <c r="O8" s="6">
        <v>-20</v>
      </c>
      <c r="P8" s="6" t="s">
        <v>553</v>
      </c>
      <c r="Q8" s="6" t="s">
        <v>554</v>
      </c>
      <c r="R8" s="10">
        <v>0.15809999999999999</v>
      </c>
    </row>
    <row r="9" spans="1:18">
      <c r="A9" t="s">
        <v>26</v>
      </c>
      <c r="B9" s="1" t="s">
        <v>27</v>
      </c>
      <c r="C9" s="10">
        <v>2.15</v>
      </c>
      <c r="D9" s="10">
        <v>8.7727272727272716</v>
      </c>
      <c r="E9" s="41" t="s">
        <v>305</v>
      </c>
      <c r="F9" s="12">
        <v>283.2</v>
      </c>
      <c r="G9" s="13">
        <v>70</v>
      </c>
      <c r="H9" s="6" t="s">
        <v>320</v>
      </c>
      <c r="I9" s="6" t="s">
        <v>321</v>
      </c>
      <c r="J9" s="108">
        <v>0.84</v>
      </c>
      <c r="K9" s="6" t="s">
        <v>508</v>
      </c>
      <c r="L9" s="10">
        <v>5.16</v>
      </c>
      <c r="M9" s="10">
        <v>5.9729729729729728</v>
      </c>
      <c r="N9" s="11">
        <v>148</v>
      </c>
      <c r="O9" s="6">
        <v>60</v>
      </c>
      <c r="P9" s="6" t="s">
        <v>557</v>
      </c>
      <c r="Q9" s="6" t="s">
        <v>408</v>
      </c>
      <c r="R9" s="10">
        <v>0.37286666666666701</v>
      </c>
    </row>
    <row r="10" spans="1:18">
      <c r="A10" t="s">
        <v>30</v>
      </c>
      <c r="B10" s="1" t="s">
        <v>31</v>
      </c>
      <c r="C10" s="10">
        <v>1.48</v>
      </c>
      <c r="D10" s="10">
        <v>5.7272727272727275</v>
      </c>
      <c r="E10" s="41" t="s">
        <v>305</v>
      </c>
      <c r="F10" s="12">
        <v>282.2</v>
      </c>
      <c r="G10" s="13">
        <v>70</v>
      </c>
      <c r="H10" s="6" t="s">
        <v>322</v>
      </c>
      <c r="I10" s="6" t="s">
        <v>323</v>
      </c>
      <c r="J10" s="108">
        <v>0.95</v>
      </c>
      <c r="K10" s="6" t="s">
        <v>508</v>
      </c>
      <c r="L10" s="10">
        <v>5.53</v>
      </c>
      <c r="M10" s="10">
        <v>6.4729729729729728</v>
      </c>
      <c r="N10" s="11">
        <v>147.1</v>
      </c>
      <c r="O10" s="6">
        <v>50</v>
      </c>
      <c r="P10" s="6" t="s">
        <v>556</v>
      </c>
      <c r="Q10" s="6" t="s">
        <v>335</v>
      </c>
      <c r="R10" s="10">
        <v>1.0632666666666699</v>
      </c>
    </row>
    <row r="11" spans="1:18">
      <c r="A11" t="s">
        <v>34</v>
      </c>
      <c r="B11" s="1" t="s">
        <v>35</v>
      </c>
      <c r="C11" s="10">
        <v>1.62</v>
      </c>
      <c r="D11" s="10">
        <v>6.3636363636363642</v>
      </c>
      <c r="E11" s="41" t="s">
        <v>305</v>
      </c>
      <c r="F11" s="12">
        <v>211.2</v>
      </c>
      <c r="G11" s="13">
        <v>70</v>
      </c>
      <c r="H11" s="6" t="s">
        <v>324</v>
      </c>
      <c r="I11" s="6" t="s">
        <v>316</v>
      </c>
      <c r="J11" s="108">
        <v>0.78</v>
      </c>
      <c r="K11" s="6"/>
      <c r="L11" s="10"/>
      <c r="M11" s="10"/>
      <c r="N11" s="11"/>
      <c r="O11" s="6"/>
      <c r="P11" s="6"/>
      <c r="Q11" s="6"/>
      <c r="R11" s="10"/>
    </row>
    <row r="12" spans="1:18">
      <c r="A12" t="s">
        <v>38</v>
      </c>
      <c r="B12" s="1" t="s">
        <v>39</v>
      </c>
      <c r="C12" s="10">
        <v>0.88</v>
      </c>
      <c r="D12" s="10">
        <v>3</v>
      </c>
      <c r="E12" s="41" t="s">
        <v>305</v>
      </c>
      <c r="F12" s="12">
        <v>291.10000000000002</v>
      </c>
      <c r="G12" s="13">
        <v>70</v>
      </c>
      <c r="H12" s="6" t="s">
        <v>325</v>
      </c>
      <c r="I12" s="6" t="s">
        <v>326</v>
      </c>
      <c r="J12" s="108">
        <v>1.1247544204322206</v>
      </c>
      <c r="K12" s="6" t="s">
        <v>508</v>
      </c>
      <c r="L12" s="10">
        <v>7.3</v>
      </c>
      <c r="M12" s="10">
        <v>8.8648648648648649</v>
      </c>
      <c r="N12" s="11">
        <v>156.1</v>
      </c>
      <c r="O12" s="6">
        <v>60</v>
      </c>
      <c r="P12" s="6" t="s">
        <v>558</v>
      </c>
      <c r="Q12" s="6" t="s">
        <v>371</v>
      </c>
      <c r="R12" s="10">
        <v>0.26650000000000001</v>
      </c>
    </row>
    <row r="13" spans="1:18">
      <c r="A13" t="s">
        <v>42</v>
      </c>
      <c r="B13" s="1" t="s">
        <v>43</v>
      </c>
      <c r="C13" s="10">
        <v>4.38</v>
      </c>
      <c r="D13" s="11">
        <v>18.90909090909091</v>
      </c>
      <c r="E13" s="41" t="s">
        <v>305</v>
      </c>
      <c r="F13" s="12">
        <v>267.3</v>
      </c>
      <c r="G13" s="13">
        <v>70</v>
      </c>
      <c r="H13" s="6" t="s">
        <v>327</v>
      </c>
      <c r="I13" s="6" t="s">
        <v>328</v>
      </c>
      <c r="J13" s="108">
        <v>6.6248955722639931</v>
      </c>
      <c r="K13" s="6" t="s">
        <v>508</v>
      </c>
      <c r="L13" s="10">
        <v>4.7</v>
      </c>
      <c r="M13" s="10">
        <v>5.3513513513513518</v>
      </c>
      <c r="N13" s="11">
        <v>132.1</v>
      </c>
      <c r="O13" s="6">
        <v>50</v>
      </c>
      <c r="P13" s="6" t="s">
        <v>327</v>
      </c>
      <c r="Q13" s="6" t="s">
        <v>316</v>
      </c>
      <c r="R13" s="10">
        <v>6.5977567627006701</v>
      </c>
    </row>
    <row r="14" spans="1:18">
      <c r="A14" t="s">
        <v>46</v>
      </c>
      <c r="B14" s="1" t="s">
        <v>47</v>
      </c>
      <c r="C14" s="10">
        <v>4.38</v>
      </c>
      <c r="D14" s="11">
        <v>18.90909090909091</v>
      </c>
      <c r="E14" s="41" t="s">
        <v>305</v>
      </c>
      <c r="F14" s="12">
        <v>267.3</v>
      </c>
      <c r="G14" s="13">
        <v>70</v>
      </c>
      <c r="H14" s="6" t="s">
        <v>329</v>
      </c>
      <c r="I14" s="6" t="s">
        <v>330</v>
      </c>
      <c r="J14" s="109">
        <f>63620000/2520000</f>
        <v>25.246031746031747</v>
      </c>
      <c r="K14" s="6" t="s">
        <v>508</v>
      </c>
      <c r="L14" s="10">
        <v>4.66</v>
      </c>
      <c r="M14" s="10">
        <v>5.2972972972972974</v>
      </c>
      <c r="N14" s="11">
        <v>132.1</v>
      </c>
      <c r="O14" s="6">
        <v>50</v>
      </c>
      <c r="P14" s="6" t="s">
        <v>559</v>
      </c>
      <c r="Q14" s="6" t="s">
        <v>335</v>
      </c>
      <c r="R14" s="10">
        <v>1.5633333333333301E-2</v>
      </c>
    </row>
    <row r="15" spans="1:18">
      <c r="A15" t="s">
        <v>49</v>
      </c>
      <c r="B15" s="1" t="s">
        <v>50</v>
      </c>
      <c r="C15" s="10">
        <v>4.3499999999999996</v>
      </c>
      <c r="D15" s="11">
        <v>18.772727272727273</v>
      </c>
      <c r="E15" s="41" t="s">
        <v>331</v>
      </c>
      <c r="F15" s="12">
        <v>417.2</v>
      </c>
      <c r="G15" s="13">
        <v>70</v>
      </c>
      <c r="H15" s="6" t="s">
        <v>332</v>
      </c>
      <c r="I15" s="6" t="s">
        <v>333</v>
      </c>
      <c r="J15" s="108">
        <v>0.42</v>
      </c>
      <c r="K15" s="6" t="s">
        <v>508</v>
      </c>
      <c r="L15" s="10">
        <v>7.17</v>
      </c>
      <c r="M15" s="10">
        <v>8.6891891891891895</v>
      </c>
      <c r="N15" s="11">
        <v>147</v>
      </c>
      <c r="O15" s="6">
        <v>50</v>
      </c>
      <c r="P15" s="6" t="s">
        <v>557</v>
      </c>
      <c r="Q15" s="6" t="s">
        <v>326</v>
      </c>
      <c r="R15" s="10">
        <v>0.710666666666667</v>
      </c>
    </row>
    <row r="16" spans="1:18">
      <c r="A16" t="s">
        <v>53</v>
      </c>
      <c r="B16" s="1" t="s">
        <v>54</v>
      </c>
      <c r="C16" s="10">
        <v>3.95</v>
      </c>
      <c r="D16" s="11">
        <v>16.954545454545453</v>
      </c>
      <c r="E16" s="41" t="s">
        <v>305</v>
      </c>
      <c r="F16" s="12">
        <v>285.10000000000002</v>
      </c>
      <c r="G16" s="13">
        <v>70</v>
      </c>
      <c r="H16" s="6" t="s">
        <v>334</v>
      </c>
      <c r="I16" s="6" t="s">
        <v>335</v>
      </c>
      <c r="J16" s="108">
        <v>0.52</v>
      </c>
      <c r="K16" s="6" t="s">
        <v>508</v>
      </c>
      <c r="L16" s="10">
        <v>4.76</v>
      </c>
      <c r="M16" s="10">
        <v>5.4324324324324316</v>
      </c>
      <c r="N16" s="11">
        <v>150</v>
      </c>
      <c r="O16" s="6">
        <v>60</v>
      </c>
      <c r="P16" s="6" t="s">
        <v>560</v>
      </c>
      <c r="Q16" s="6" t="s">
        <v>561</v>
      </c>
      <c r="R16" s="10">
        <v>0.78403333333333303</v>
      </c>
    </row>
    <row r="17" spans="1:18">
      <c r="A17" t="s">
        <v>57</v>
      </c>
      <c r="B17" s="1" t="s">
        <v>58</v>
      </c>
      <c r="C17" s="10">
        <v>4.4000000000000004</v>
      </c>
      <c r="D17" s="11">
        <v>19.000000000000004</v>
      </c>
      <c r="E17" s="41" t="s">
        <v>305</v>
      </c>
      <c r="F17" s="12">
        <v>301.2</v>
      </c>
      <c r="G17" s="13">
        <v>70</v>
      </c>
      <c r="H17" s="6" t="s">
        <v>336</v>
      </c>
      <c r="I17" s="6" t="s">
        <v>335</v>
      </c>
      <c r="J17" s="108">
        <v>0.84</v>
      </c>
      <c r="K17" s="6" t="s">
        <v>508</v>
      </c>
      <c r="L17" s="10">
        <v>4.3899999999999997</v>
      </c>
      <c r="M17" s="10">
        <v>4.9324324324324316</v>
      </c>
      <c r="N17" s="11">
        <v>166.1</v>
      </c>
      <c r="O17" s="6">
        <v>50</v>
      </c>
      <c r="P17" s="6" t="s">
        <v>562</v>
      </c>
      <c r="Q17" s="6" t="s">
        <v>563</v>
      </c>
      <c r="R17" s="10">
        <v>0.440533333333333</v>
      </c>
    </row>
    <row r="18" spans="1:18">
      <c r="A18" t="s">
        <v>61</v>
      </c>
      <c r="B18" s="1" t="s">
        <v>62</v>
      </c>
      <c r="C18" s="10">
        <v>2.67</v>
      </c>
      <c r="D18" s="11">
        <v>11.136363636363635</v>
      </c>
      <c r="E18" s="41" t="s">
        <v>305</v>
      </c>
      <c r="F18" s="12">
        <v>251.2</v>
      </c>
      <c r="G18" s="13">
        <v>70</v>
      </c>
      <c r="H18" s="6" t="s">
        <v>337</v>
      </c>
      <c r="I18" s="6" t="s">
        <v>338</v>
      </c>
      <c r="J18" s="108">
        <v>0.65</v>
      </c>
      <c r="K18" s="6" t="s">
        <v>508</v>
      </c>
      <c r="L18" s="10">
        <v>5.28</v>
      </c>
      <c r="M18" s="10">
        <v>6.1351351351351351</v>
      </c>
      <c r="N18" s="11">
        <v>116.1</v>
      </c>
      <c r="O18" s="6">
        <v>50</v>
      </c>
      <c r="P18" s="6" t="s">
        <v>564</v>
      </c>
      <c r="Q18" s="6" t="s">
        <v>380</v>
      </c>
      <c r="R18" s="10">
        <v>1.8033333333333301E-2</v>
      </c>
    </row>
    <row r="19" spans="1:18">
      <c r="A19" t="s">
        <v>65</v>
      </c>
      <c r="B19" s="1" t="s">
        <v>66</v>
      </c>
      <c r="C19" s="10">
        <v>1.62</v>
      </c>
      <c r="D19" s="10">
        <v>6.3636363636363642</v>
      </c>
      <c r="E19" s="41" t="s">
        <v>305</v>
      </c>
      <c r="F19" s="12">
        <v>241.2</v>
      </c>
      <c r="G19" s="13">
        <v>70</v>
      </c>
      <c r="H19" s="6" t="s">
        <v>339</v>
      </c>
      <c r="I19" s="6" t="s">
        <v>314</v>
      </c>
      <c r="J19" s="108">
        <v>0.61</v>
      </c>
      <c r="K19" s="6" t="s">
        <v>614</v>
      </c>
      <c r="L19" s="10">
        <v>5.25</v>
      </c>
      <c r="M19" s="10">
        <v>6.0945945945945947</v>
      </c>
      <c r="N19" s="11" t="s">
        <v>627</v>
      </c>
      <c r="O19" s="118" t="s">
        <v>628</v>
      </c>
      <c r="P19" s="6" t="s">
        <v>565</v>
      </c>
      <c r="Q19" s="6" t="s">
        <v>566</v>
      </c>
      <c r="R19" s="10">
        <v>0.857866666666667</v>
      </c>
    </row>
    <row r="20" spans="1:18">
      <c r="A20" t="s">
        <v>69</v>
      </c>
      <c r="B20" s="1" t="s">
        <v>70</v>
      </c>
      <c r="C20" s="10">
        <v>2.4500000000000002</v>
      </c>
      <c r="D20" s="11">
        <v>10.136363636363637</v>
      </c>
      <c r="E20" s="41" t="s">
        <v>305</v>
      </c>
      <c r="F20" s="12">
        <v>255.2</v>
      </c>
      <c r="G20" s="13">
        <v>70</v>
      </c>
      <c r="H20" s="6" t="s">
        <v>340</v>
      </c>
      <c r="I20" s="6" t="s">
        <v>314</v>
      </c>
      <c r="J20" s="108">
        <v>0.39</v>
      </c>
      <c r="K20" s="6" t="s">
        <v>508</v>
      </c>
      <c r="L20" s="10">
        <v>5.15</v>
      </c>
      <c r="M20" s="10">
        <v>5.9594594594594597</v>
      </c>
      <c r="N20" s="11">
        <v>120.1</v>
      </c>
      <c r="O20" s="6">
        <v>50</v>
      </c>
      <c r="P20" s="6" t="s">
        <v>567</v>
      </c>
      <c r="Q20" s="6" t="s">
        <v>568</v>
      </c>
      <c r="R20" s="10">
        <v>0.52666666666666695</v>
      </c>
    </row>
    <row r="21" spans="1:18">
      <c r="A21" t="s">
        <v>73</v>
      </c>
      <c r="B21" s="1" t="s">
        <v>74</v>
      </c>
      <c r="C21" s="10">
        <v>4.32</v>
      </c>
      <c r="D21" s="11">
        <v>18.63636363636364</v>
      </c>
      <c r="E21" s="41" t="s">
        <v>305</v>
      </c>
      <c r="F21" s="12">
        <v>340.2</v>
      </c>
      <c r="G21" s="13">
        <v>70</v>
      </c>
      <c r="H21" s="6" t="s">
        <v>341</v>
      </c>
      <c r="I21" s="6" t="s">
        <v>342</v>
      </c>
      <c r="J21" s="108">
        <v>0.33</v>
      </c>
      <c r="K21" s="6" t="s">
        <v>508</v>
      </c>
      <c r="L21" s="10">
        <v>4.33</v>
      </c>
      <c r="M21" s="10">
        <v>4.8513513513513509</v>
      </c>
      <c r="N21" s="11">
        <v>205.1</v>
      </c>
      <c r="O21" s="6">
        <v>50</v>
      </c>
      <c r="P21" s="6" t="s">
        <v>569</v>
      </c>
      <c r="Q21" s="6" t="s">
        <v>335</v>
      </c>
      <c r="R21" s="10">
        <v>0.44219999999999998</v>
      </c>
    </row>
    <row r="22" spans="1:18">
      <c r="A22" t="s">
        <v>77</v>
      </c>
      <c r="B22" s="1" t="s">
        <v>78</v>
      </c>
      <c r="C22" s="10">
        <v>3.73</v>
      </c>
      <c r="D22" s="11">
        <v>15.954545454545453</v>
      </c>
      <c r="E22" s="41" t="s">
        <v>305</v>
      </c>
      <c r="F22" s="12">
        <v>317.2</v>
      </c>
      <c r="G22" s="13">
        <v>70</v>
      </c>
      <c r="H22" s="6" t="s">
        <v>343</v>
      </c>
      <c r="I22" s="6" t="s">
        <v>314</v>
      </c>
      <c r="J22" s="108">
        <v>0.95</v>
      </c>
      <c r="K22" s="6" t="s">
        <v>508</v>
      </c>
      <c r="L22" s="10">
        <v>4.4400000000000004</v>
      </c>
      <c r="M22" s="10">
        <v>5</v>
      </c>
      <c r="N22" s="11">
        <v>182</v>
      </c>
      <c r="O22" s="6">
        <v>20</v>
      </c>
      <c r="P22" s="6" t="s">
        <v>570</v>
      </c>
      <c r="Q22" s="6" t="s">
        <v>408</v>
      </c>
      <c r="R22" s="10">
        <v>1.0071666666666701</v>
      </c>
    </row>
    <row r="23" spans="1:18">
      <c r="A23" s="15" t="s">
        <v>81</v>
      </c>
      <c r="B23" s="16" t="s">
        <v>82</v>
      </c>
      <c r="C23" s="17">
        <v>4.03</v>
      </c>
      <c r="D23" s="18">
        <v>17.318181818181817</v>
      </c>
      <c r="E23" s="42" t="s">
        <v>305</v>
      </c>
      <c r="F23" s="19">
        <v>253</v>
      </c>
      <c r="G23" s="20">
        <v>70</v>
      </c>
      <c r="H23" s="21" t="s">
        <v>344</v>
      </c>
      <c r="I23" s="21" t="s">
        <v>335</v>
      </c>
      <c r="J23" s="110">
        <v>0.93</v>
      </c>
      <c r="K23" s="21" t="s">
        <v>508</v>
      </c>
      <c r="L23" s="17">
        <v>4.93</v>
      </c>
      <c r="M23" s="17">
        <v>5.6621621621621614</v>
      </c>
      <c r="N23" s="18">
        <v>118</v>
      </c>
      <c r="O23" s="21">
        <v>50</v>
      </c>
      <c r="P23" s="21" t="s">
        <v>571</v>
      </c>
      <c r="Q23" s="21" t="s">
        <v>314</v>
      </c>
      <c r="R23" s="17">
        <v>0.36849999999999999</v>
      </c>
    </row>
    <row r="24" spans="1:18">
      <c r="A24" t="s">
        <v>85</v>
      </c>
      <c r="B24" s="1" t="s">
        <v>86</v>
      </c>
      <c r="C24" s="10">
        <v>1.1034999999999997</v>
      </c>
      <c r="D24" s="10">
        <v>4.0159090909090898</v>
      </c>
      <c r="E24" s="41" t="s">
        <v>305</v>
      </c>
      <c r="F24" s="12">
        <v>305.10000000000002</v>
      </c>
      <c r="G24" s="13">
        <v>70</v>
      </c>
      <c r="H24" s="6" t="s">
        <v>345</v>
      </c>
      <c r="I24" s="6" t="s">
        <v>346</v>
      </c>
      <c r="J24" s="108">
        <v>0.27</v>
      </c>
      <c r="K24" s="6" t="s">
        <v>508</v>
      </c>
      <c r="L24" s="10">
        <v>8.11</v>
      </c>
      <c r="M24" s="10">
        <v>9.9594594594594579</v>
      </c>
      <c r="N24" s="11">
        <v>170.1</v>
      </c>
      <c r="O24" s="6">
        <v>55</v>
      </c>
      <c r="P24" s="6" t="s">
        <v>572</v>
      </c>
      <c r="Q24" s="6" t="s">
        <v>573</v>
      </c>
      <c r="R24" s="10">
        <v>0.29733333333333301</v>
      </c>
    </row>
    <row r="25" spans="1:18">
      <c r="A25" t="s">
        <v>89</v>
      </c>
      <c r="B25" s="1" t="s">
        <v>90</v>
      </c>
      <c r="C25" s="10">
        <v>1.6165</v>
      </c>
      <c r="D25" s="10">
        <v>6.3477272727272727</v>
      </c>
      <c r="E25" s="41" t="s">
        <v>305</v>
      </c>
      <c r="F25" s="12">
        <v>267.10000000000002</v>
      </c>
      <c r="G25" s="13">
        <v>70</v>
      </c>
      <c r="H25" s="6" t="s">
        <v>347</v>
      </c>
      <c r="I25" s="6" t="s">
        <v>348</v>
      </c>
      <c r="J25" s="108">
        <v>0.65</v>
      </c>
      <c r="K25" s="6" t="s">
        <v>613</v>
      </c>
      <c r="L25" s="10">
        <v>5.27</v>
      </c>
      <c r="M25" s="10">
        <v>6.121621621621621</v>
      </c>
      <c r="N25" s="11">
        <v>132</v>
      </c>
      <c r="O25" s="6">
        <v>60</v>
      </c>
      <c r="P25" s="6" t="s">
        <v>592</v>
      </c>
      <c r="Q25" s="6" t="s">
        <v>371</v>
      </c>
      <c r="R25" s="10">
        <v>0.4123</v>
      </c>
    </row>
    <row r="26" spans="1:18">
      <c r="A26" t="s">
        <v>93</v>
      </c>
      <c r="B26" s="1" t="s">
        <v>94</v>
      </c>
      <c r="C26" s="10">
        <v>1.0900000000000001</v>
      </c>
      <c r="D26" s="10">
        <v>3.954545454545455</v>
      </c>
      <c r="E26" s="41" t="s">
        <v>305</v>
      </c>
      <c r="F26" s="12">
        <v>305.10000000000002</v>
      </c>
      <c r="G26" s="13">
        <v>70</v>
      </c>
      <c r="H26" s="6" t="s">
        <v>349</v>
      </c>
      <c r="I26" s="6" t="s">
        <v>346</v>
      </c>
      <c r="J26" s="108">
        <v>0.46497373029772326</v>
      </c>
      <c r="K26" s="6" t="s">
        <v>508</v>
      </c>
      <c r="L26" s="10">
        <v>7.7</v>
      </c>
      <c r="M26" s="10">
        <v>9.4054054054054053</v>
      </c>
      <c r="N26" s="11">
        <v>170.1</v>
      </c>
      <c r="O26" s="6">
        <v>60</v>
      </c>
      <c r="P26" s="6" t="s">
        <v>574</v>
      </c>
      <c r="Q26" s="6" t="s">
        <v>575</v>
      </c>
      <c r="R26" s="10">
        <v>0.68273333333333297</v>
      </c>
    </row>
    <row r="27" spans="1:18">
      <c r="A27" t="s">
        <v>96</v>
      </c>
      <c r="B27" s="1" t="s">
        <v>97</v>
      </c>
      <c r="C27" s="10">
        <v>3.6009999999999995</v>
      </c>
      <c r="D27" s="11">
        <v>15.368181818181816</v>
      </c>
      <c r="E27" s="41" t="s">
        <v>305</v>
      </c>
      <c r="F27" s="12">
        <v>239</v>
      </c>
      <c r="G27" s="13">
        <v>70</v>
      </c>
      <c r="H27" s="6" t="s">
        <v>350</v>
      </c>
      <c r="I27" s="6" t="s">
        <v>314</v>
      </c>
      <c r="J27" s="108">
        <v>0.62</v>
      </c>
      <c r="K27" s="6" t="s">
        <v>508</v>
      </c>
      <c r="L27" s="10">
        <v>5.1100000000000003</v>
      </c>
      <c r="M27" s="10">
        <v>5.9054054054054053</v>
      </c>
      <c r="N27" s="11">
        <v>104</v>
      </c>
      <c r="O27" s="6">
        <v>50</v>
      </c>
      <c r="P27" s="6" t="s">
        <v>576</v>
      </c>
      <c r="Q27" s="6" t="s">
        <v>386</v>
      </c>
      <c r="R27" s="10">
        <v>0.1663</v>
      </c>
    </row>
    <row r="28" spans="1:18">
      <c r="A28" t="s">
        <v>100</v>
      </c>
      <c r="B28" s="3" t="s">
        <v>101</v>
      </c>
      <c r="C28" s="10">
        <v>2.9443999999999995</v>
      </c>
      <c r="D28" s="11">
        <v>12.383636363636361</v>
      </c>
      <c r="E28" s="41" t="s">
        <v>305</v>
      </c>
      <c r="F28" s="12">
        <v>297.10000000000002</v>
      </c>
      <c r="G28" s="13">
        <v>70</v>
      </c>
      <c r="H28" s="6" t="s">
        <v>351</v>
      </c>
      <c r="I28" s="6" t="s">
        <v>321</v>
      </c>
      <c r="J28" s="108">
        <v>0.98</v>
      </c>
      <c r="K28" s="6" t="s">
        <v>508</v>
      </c>
      <c r="L28" s="10">
        <v>5</v>
      </c>
      <c r="M28" s="10">
        <v>5.7567567567567561</v>
      </c>
      <c r="N28" s="11">
        <v>162.1</v>
      </c>
      <c r="O28" s="6">
        <v>40</v>
      </c>
      <c r="P28" s="6" t="s">
        <v>577</v>
      </c>
      <c r="Q28" s="6" t="s">
        <v>408</v>
      </c>
      <c r="R28" s="10">
        <v>0.77553333333333296</v>
      </c>
    </row>
    <row r="29" spans="1:18">
      <c r="A29" t="s">
        <v>105</v>
      </c>
      <c r="B29" s="1" t="s">
        <v>106</v>
      </c>
      <c r="C29" s="10">
        <v>2.2719999999999998</v>
      </c>
      <c r="D29" s="10">
        <v>9.3272727272727245</v>
      </c>
      <c r="E29" s="41" t="s">
        <v>305</v>
      </c>
      <c r="F29" s="12">
        <v>310.2</v>
      </c>
      <c r="G29" s="13">
        <v>70</v>
      </c>
      <c r="H29" s="6" t="s">
        <v>352</v>
      </c>
      <c r="I29" s="6" t="s">
        <v>335</v>
      </c>
      <c r="J29" s="108">
        <v>0.46</v>
      </c>
      <c r="K29" s="6" t="s">
        <v>508</v>
      </c>
      <c r="L29" s="10">
        <v>5.75</v>
      </c>
      <c r="M29" s="10">
        <v>6.7702702702702702</v>
      </c>
      <c r="N29" s="11">
        <v>175.1</v>
      </c>
      <c r="O29" s="6">
        <v>50</v>
      </c>
      <c r="P29" s="6" t="s">
        <v>578</v>
      </c>
      <c r="Q29" s="6" t="s">
        <v>371</v>
      </c>
      <c r="R29" s="10">
        <v>1.0617666666666701</v>
      </c>
    </row>
    <row r="30" spans="1:18">
      <c r="A30" t="s">
        <v>109</v>
      </c>
      <c r="B30" s="1" t="s">
        <v>110</v>
      </c>
      <c r="C30" s="10">
        <v>0.83749999999999991</v>
      </c>
      <c r="D30" s="10">
        <v>2.8068181818181817</v>
      </c>
      <c r="E30" s="41" t="s">
        <v>353</v>
      </c>
      <c r="F30" s="12">
        <v>224.1</v>
      </c>
      <c r="G30" s="13">
        <v>60</v>
      </c>
      <c r="H30" s="6" t="s">
        <v>354</v>
      </c>
      <c r="I30" s="6" t="s">
        <v>355</v>
      </c>
      <c r="J30" s="108">
        <v>0.64</v>
      </c>
      <c r="K30" s="6" t="s">
        <v>509</v>
      </c>
      <c r="L30" s="10">
        <v>2.1</v>
      </c>
      <c r="M30" s="10">
        <v>1.8378378378378379</v>
      </c>
      <c r="N30" s="11">
        <v>224.1</v>
      </c>
      <c r="O30" s="6">
        <v>60</v>
      </c>
      <c r="P30" s="6" t="s">
        <v>609</v>
      </c>
      <c r="Q30" s="6" t="s">
        <v>582</v>
      </c>
      <c r="R30" s="10">
        <v>1.0253333333333301</v>
      </c>
    </row>
    <row r="31" spans="1:18">
      <c r="A31" t="s">
        <v>113</v>
      </c>
      <c r="B31" s="4" t="s">
        <v>114</v>
      </c>
      <c r="C31" s="10">
        <v>1.7495000000000001</v>
      </c>
      <c r="D31" s="10">
        <v>6.9522727272727272</v>
      </c>
      <c r="E31" s="41" t="s">
        <v>305</v>
      </c>
      <c r="F31" s="12">
        <v>338.2</v>
      </c>
      <c r="G31" s="13">
        <v>70</v>
      </c>
      <c r="H31" s="6" t="s">
        <v>356</v>
      </c>
      <c r="I31" s="6" t="s">
        <v>357</v>
      </c>
      <c r="J31" s="108">
        <f>1/0.11</f>
        <v>9.0909090909090917</v>
      </c>
      <c r="K31" s="6" t="s">
        <v>508</v>
      </c>
      <c r="L31" s="10">
        <v>7.5</v>
      </c>
      <c r="M31" s="10">
        <v>9.1351351351351351</v>
      </c>
      <c r="N31" s="11">
        <v>203.2</v>
      </c>
      <c r="O31" s="6">
        <v>60</v>
      </c>
      <c r="P31" s="6" t="s">
        <v>625</v>
      </c>
      <c r="Q31" s="6" t="s">
        <v>406</v>
      </c>
      <c r="R31" s="10">
        <v>1.9230769230769229</v>
      </c>
    </row>
    <row r="32" spans="1:18">
      <c r="A32" t="s">
        <v>117</v>
      </c>
      <c r="B32" s="1" t="s">
        <v>118</v>
      </c>
      <c r="C32" s="10">
        <v>3.2383999999999999</v>
      </c>
      <c r="D32" s="11">
        <v>13.719999999999999</v>
      </c>
      <c r="E32" s="41" t="s">
        <v>305</v>
      </c>
      <c r="F32" s="12">
        <v>253</v>
      </c>
      <c r="G32" s="13">
        <v>70</v>
      </c>
      <c r="H32" s="6" t="s">
        <v>358</v>
      </c>
      <c r="I32" s="6" t="s">
        <v>359</v>
      </c>
      <c r="J32" s="108">
        <v>0.54</v>
      </c>
      <c r="K32" s="6" t="s">
        <v>508</v>
      </c>
      <c r="L32" s="10">
        <v>4.8099999999999996</v>
      </c>
      <c r="M32" s="10">
        <v>5.4999999999999991</v>
      </c>
      <c r="N32" s="11">
        <v>118.1</v>
      </c>
      <c r="O32" s="6">
        <v>50</v>
      </c>
      <c r="P32" s="6" t="s">
        <v>579</v>
      </c>
      <c r="Q32" s="6" t="s">
        <v>568</v>
      </c>
      <c r="R32" s="10">
        <v>0.40679999999999999</v>
      </c>
    </row>
    <row r="33" spans="1:18">
      <c r="A33" t="s">
        <v>121</v>
      </c>
      <c r="B33" s="1" t="s">
        <v>122</v>
      </c>
      <c r="C33" s="10">
        <v>2.7850000000000001</v>
      </c>
      <c r="D33" s="11">
        <v>11.659090909090908</v>
      </c>
      <c r="E33" s="41" t="s">
        <v>305</v>
      </c>
      <c r="F33" s="12">
        <v>239</v>
      </c>
      <c r="G33" s="13">
        <v>70</v>
      </c>
      <c r="H33" s="6" t="s">
        <v>360</v>
      </c>
      <c r="I33" s="6" t="s">
        <v>314</v>
      </c>
      <c r="J33" s="108">
        <v>0.33</v>
      </c>
      <c r="K33" s="6" t="s">
        <v>508</v>
      </c>
      <c r="L33" s="10">
        <v>5.16</v>
      </c>
      <c r="M33" s="10">
        <v>5.9729729729729728</v>
      </c>
      <c r="N33" s="11">
        <v>104.1</v>
      </c>
      <c r="O33" s="6">
        <v>50</v>
      </c>
      <c r="P33" s="6" t="s">
        <v>580</v>
      </c>
      <c r="Q33" s="6" t="s">
        <v>408</v>
      </c>
      <c r="R33" s="10">
        <v>0.06</v>
      </c>
    </row>
    <row r="34" spans="1:18">
      <c r="A34" t="s">
        <v>124</v>
      </c>
      <c r="B34" s="1" t="s">
        <v>125</v>
      </c>
      <c r="C34" s="10">
        <v>2.12</v>
      </c>
      <c r="D34" s="10">
        <v>8.6363636363636367</v>
      </c>
      <c r="E34" s="41" t="s">
        <v>305</v>
      </c>
      <c r="F34" s="12">
        <v>225</v>
      </c>
      <c r="G34" s="13">
        <v>70</v>
      </c>
      <c r="H34" s="6" t="s">
        <v>313</v>
      </c>
      <c r="I34" s="6" t="s">
        <v>314</v>
      </c>
      <c r="J34" s="108">
        <v>0.8</v>
      </c>
      <c r="K34" s="6" t="s">
        <v>612</v>
      </c>
      <c r="L34" s="10">
        <v>5.15</v>
      </c>
      <c r="M34" s="10">
        <v>5.9594594594594597</v>
      </c>
      <c r="N34" s="11">
        <v>90.1</v>
      </c>
      <c r="O34" s="6">
        <v>50</v>
      </c>
      <c r="P34" s="6" t="s">
        <v>549</v>
      </c>
      <c r="Q34" s="6" t="s">
        <v>550</v>
      </c>
      <c r="R34" s="10">
        <v>1.635E-2</v>
      </c>
    </row>
    <row r="35" spans="1:18">
      <c r="A35" t="s">
        <v>127</v>
      </c>
      <c r="B35" s="1" t="s">
        <v>128</v>
      </c>
      <c r="C35" s="10">
        <v>0.96099999999999997</v>
      </c>
      <c r="D35" s="10">
        <v>3.3681818181818182</v>
      </c>
      <c r="E35" s="41" t="s">
        <v>305</v>
      </c>
      <c r="F35" s="12">
        <v>362.2</v>
      </c>
      <c r="G35" s="13">
        <v>70</v>
      </c>
      <c r="H35" s="6" t="s">
        <v>361</v>
      </c>
      <c r="I35" s="6" t="s">
        <v>333</v>
      </c>
      <c r="J35" s="108">
        <v>0.82</v>
      </c>
      <c r="K35" s="6" t="s">
        <v>508</v>
      </c>
      <c r="L35" s="10">
        <v>7.41</v>
      </c>
      <c r="M35" s="10">
        <v>9.013513513513514</v>
      </c>
      <c r="N35" s="11">
        <v>227.1</v>
      </c>
      <c r="O35" s="6">
        <v>60</v>
      </c>
      <c r="P35" s="6" t="s">
        <v>581</v>
      </c>
      <c r="Q35" s="6" t="s">
        <v>582</v>
      </c>
      <c r="R35" s="10">
        <v>0.51046666666666696</v>
      </c>
    </row>
    <row r="36" spans="1:18">
      <c r="A36" t="s">
        <v>131</v>
      </c>
      <c r="B36" s="1" t="s">
        <v>132</v>
      </c>
      <c r="C36" s="10">
        <v>1.02</v>
      </c>
      <c r="D36" s="10">
        <v>3.6363636363636367</v>
      </c>
      <c r="E36" s="41" t="s">
        <v>305</v>
      </c>
      <c r="F36" s="12">
        <v>376.1</v>
      </c>
      <c r="G36" s="13">
        <v>70</v>
      </c>
      <c r="H36" s="6" t="s">
        <v>362</v>
      </c>
      <c r="I36" s="6" t="s">
        <v>363</v>
      </c>
      <c r="J36" s="108">
        <v>0.72</v>
      </c>
      <c r="K36" s="6" t="s">
        <v>508</v>
      </c>
      <c r="L36" s="10">
        <v>7.82</v>
      </c>
      <c r="M36" s="10">
        <v>9.5675675675675684</v>
      </c>
      <c r="N36" s="11">
        <v>241.1</v>
      </c>
      <c r="O36" s="6">
        <v>70</v>
      </c>
      <c r="P36" s="6" t="s">
        <v>583</v>
      </c>
      <c r="Q36" s="6" t="s">
        <v>365</v>
      </c>
      <c r="R36" s="10">
        <v>0.71550000000000002</v>
      </c>
    </row>
    <row r="37" spans="1:18">
      <c r="A37" t="s">
        <v>135</v>
      </c>
      <c r="B37" s="1" t="s">
        <v>136</v>
      </c>
      <c r="C37" s="10">
        <v>0.24</v>
      </c>
      <c r="D37" s="10">
        <v>9.090909090909087E-2</v>
      </c>
      <c r="E37" s="41" t="s">
        <v>353</v>
      </c>
      <c r="F37" s="12">
        <v>118.1</v>
      </c>
      <c r="G37" s="13">
        <v>70</v>
      </c>
      <c r="H37" s="6" t="s">
        <v>364</v>
      </c>
      <c r="I37" s="6" t="s">
        <v>365</v>
      </c>
      <c r="J37" s="108">
        <v>0.63</v>
      </c>
      <c r="K37" s="6" t="s">
        <v>508</v>
      </c>
      <c r="L37" s="10">
        <v>5.99</v>
      </c>
      <c r="M37" s="10">
        <v>7.0945945945945947</v>
      </c>
      <c r="N37" s="11">
        <v>118.1</v>
      </c>
      <c r="O37" s="6">
        <v>60</v>
      </c>
      <c r="P37" s="6" t="s">
        <v>364</v>
      </c>
      <c r="Q37" s="6" t="s">
        <v>365</v>
      </c>
      <c r="R37" s="10">
        <v>0.52726666666666699</v>
      </c>
    </row>
    <row r="38" spans="1:18">
      <c r="A38" t="s">
        <v>138</v>
      </c>
      <c r="B38" s="1" t="s">
        <v>139</v>
      </c>
      <c r="C38" s="10">
        <v>1.7210000000000001</v>
      </c>
      <c r="D38" s="10">
        <v>6.8227272727272732</v>
      </c>
      <c r="E38" s="41" t="s">
        <v>305</v>
      </c>
      <c r="F38" s="12">
        <v>267.10000000000002</v>
      </c>
      <c r="G38" s="13">
        <v>70</v>
      </c>
      <c r="H38" s="6" t="s">
        <v>347</v>
      </c>
      <c r="I38" s="6" t="s">
        <v>348</v>
      </c>
      <c r="J38" s="108">
        <v>0.8</v>
      </c>
      <c r="K38" s="6" t="s">
        <v>613</v>
      </c>
      <c r="L38" s="10">
        <v>5.27</v>
      </c>
      <c r="M38" s="10">
        <v>6.121621621621621</v>
      </c>
      <c r="N38" s="11">
        <v>132</v>
      </c>
      <c r="O38" s="6">
        <v>60</v>
      </c>
      <c r="P38" s="6" t="s">
        <v>592</v>
      </c>
      <c r="Q38" s="6" t="s">
        <v>371</v>
      </c>
      <c r="R38" s="10">
        <v>0.4123</v>
      </c>
    </row>
    <row r="39" spans="1:18">
      <c r="A39" t="s">
        <v>141</v>
      </c>
      <c r="B39" s="1" t="s">
        <v>142</v>
      </c>
      <c r="C39" s="10">
        <v>1.88</v>
      </c>
      <c r="D39" s="10">
        <v>7.545454545454545</v>
      </c>
      <c r="E39" s="41" t="s">
        <v>305</v>
      </c>
      <c r="F39" s="12">
        <v>311.2</v>
      </c>
      <c r="G39" s="13">
        <v>70</v>
      </c>
      <c r="H39" s="6" t="s">
        <v>366</v>
      </c>
      <c r="I39" s="6" t="s">
        <v>367</v>
      </c>
      <c r="J39" s="108">
        <v>1.08</v>
      </c>
      <c r="K39" s="6" t="s">
        <v>508</v>
      </c>
      <c r="L39" s="10">
        <v>5.78</v>
      </c>
      <c r="M39" s="10">
        <v>6.8108108108108105</v>
      </c>
      <c r="N39" s="11">
        <v>176.1</v>
      </c>
      <c r="O39" s="6">
        <v>50</v>
      </c>
      <c r="P39" s="6" t="s">
        <v>584</v>
      </c>
      <c r="Q39" s="6" t="s">
        <v>585</v>
      </c>
      <c r="R39" s="10">
        <v>0.53506666666666702</v>
      </c>
    </row>
    <row r="40" spans="1:18">
      <c r="A40" t="s">
        <v>513</v>
      </c>
      <c r="B40" s="1" t="s">
        <v>146</v>
      </c>
      <c r="C40" s="10">
        <v>0.24</v>
      </c>
      <c r="D40" s="10">
        <v>9.090909090909087E-2</v>
      </c>
      <c r="E40" s="41" t="s">
        <v>353</v>
      </c>
      <c r="F40" s="12">
        <v>132.1</v>
      </c>
      <c r="G40" s="13">
        <v>50</v>
      </c>
      <c r="H40" s="6" t="s">
        <v>368</v>
      </c>
      <c r="I40" s="6" t="s">
        <v>369</v>
      </c>
      <c r="J40" s="108">
        <v>0.4</v>
      </c>
      <c r="M40" s="10"/>
    </row>
    <row r="41" spans="1:18">
      <c r="A41" t="s">
        <v>514</v>
      </c>
      <c r="B41" s="1" t="s">
        <v>146</v>
      </c>
      <c r="C41" s="10">
        <v>4.32</v>
      </c>
      <c r="D41" s="11">
        <v>18.63636363636364</v>
      </c>
      <c r="E41" s="41" t="s">
        <v>305</v>
      </c>
      <c r="F41" s="12">
        <v>267.10000000000002</v>
      </c>
      <c r="G41" s="13">
        <v>70</v>
      </c>
      <c r="H41" s="6" t="s">
        <v>370</v>
      </c>
      <c r="I41" s="6" t="s">
        <v>371</v>
      </c>
      <c r="J41" s="108">
        <v>0.52</v>
      </c>
      <c r="K41" s="6" t="s">
        <v>508</v>
      </c>
      <c r="L41" s="10">
        <v>5.54</v>
      </c>
      <c r="M41" s="10">
        <v>6.486486486486486</v>
      </c>
      <c r="N41" s="11">
        <v>132.1</v>
      </c>
      <c r="O41" s="6">
        <v>50</v>
      </c>
      <c r="P41" s="6" t="s">
        <v>368</v>
      </c>
      <c r="Q41" s="6" t="s">
        <v>369</v>
      </c>
      <c r="R41" s="10">
        <v>0.35610000000000003</v>
      </c>
    </row>
    <row r="42" spans="1:18">
      <c r="A42" t="s">
        <v>150</v>
      </c>
      <c r="B42" s="1" t="s">
        <v>151</v>
      </c>
      <c r="C42" s="10">
        <v>0.23899999999999999</v>
      </c>
      <c r="D42" s="10">
        <v>8.6363636363636323E-2</v>
      </c>
      <c r="E42" s="41" t="s">
        <v>353</v>
      </c>
      <c r="F42" s="12">
        <v>144</v>
      </c>
      <c r="G42" s="13">
        <v>81</v>
      </c>
      <c r="H42" s="6" t="s">
        <v>372</v>
      </c>
      <c r="I42" s="6" t="s">
        <v>373</v>
      </c>
      <c r="J42" s="108">
        <v>0.9</v>
      </c>
      <c r="K42" s="6" t="s">
        <v>508</v>
      </c>
      <c r="L42" s="10">
        <v>6.2</v>
      </c>
      <c r="M42" s="10">
        <v>7.3783783783783781</v>
      </c>
      <c r="N42" s="11">
        <v>144.1</v>
      </c>
      <c r="O42" s="6">
        <v>80</v>
      </c>
      <c r="P42" s="6" t="s">
        <v>372</v>
      </c>
      <c r="Q42" s="6" t="s">
        <v>586</v>
      </c>
      <c r="R42" s="10">
        <v>1.0778333333333301</v>
      </c>
    </row>
    <row r="43" spans="1:18">
      <c r="A43" t="s">
        <v>155</v>
      </c>
      <c r="B43" s="1" t="s">
        <v>156</v>
      </c>
      <c r="C43" s="10">
        <v>2.4810000000000003</v>
      </c>
      <c r="D43" s="11">
        <v>10.277272727272727</v>
      </c>
      <c r="E43" s="41" t="s">
        <v>305</v>
      </c>
      <c r="F43" s="12">
        <v>239</v>
      </c>
      <c r="G43" s="13">
        <v>70</v>
      </c>
      <c r="H43" s="6" t="s">
        <v>374</v>
      </c>
      <c r="I43" s="6" t="s">
        <v>335</v>
      </c>
      <c r="J43" s="108">
        <v>0.74</v>
      </c>
      <c r="K43" s="6" t="s">
        <v>508</v>
      </c>
      <c r="L43" s="10">
        <v>4.9400000000000004</v>
      </c>
      <c r="M43" s="10">
        <v>5.6756756756756763</v>
      </c>
      <c r="N43" s="11">
        <v>104.1</v>
      </c>
      <c r="O43" s="6">
        <v>50</v>
      </c>
      <c r="P43" s="6" t="s">
        <v>629</v>
      </c>
      <c r="Q43" s="6" t="s">
        <v>335</v>
      </c>
      <c r="R43" s="10">
        <v>0.26</v>
      </c>
    </row>
    <row r="44" spans="1:18" ht="16">
      <c r="A44" s="35" t="s">
        <v>158</v>
      </c>
      <c r="B44" s="35" t="s">
        <v>159</v>
      </c>
      <c r="C44" s="10">
        <v>0.23899999999999999</v>
      </c>
      <c r="D44" s="10">
        <v>8.6363636363636323E-2</v>
      </c>
      <c r="E44" s="41" t="s">
        <v>353</v>
      </c>
      <c r="F44" s="6">
        <v>118.1</v>
      </c>
      <c r="G44" s="6">
        <v>40</v>
      </c>
      <c r="H44" s="7" t="s">
        <v>375</v>
      </c>
      <c r="I44" s="7" t="s">
        <v>376</v>
      </c>
      <c r="J44" s="111">
        <v>0.85</v>
      </c>
      <c r="K44" s="6" t="s">
        <v>508</v>
      </c>
      <c r="L44" s="10">
        <v>5.22</v>
      </c>
      <c r="M44" s="10">
        <v>6.0540540540540535</v>
      </c>
      <c r="N44" s="11">
        <v>118.1</v>
      </c>
      <c r="O44" s="6">
        <v>40</v>
      </c>
      <c r="P44" s="6" t="s">
        <v>375</v>
      </c>
      <c r="Q44" s="6" t="s">
        <v>376</v>
      </c>
      <c r="R44" s="10">
        <v>0.86576666666666702</v>
      </c>
    </row>
    <row r="45" spans="1:18">
      <c r="A45" t="s">
        <v>162</v>
      </c>
      <c r="B45" s="1" t="s">
        <v>163</v>
      </c>
      <c r="C45" s="10">
        <v>1.151</v>
      </c>
      <c r="D45" s="10">
        <v>4.2318181818181815</v>
      </c>
      <c r="E45" s="41" t="s">
        <v>353</v>
      </c>
      <c r="F45" s="12">
        <v>180.1</v>
      </c>
      <c r="G45" s="13">
        <v>50</v>
      </c>
      <c r="H45" s="6" t="s">
        <v>377</v>
      </c>
      <c r="I45" s="6" t="s">
        <v>378</v>
      </c>
      <c r="J45" s="108">
        <v>0.98049293924110537</v>
      </c>
      <c r="K45" s="6" t="s">
        <v>509</v>
      </c>
      <c r="L45" s="10">
        <v>2.44</v>
      </c>
      <c r="M45" s="10">
        <v>2.2972972972972974</v>
      </c>
      <c r="N45" s="11">
        <v>180.1</v>
      </c>
      <c r="O45" s="6">
        <v>50</v>
      </c>
      <c r="P45" s="6" t="s">
        <v>377</v>
      </c>
      <c r="Q45" s="6" t="s">
        <v>608</v>
      </c>
      <c r="R45" s="10">
        <v>0.71846666666666703</v>
      </c>
    </row>
    <row r="46" spans="1:18">
      <c r="A46" t="s">
        <v>166</v>
      </c>
      <c r="B46" s="1" t="s">
        <v>167</v>
      </c>
      <c r="C46" s="10">
        <v>1.6259999999999999</v>
      </c>
      <c r="D46" s="10">
        <v>6.3909090909090907</v>
      </c>
      <c r="E46" s="41" t="s">
        <v>305</v>
      </c>
      <c r="F46" s="12">
        <v>324.10000000000002</v>
      </c>
      <c r="G46" s="13">
        <v>70</v>
      </c>
      <c r="H46" s="6" t="s">
        <v>379</v>
      </c>
      <c r="I46" s="6" t="s">
        <v>380</v>
      </c>
      <c r="J46" s="108">
        <v>0.59</v>
      </c>
      <c r="K46" s="6" t="s">
        <v>508</v>
      </c>
      <c r="L46" s="10">
        <v>6.78</v>
      </c>
      <c r="M46" s="10">
        <v>8.1621621621621632</v>
      </c>
      <c r="N46" s="11">
        <v>189.1</v>
      </c>
      <c r="O46" s="6">
        <v>60</v>
      </c>
      <c r="P46" s="6" t="s">
        <v>587</v>
      </c>
      <c r="Q46" s="6" t="s">
        <v>588</v>
      </c>
      <c r="R46" s="10">
        <v>1.0310666666666699</v>
      </c>
    </row>
    <row r="47" spans="1:18">
      <c r="A47" t="s">
        <v>171</v>
      </c>
      <c r="B47" s="5" t="s">
        <v>172</v>
      </c>
      <c r="C47" s="10">
        <v>2.823</v>
      </c>
      <c r="D47" s="11">
        <v>11.83181818181818</v>
      </c>
      <c r="E47" s="41" t="s">
        <v>353</v>
      </c>
      <c r="F47" s="12">
        <v>176.1</v>
      </c>
      <c r="G47" s="13">
        <v>60</v>
      </c>
      <c r="H47" s="6" t="s">
        <v>381</v>
      </c>
      <c r="I47" s="6" t="s">
        <v>380</v>
      </c>
      <c r="J47" s="108">
        <v>0.24291848820068146</v>
      </c>
      <c r="K47" s="6" t="s">
        <v>509</v>
      </c>
      <c r="L47" s="10">
        <v>3.6</v>
      </c>
      <c r="M47" s="10">
        <v>3.8648648648648654</v>
      </c>
      <c r="N47" s="11">
        <v>176.1</v>
      </c>
      <c r="O47" s="6">
        <v>60</v>
      </c>
      <c r="P47" s="6" t="s">
        <v>381</v>
      </c>
      <c r="Q47" s="6" t="s">
        <v>380</v>
      </c>
      <c r="R47" s="10">
        <v>0.27556666666666702</v>
      </c>
    </row>
    <row r="48" spans="1:18">
      <c r="A48" t="s">
        <v>175</v>
      </c>
      <c r="B48" s="5" t="s">
        <v>176</v>
      </c>
      <c r="C48" s="10">
        <v>3.65</v>
      </c>
      <c r="D48" s="11">
        <v>15.59090909090909</v>
      </c>
      <c r="E48" s="41" t="s">
        <v>353</v>
      </c>
      <c r="F48" s="12">
        <v>190.1</v>
      </c>
      <c r="G48" s="13">
        <v>60</v>
      </c>
      <c r="H48" s="6" t="s">
        <v>382</v>
      </c>
      <c r="I48" s="6" t="s">
        <v>383</v>
      </c>
      <c r="J48" s="108">
        <v>0.24</v>
      </c>
      <c r="K48" s="6" t="s">
        <v>509</v>
      </c>
      <c r="L48" s="10">
        <v>4.12</v>
      </c>
      <c r="M48" s="10">
        <v>4.5675675675675675</v>
      </c>
      <c r="N48" s="11">
        <v>190.1</v>
      </c>
      <c r="O48" s="6">
        <v>60</v>
      </c>
      <c r="P48" s="6" t="s">
        <v>382</v>
      </c>
      <c r="Q48" s="6" t="s">
        <v>383</v>
      </c>
      <c r="R48" s="10">
        <v>0.215</v>
      </c>
    </row>
    <row r="49" spans="1:18">
      <c r="A49" t="s">
        <v>179</v>
      </c>
      <c r="B49" s="1" t="s">
        <v>180</v>
      </c>
      <c r="C49" s="10">
        <v>0.2238</v>
      </c>
      <c r="D49" s="10">
        <v>1.7272727272727287E-2</v>
      </c>
      <c r="E49" s="41" t="s">
        <v>353</v>
      </c>
      <c r="F49" s="12">
        <v>104.1</v>
      </c>
      <c r="G49" s="13">
        <v>50</v>
      </c>
      <c r="H49" s="6" t="s">
        <v>384</v>
      </c>
      <c r="I49" s="6" t="s">
        <v>371</v>
      </c>
      <c r="J49" s="108">
        <v>7.0000000000000007E-2</v>
      </c>
      <c r="K49" s="6" t="s">
        <v>508</v>
      </c>
      <c r="L49" s="10">
        <v>5.2</v>
      </c>
      <c r="M49" s="10">
        <f>+(5.2-0.74)/0.74</f>
        <v>6.0270270270270272</v>
      </c>
      <c r="N49" s="11">
        <v>104.1</v>
      </c>
      <c r="O49" s="6">
        <v>50</v>
      </c>
      <c r="P49" s="6" t="s">
        <v>384</v>
      </c>
      <c r="Q49" s="6" t="s">
        <v>371</v>
      </c>
      <c r="R49" s="10">
        <v>4.3633333333333302E-2</v>
      </c>
    </row>
    <row r="50" spans="1:18">
      <c r="A50" t="s">
        <v>183</v>
      </c>
      <c r="B50" s="4" t="s">
        <v>184</v>
      </c>
      <c r="C50" s="10">
        <v>1.88</v>
      </c>
      <c r="D50" s="10">
        <v>7.545454545454545</v>
      </c>
      <c r="E50" s="41" t="s">
        <v>305</v>
      </c>
      <c r="F50" s="12">
        <v>301.2</v>
      </c>
      <c r="G50" s="13">
        <v>70</v>
      </c>
      <c r="H50" s="6" t="s">
        <v>385</v>
      </c>
      <c r="I50" s="6" t="s">
        <v>386</v>
      </c>
      <c r="J50" s="108">
        <v>0.47</v>
      </c>
      <c r="K50" s="6" t="s">
        <v>508</v>
      </c>
      <c r="L50" s="10">
        <v>6.22</v>
      </c>
      <c r="M50" s="10">
        <v>7.4054054054054053</v>
      </c>
      <c r="N50" s="11">
        <v>166.1</v>
      </c>
      <c r="O50" s="6">
        <v>50</v>
      </c>
      <c r="P50" s="6" t="s">
        <v>567</v>
      </c>
      <c r="Q50" s="6" t="s">
        <v>386</v>
      </c>
      <c r="R50" s="10">
        <v>0.35320000000000001</v>
      </c>
    </row>
    <row r="51" spans="1:18">
      <c r="A51" t="s">
        <v>187</v>
      </c>
      <c r="B51" s="1" t="s">
        <v>188</v>
      </c>
      <c r="C51" s="10">
        <v>5.0511999999999988</v>
      </c>
      <c r="D51" s="11">
        <v>21.959999999999997</v>
      </c>
      <c r="E51" s="41" t="s">
        <v>353</v>
      </c>
      <c r="F51" s="12">
        <v>362.3</v>
      </c>
      <c r="G51" s="13">
        <v>100</v>
      </c>
      <c r="H51" s="6" t="s">
        <v>387</v>
      </c>
      <c r="I51" s="6" t="s">
        <v>388</v>
      </c>
      <c r="J51" s="108">
        <v>0.43</v>
      </c>
      <c r="K51" s="6" t="s">
        <v>509</v>
      </c>
      <c r="L51" s="10">
        <v>7.57</v>
      </c>
      <c r="M51" s="10">
        <v>9.2297297297297298</v>
      </c>
      <c r="N51" s="11">
        <v>362.3</v>
      </c>
      <c r="O51" s="6">
        <v>100</v>
      </c>
      <c r="P51" s="6" t="s">
        <v>387</v>
      </c>
      <c r="Q51" s="6" t="s">
        <v>388</v>
      </c>
      <c r="R51" s="10">
        <v>0.43609999999999999</v>
      </c>
    </row>
    <row r="52" spans="1:18">
      <c r="A52" t="s">
        <v>192</v>
      </c>
      <c r="B52" s="1" t="s">
        <v>193</v>
      </c>
      <c r="C52" s="10">
        <v>0.315</v>
      </c>
      <c r="D52" s="10">
        <v>0.43181818181818182</v>
      </c>
      <c r="E52" s="41" t="s">
        <v>353</v>
      </c>
      <c r="F52" s="12">
        <v>181.1</v>
      </c>
      <c r="G52" s="13">
        <v>60</v>
      </c>
      <c r="H52" s="6" t="s">
        <v>389</v>
      </c>
      <c r="I52" s="6" t="s">
        <v>390</v>
      </c>
      <c r="J52" s="108">
        <v>4.3899999999999997</v>
      </c>
      <c r="K52" s="6" t="s">
        <v>508</v>
      </c>
      <c r="L52" s="10">
        <v>4.2300000000000004</v>
      </c>
      <c r="M52" s="10">
        <v>4.7162162162162167</v>
      </c>
      <c r="N52" s="11">
        <v>181.1</v>
      </c>
      <c r="O52" s="6">
        <v>60</v>
      </c>
      <c r="P52" s="6" t="s">
        <v>589</v>
      </c>
      <c r="Q52" s="6" t="s">
        <v>590</v>
      </c>
      <c r="R52" s="10">
        <v>0.225833333333333</v>
      </c>
    </row>
    <row r="53" spans="1:18">
      <c r="A53" t="s">
        <v>196</v>
      </c>
      <c r="B53" s="1" t="s">
        <v>197</v>
      </c>
      <c r="C53" s="10">
        <v>4.2492999999999999</v>
      </c>
      <c r="D53" s="11">
        <v>18.315000000000001</v>
      </c>
      <c r="E53" s="41" t="s">
        <v>305</v>
      </c>
      <c r="F53" s="12">
        <v>362.2</v>
      </c>
      <c r="G53" s="13">
        <v>70</v>
      </c>
      <c r="H53" s="6" t="s">
        <v>391</v>
      </c>
      <c r="I53" s="6" t="s">
        <v>392</v>
      </c>
      <c r="J53" s="108">
        <v>0.72</v>
      </c>
      <c r="K53" s="6" t="s">
        <v>508</v>
      </c>
      <c r="L53" s="10">
        <v>4.26</v>
      </c>
      <c r="M53" s="10">
        <v>4.7567567567567561</v>
      </c>
      <c r="N53" s="11">
        <v>227</v>
      </c>
      <c r="O53" s="6">
        <v>60</v>
      </c>
      <c r="P53" s="6" t="s">
        <v>591</v>
      </c>
      <c r="Q53" s="6" t="s">
        <v>371</v>
      </c>
      <c r="R53" s="10">
        <v>0.146166666666667</v>
      </c>
    </row>
    <row r="54" spans="1:18">
      <c r="A54" t="s">
        <v>200</v>
      </c>
      <c r="B54" s="1" t="s">
        <v>201</v>
      </c>
      <c r="C54" s="10">
        <v>4.2300000000000004</v>
      </c>
      <c r="D54" s="11">
        <v>18.22727272727273</v>
      </c>
      <c r="E54" s="41" t="s">
        <v>331</v>
      </c>
      <c r="F54" s="12">
        <v>403.2</v>
      </c>
      <c r="G54" s="13">
        <v>70</v>
      </c>
      <c r="H54" s="6" t="s">
        <v>393</v>
      </c>
      <c r="I54" s="6" t="s">
        <v>335</v>
      </c>
      <c r="J54" s="108">
        <v>0.57999999999999996</v>
      </c>
      <c r="K54" s="6" t="s">
        <v>508</v>
      </c>
      <c r="L54" s="10">
        <v>7.12</v>
      </c>
      <c r="M54" s="10">
        <v>8.621621621621621</v>
      </c>
      <c r="N54" s="11">
        <v>133.1</v>
      </c>
      <c r="O54" s="6">
        <v>40</v>
      </c>
      <c r="P54" s="6" t="s">
        <v>555</v>
      </c>
      <c r="Q54" s="6" t="s">
        <v>326</v>
      </c>
      <c r="R54" s="10">
        <v>0.71073333333333299</v>
      </c>
    </row>
    <row r="55" spans="1:18">
      <c r="A55" t="s">
        <v>204</v>
      </c>
      <c r="B55" s="1" t="s">
        <v>205</v>
      </c>
      <c r="C55" s="10">
        <v>1.4739999999999998</v>
      </c>
      <c r="D55" s="10">
        <v>5.6999999999999993</v>
      </c>
      <c r="E55" s="41" t="s">
        <v>353</v>
      </c>
      <c r="F55" s="12">
        <v>194.1</v>
      </c>
      <c r="G55" s="13">
        <v>50</v>
      </c>
      <c r="H55" s="6" t="s">
        <v>394</v>
      </c>
      <c r="I55" s="6" t="s">
        <v>395</v>
      </c>
      <c r="J55" s="108">
        <v>0.49380424791798516</v>
      </c>
      <c r="K55" s="6" t="s">
        <v>509</v>
      </c>
      <c r="L55" s="10">
        <v>2.67</v>
      </c>
      <c r="M55" s="10">
        <v>2.6081081081081079</v>
      </c>
      <c r="N55" s="11">
        <v>194.1</v>
      </c>
      <c r="O55" s="6">
        <v>50</v>
      </c>
      <c r="P55" s="6" t="s">
        <v>394</v>
      </c>
      <c r="Q55" s="6" t="s">
        <v>582</v>
      </c>
      <c r="R55" s="10">
        <v>0.47753333333333298</v>
      </c>
    </row>
    <row r="56" spans="1:18">
      <c r="A56" t="s">
        <v>515</v>
      </c>
      <c r="B56" s="1" t="s">
        <v>209</v>
      </c>
      <c r="C56" s="10">
        <v>0.29599999999999999</v>
      </c>
      <c r="D56" s="10">
        <v>0.3454545454545454</v>
      </c>
      <c r="E56" s="41" t="s">
        <v>353</v>
      </c>
      <c r="F56" s="12">
        <v>130</v>
      </c>
      <c r="G56" s="13">
        <v>60</v>
      </c>
      <c r="H56" s="6" t="s">
        <v>396</v>
      </c>
      <c r="I56" s="6" t="s">
        <v>386</v>
      </c>
      <c r="J56" s="108">
        <v>0.08</v>
      </c>
      <c r="M56" s="10"/>
    </row>
    <row r="57" spans="1:18">
      <c r="A57" t="s">
        <v>516</v>
      </c>
      <c r="B57" s="1" t="s">
        <v>209</v>
      </c>
      <c r="C57" s="10">
        <v>1.49</v>
      </c>
      <c r="D57" s="10">
        <v>5.7727272727272725</v>
      </c>
      <c r="E57" s="41" t="s">
        <v>305</v>
      </c>
      <c r="F57" s="12">
        <v>265.10000000000002</v>
      </c>
      <c r="G57" s="13">
        <v>70</v>
      </c>
      <c r="H57" s="6" t="s">
        <v>397</v>
      </c>
      <c r="I57" s="6" t="s">
        <v>398</v>
      </c>
      <c r="J57" s="108">
        <v>0.14000000000000001</v>
      </c>
      <c r="K57" s="6" t="s">
        <v>508</v>
      </c>
      <c r="L57" s="10">
        <v>4.43</v>
      </c>
      <c r="M57" s="10">
        <v>4.986486486486486</v>
      </c>
      <c r="N57" s="11">
        <v>130</v>
      </c>
      <c r="O57" s="6">
        <v>60</v>
      </c>
      <c r="P57" s="6" t="s">
        <v>396</v>
      </c>
      <c r="Q57" s="6" t="s">
        <v>386</v>
      </c>
      <c r="R57" s="10">
        <v>9.6799999999999997E-2</v>
      </c>
    </row>
    <row r="58" spans="1:18">
      <c r="A58" t="s">
        <v>212</v>
      </c>
      <c r="B58" s="1" t="s">
        <v>213</v>
      </c>
      <c r="C58" s="10">
        <v>1.8634999999999999</v>
      </c>
      <c r="D58" s="10">
        <v>7.4704545454545448</v>
      </c>
      <c r="E58" s="41" t="s">
        <v>305</v>
      </c>
      <c r="F58" s="12">
        <v>225</v>
      </c>
      <c r="G58" s="13">
        <v>70</v>
      </c>
      <c r="H58" s="6" t="s">
        <v>313</v>
      </c>
      <c r="I58" s="6" t="s">
        <v>314</v>
      </c>
      <c r="J58" s="108">
        <v>0.57999999999999996</v>
      </c>
      <c r="K58" s="6" t="s">
        <v>612</v>
      </c>
      <c r="L58" s="10">
        <v>5.15</v>
      </c>
      <c r="M58" s="10">
        <v>5.9594594594594597</v>
      </c>
      <c r="N58" s="11">
        <v>90.1</v>
      </c>
      <c r="O58" s="6">
        <v>50</v>
      </c>
      <c r="P58" s="6" t="s">
        <v>549</v>
      </c>
      <c r="Q58" s="6" t="s">
        <v>550</v>
      </c>
      <c r="R58" s="10">
        <v>1.635E-2</v>
      </c>
    </row>
    <row r="59" spans="1:18">
      <c r="A59" t="s">
        <v>215</v>
      </c>
      <c r="B59" s="4" t="s">
        <v>216</v>
      </c>
      <c r="C59" s="10">
        <v>1.8634999999999999</v>
      </c>
      <c r="D59" s="10">
        <v>7.4704545454545448</v>
      </c>
      <c r="E59" s="41" t="s">
        <v>305</v>
      </c>
      <c r="F59" s="12">
        <v>338.2</v>
      </c>
      <c r="G59" s="13">
        <v>70</v>
      </c>
      <c r="H59" s="6" t="s">
        <v>399</v>
      </c>
      <c r="I59" s="6" t="s">
        <v>319</v>
      </c>
      <c r="J59" s="108">
        <f>1/0.22</f>
        <v>4.5454545454545459</v>
      </c>
      <c r="K59" s="6" t="s">
        <v>508</v>
      </c>
      <c r="L59" s="10">
        <v>7.39</v>
      </c>
      <c r="M59" s="10">
        <v>8.986486486486486</v>
      </c>
      <c r="N59" s="11">
        <v>203.1</v>
      </c>
      <c r="O59" s="6">
        <v>50</v>
      </c>
      <c r="P59" s="6" t="s">
        <v>626</v>
      </c>
      <c r="Q59" s="6" t="s">
        <v>333</v>
      </c>
      <c r="R59" s="10">
        <v>1.3698630136986301</v>
      </c>
    </row>
    <row r="60" spans="1:18">
      <c r="A60" t="s">
        <v>218</v>
      </c>
      <c r="B60" s="1" t="s">
        <v>219</v>
      </c>
      <c r="C60" s="10">
        <v>1.1200000000000001</v>
      </c>
      <c r="D60" s="10">
        <v>4.0909090909090917</v>
      </c>
      <c r="E60" s="41" t="s">
        <v>305</v>
      </c>
      <c r="F60" s="12">
        <v>267.10000000000002</v>
      </c>
      <c r="G60" s="13">
        <v>70</v>
      </c>
      <c r="H60" s="6" t="s">
        <v>347</v>
      </c>
      <c r="I60" s="6" t="s">
        <v>371</v>
      </c>
      <c r="J60" s="108">
        <v>0.51</v>
      </c>
      <c r="K60" s="6" t="s">
        <v>613</v>
      </c>
      <c r="L60" s="10">
        <v>5.27</v>
      </c>
      <c r="M60" s="10">
        <v>6.121621621621621</v>
      </c>
      <c r="N60" s="11">
        <v>132</v>
      </c>
      <c r="O60" s="6">
        <v>60</v>
      </c>
      <c r="P60" s="6" t="s">
        <v>592</v>
      </c>
      <c r="Q60" s="6" t="s">
        <v>371</v>
      </c>
      <c r="R60" s="10">
        <v>0.4123</v>
      </c>
    </row>
    <row r="61" spans="1:18">
      <c r="A61" s="15" t="s">
        <v>220</v>
      </c>
      <c r="B61" s="16" t="s">
        <v>221</v>
      </c>
      <c r="C61" s="17">
        <v>0.98950000000000005</v>
      </c>
      <c r="D61" s="17">
        <v>3.497727272727273</v>
      </c>
      <c r="E61" s="42" t="s">
        <v>353</v>
      </c>
      <c r="F61" s="19">
        <v>247</v>
      </c>
      <c r="G61" s="20">
        <v>70</v>
      </c>
      <c r="H61" s="21" t="s">
        <v>400</v>
      </c>
      <c r="I61" s="21" t="s">
        <v>401</v>
      </c>
      <c r="J61" s="110">
        <v>0.47</v>
      </c>
      <c r="K61" s="21" t="s">
        <v>508</v>
      </c>
      <c r="L61" s="17">
        <v>4.7</v>
      </c>
      <c r="M61" s="17">
        <v>5.3513513513513518</v>
      </c>
      <c r="N61" s="18">
        <v>247.1</v>
      </c>
      <c r="O61" s="21">
        <v>70</v>
      </c>
      <c r="P61" s="21" t="s">
        <v>593</v>
      </c>
      <c r="Q61" s="21" t="s">
        <v>380</v>
      </c>
      <c r="R61" s="17">
        <v>0.55816666666666703</v>
      </c>
    </row>
    <row r="62" spans="1:18">
      <c r="A62" t="s">
        <v>225</v>
      </c>
      <c r="B62" s="1" t="s">
        <v>226</v>
      </c>
      <c r="C62" s="10">
        <v>0.96099999999999997</v>
      </c>
      <c r="D62" s="10">
        <v>3.3681818181818182</v>
      </c>
      <c r="E62" s="41" t="s">
        <v>353</v>
      </c>
      <c r="F62" s="12">
        <v>122.1</v>
      </c>
      <c r="G62" s="13">
        <v>70</v>
      </c>
      <c r="H62" s="6" t="s">
        <v>377</v>
      </c>
      <c r="I62" s="6" t="s">
        <v>371</v>
      </c>
      <c r="J62" s="108">
        <v>0.99</v>
      </c>
      <c r="K62" s="6" t="s">
        <v>509</v>
      </c>
      <c r="L62" s="10">
        <v>2.41</v>
      </c>
      <c r="M62" s="10">
        <v>2.256756756756757</v>
      </c>
      <c r="N62" s="11">
        <v>122.1</v>
      </c>
      <c r="O62" s="6">
        <v>70</v>
      </c>
      <c r="P62" s="6" t="s">
        <v>377</v>
      </c>
      <c r="Q62" s="6" t="s">
        <v>371</v>
      </c>
      <c r="R62" s="10">
        <v>0.99829999999999997</v>
      </c>
    </row>
    <row r="63" spans="1:18">
      <c r="A63" t="s">
        <v>547</v>
      </c>
      <c r="B63" s="1" t="s">
        <v>229</v>
      </c>
      <c r="C63" s="10">
        <v>4.5264999999999995</v>
      </c>
      <c r="D63" s="11">
        <v>19.574999999999999</v>
      </c>
      <c r="E63" s="41" t="s">
        <v>331</v>
      </c>
      <c r="F63" s="12">
        <v>373</v>
      </c>
      <c r="G63" s="13">
        <v>70</v>
      </c>
      <c r="H63" s="6" t="s">
        <v>402</v>
      </c>
      <c r="I63" s="6" t="s">
        <v>371</v>
      </c>
      <c r="J63" s="108">
        <v>0.17</v>
      </c>
      <c r="K63" s="6" t="s">
        <v>508</v>
      </c>
      <c r="L63" s="10">
        <v>7.14</v>
      </c>
      <c r="M63" s="10">
        <v>8.6486486486486474</v>
      </c>
      <c r="N63" s="11">
        <v>103.1</v>
      </c>
      <c r="O63" s="6">
        <v>50</v>
      </c>
      <c r="P63" s="6" t="s">
        <v>594</v>
      </c>
      <c r="Q63" s="6" t="s">
        <v>321</v>
      </c>
      <c r="R63" s="10">
        <v>7.0499999999999993E-2</v>
      </c>
    </row>
    <row r="64" spans="1:18">
      <c r="A64" t="s">
        <v>232</v>
      </c>
      <c r="B64" s="1" t="s">
        <v>233</v>
      </c>
      <c r="C64" s="10">
        <v>0.23</v>
      </c>
      <c r="D64" s="10">
        <v>4.5454545454545497E-2</v>
      </c>
      <c r="E64" s="41" t="s">
        <v>353</v>
      </c>
      <c r="F64" s="12">
        <v>162.1</v>
      </c>
      <c r="G64" s="13">
        <v>60</v>
      </c>
      <c r="H64" s="6" t="s">
        <v>403</v>
      </c>
      <c r="I64" s="6" t="s">
        <v>404</v>
      </c>
      <c r="J64" s="108">
        <v>0.52313875362229756</v>
      </c>
      <c r="K64" s="6" t="s">
        <v>508</v>
      </c>
      <c r="L64" s="10">
        <v>6.05</v>
      </c>
      <c r="M64" s="10">
        <v>7.1756756756756754</v>
      </c>
      <c r="N64" s="11">
        <v>162.1</v>
      </c>
      <c r="O64" s="6">
        <v>60</v>
      </c>
      <c r="P64" s="6" t="s">
        <v>403</v>
      </c>
      <c r="Q64" s="6" t="s">
        <v>404</v>
      </c>
      <c r="R64" s="10">
        <v>0.48556666666666698</v>
      </c>
    </row>
    <row r="65" spans="1:18">
      <c r="A65" t="s">
        <v>236</v>
      </c>
      <c r="B65" s="1" t="s">
        <v>237</v>
      </c>
      <c r="C65" s="10">
        <v>0.24</v>
      </c>
      <c r="D65" s="10">
        <v>9.090909090909087E-2</v>
      </c>
      <c r="E65" s="41" t="s">
        <v>353</v>
      </c>
      <c r="F65" s="12">
        <v>104</v>
      </c>
      <c r="G65" s="13">
        <v>60</v>
      </c>
      <c r="H65" s="6" t="s">
        <v>405</v>
      </c>
      <c r="I65" s="6" t="s">
        <v>406</v>
      </c>
      <c r="J65" s="108">
        <v>0.51318669016093355</v>
      </c>
      <c r="K65" s="6" t="s">
        <v>508</v>
      </c>
      <c r="L65" s="10">
        <v>5.4</v>
      </c>
      <c r="M65" s="10">
        <v>6.2972972972972974</v>
      </c>
      <c r="N65" s="11">
        <v>104</v>
      </c>
      <c r="O65" s="6">
        <v>60</v>
      </c>
      <c r="P65" s="6" t="s">
        <v>405</v>
      </c>
      <c r="Q65" s="6" t="s">
        <v>406</v>
      </c>
      <c r="R65" s="10">
        <v>0.478333333333333</v>
      </c>
    </row>
    <row r="66" spans="1:18">
      <c r="A66" t="s">
        <v>240</v>
      </c>
      <c r="B66" s="2" t="s">
        <v>241</v>
      </c>
      <c r="C66" s="10">
        <v>0.22570000000000001</v>
      </c>
      <c r="D66" s="10">
        <v>2.590909090909093E-2</v>
      </c>
      <c r="E66" s="41" t="s">
        <v>353</v>
      </c>
      <c r="F66" s="12">
        <v>114.1</v>
      </c>
      <c r="G66" s="13">
        <v>60</v>
      </c>
      <c r="H66" s="6" t="s">
        <v>407</v>
      </c>
      <c r="I66" s="6" t="s">
        <v>408</v>
      </c>
      <c r="J66" s="108">
        <v>0.36</v>
      </c>
      <c r="K66" s="6" t="s">
        <v>508</v>
      </c>
      <c r="L66" s="10">
        <v>3.82</v>
      </c>
      <c r="M66" s="10">
        <v>4.1621621621621623</v>
      </c>
      <c r="N66" s="11">
        <v>114.1</v>
      </c>
      <c r="O66" s="6">
        <v>60</v>
      </c>
      <c r="P66" s="6" t="s">
        <v>580</v>
      </c>
      <c r="Q66" s="6" t="s">
        <v>316</v>
      </c>
      <c r="R66" s="10">
        <v>0.30333333333333301</v>
      </c>
    </row>
    <row r="67" spans="1:18">
      <c r="A67" t="s">
        <v>244</v>
      </c>
      <c r="B67" s="5" t="s">
        <v>245</v>
      </c>
      <c r="C67" s="10">
        <v>2.34</v>
      </c>
      <c r="D67" s="10">
        <v>9.6363636363636349</v>
      </c>
      <c r="E67" s="41" t="s">
        <v>305</v>
      </c>
      <c r="F67" s="12">
        <v>181</v>
      </c>
      <c r="G67" s="13">
        <v>70</v>
      </c>
      <c r="H67" s="6" t="s">
        <v>409</v>
      </c>
      <c r="I67" s="6" t="s">
        <v>333</v>
      </c>
      <c r="J67" s="108">
        <v>0.37</v>
      </c>
      <c r="K67" s="6" t="s">
        <v>508</v>
      </c>
      <c r="L67" s="10">
        <v>4.8</v>
      </c>
      <c r="M67" s="10">
        <v>5.486486486486486</v>
      </c>
      <c r="N67" s="11">
        <v>46.1</v>
      </c>
      <c r="O67" s="6">
        <v>60</v>
      </c>
      <c r="P67" s="6" t="s">
        <v>595</v>
      </c>
      <c r="Q67" s="6" t="s">
        <v>596</v>
      </c>
      <c r="R67" s="10">
        <v>4.43666666666667E-2</v>
      </c>
    </row>
    <row r="68" spans="1:18">
      <c r="A68" t="s">
        <v>248</v>
      </c>
      <c r="B68" s="1" t="s">
        <v>249</v>
      </c>
      <c r="C68" s="10">
        <v>3.7345000000000002</v>
      </c>
      <c r="D68" s="11">
        <v>15.975</v>
      </c>
      <c r="E68" s="41" t="s">
        <v>305</v>
      </c>
      <c r="F68" s="12">
        <v>289.2</v>
      </c>
      <c r="G68" s="13">
        <v>70</v>
      </c>
      <c r="H68" s="6" t="s">
        <v>410</v>
      </c>
      <c r="I68" s="6" t="s">
        <v>411</v>
      </c>
      <c r="J68" s="108">
        <v>0.63</v>
      </c>
      <c r="K68" s="6" t="s">
        <v>508</v>
      </c>
      <c r="L68" s="10">
        <v>4.75</v>
      </c>
      <c r="M68" s="10">
        <v>5.4189189189189184</v>
      </c>
      <c r="N68" s="11">
        <v>154</v>
      </c>
      <c r="O68" s="6">
        <v>50</v>
      </c>
      <c r="P68" s="6" t="s">
        <v>410</v>
      </c>
      <c r="Q68" s="6" t="s">
        <v>321</v>
      </c>
      <c r="R68" s="10">
        <v>0.64829999999999999</v>
      </c>
    </row>
    <row r="69" spans="1:18">
      <c r="A69" t="s">
        <v>252</v>
      </c>
      <c r="B69" s="4" t="s">
        <v>253</v>
      </c>
      <c r="C69" s="10">
        <v>0.9325</v>
      </c>
      <c r="D69" s="10">
        <v>3.2386363636363638</v>
      </c>
      <c r="E69" s="41" t="s">
        <v>305</v>
      </c>
      <c r="F69" s="12">
        <v>247</v>
      </c>
      <c r="G69" s="13">
        <v>70</v>
      </c>
      <c r="H69" s="6" t="s">
        <v>412</v>
      </c>
      <c r="I69" s="6" t="s">
        <v>338</v>
      </c>
      <c r="J69" s="108">
        <v>0.56000000000000005</v>
      </c>
      <c r="K69" s="6" t="s">
        <v>508</v>
      </c>
      <c r="L69" s="10">
        <v>7.03</v>
      </c>
      <c r="M69" s="10">
        <v>8.5</v>
      </c>
      <c r="N69" s="11">
        <v>112.1</v>
      </c>
      <c r="O69" s="6">
        <v>50</v>
      </c>
      <c r="P69" s="6" t="s">
        <v>597</v>
      </c>
      <c r="Q69" s="6" t="s">
        <v>404</v>
      </c>
      <c r="R69" s="10">
        <v>0.2354</v>
      </c>
    </row>
    <row r="70" spans="1:18">
      <c r="A70" t="s">
        <v>256</v>
      </c>
      <c r="B70" s="1" t="s">
        <v>257</v>
      </c>
      <c r="C70" s="10">
        <v>4.2591999999999999</v>
      </c>
      <c r="D70" s="11">
        <v>18.36</v>
      </c>
      <c r="E70" s="41" t="s">
        <v>305</v>
      </c>
      <c r="F70" s="12">
        <v>344.2</v>
      </c>
      <c r="G70" s="13">
        <v>70</v>
      </c>
      <c r="H70" s="6" t="s">
        <v>413</v>
      </c>
      <c r="I70" s="6" t="s">
        <v>414</v>
      </c>
      <c r="J70" s="108">
        <v>0.56000000000000005</v>
      </c>
      <c r="K70" s="6" t="s">
        <v>508</v>
      </c>
      <c r="L70" s="10">
        <v>4.28</v>
      </c>
      <c r="M70" s="10">
        <v>4.7837837837837842</v>
      </c>
      <c r="N70" s="11">
        <v>209.1</v>
      </c>
      <c r="O70" s="6">
        <v>60</v>
      </c>
      <c r="P70" s="6" t="s">
        <v>413</v>
      </c>
      <c r="Q70" s="6" t="s">
        <v>314</v>
      </c>
      <c r="R70" s="10">
        <v>0.37109999999999999</v>
      </c>
    </row>
    <row r="71" spans="1:18">
      <c r="A71" t="s">
        <v>260</v>
      </c>
      <c r="B71" s="1" t="s">
        <v>261</v>
      </c>
      <c r="C71" s="10">
        <v>1.49</v>
      </c>
      <c r="D71" s="10">
        <v>5.7727272727272725</v>
      </c>
      <c r="E71" s="41" t="s">
        <v>305</v>
      </c>
      <c r="F71" s="12">
        <v>197.1</v>
      </c>
      <c r="G71" s="13">
        <v>70</v>
      </c>
      <c r="H71" s="6" t="s">
        <v>415</v>
      </c>
      <c r="I71" s="6" t="s">
        <v>416</v>
      </c>
      <c r="J71" s="108">
        <v>0.98</v>
      </c>
      <c r="K71" s="6" t="s">
        <v>508</v>
      </c>
      <c r="L71" s="10">
        <v>4.71</v>
      </c>
      <c r="M71" s="10">
        <v>5.3648648648648649</v>
      </c>
      <c r="N71" s="11">
        <v>62.1</v>
      </c>
      <c r="O71" s="6">
        <v>30</v>
      </c>
      <c r="P71" s="6" t="s">
        <v>598</v>
      </c>
      <c r="Q71" s="6" t="s">
        <v>355</v>
      </c>
      <c r="R71" s="10">
        <v>0.26619999999999999</v>
      </c>
    </row>
    <row r="72" spans="1:18">
      <c r="A72" t="s">
        <v>264</v>
      </c>
      <c r="B72" s="5" t="s">
        <v>265</v>
      </c>
      <c r="C72" s="10">
        <v>4.6155999999999997</v>
      </c>
      <c r="D72" s="11">
        <v>19.98</v>
      </c>
      <c r="E72" s="41" t="s">
        <v>305</v>
      </c>
      <c r="F72" s="12">
        <v>257.2</v>
      </c>
      <c r="G72" s="13">
        <v>70</v>
      </c>
      <c r="H72" s="6" t="s">
        <v>417</v>
      </c>
      <c r="I72" s="6" t="s">
        <v>392</v>
      </c>
      <c r="J72" s="108">
        <v>0.51</v>
      </c>
      <c r="K72" s="6" t="s">
        <v>508</v>
      </c>
      <c r="L72" s="10">
        <v>3.77</v>
      </c>
      <c r="M72" s="10">
        <v>4.0945945945945947</v>
      </c>
      <c r="N72" s="11">
        <v>122</v>
      </c>
      <c r="O72" s="6">
        <v>50</v>
      </c>
      <c r="P72" s="6" t="s">
        <v>377</v>
      </c>
      <c r="Q72" s="6" t="s">
        <v>386</v>
      </c>
      <c r="R72" s="10">
        <v>0.3483</v>
      </c>
    </row>
    <row r="73" spans="1:18">
      <c r="A73" t="s">
        <v>268</v>
      </c>
      <c r="B73" s="1" t="s">
        <v>269</v>
      </c>
      <c r="C73" s="10">
        <v>4.4077000000000002</v>
      </c>
      <c r="D73" s="11">
        <v>19.035000000000004</v>
      </c>
      <c r="E73" s="41" t="s">
        <v>331</v>
      </c>
      <c r="F73" s="12">
        <v>359.1</v>
      </c>
      <c r="G73" s="13">
        <v>70</v>
      </c>
      <c r="H73" s="6" t="s">
        <v>418</v>
      </c>
      <c r="I73" s="6" t="s">
        <v>321</v>
      </c>
      <c r="J73" s="108">
        <v>0.28999999999999998</v>
      </c>
      <c r="K73" s="6" t="s">
        <v>508</v>
      </c>
      <c r="L73" s="10">
        <v>7.19</v>
      </c>
      <c r="M73" s="10">
        <v>8.7162162162162158</v>
      </c>
      <c r="N73" s="11">
        <v>89.1</v>
      </c>
      <c r="O73" s="6">
        <v>40</v>
      </c>
      <c r="P73" s="6" t="s">
        <v>599</v>
      </c>
      <c r="Q73" s="6" t="s">
        <v>600</v>
      </c>
      <c r="R73" s="10">
        <v>0.48223333333333301</v>
      </c>
    </row>
    <row r="74" spans="1:18">
      <c r="A74" t="s">
        <v>272</v>
      </c>
      <c r="B74" s="1" t="s">
        <v>273</v>
      </c>
      <c r="C74" s="10">
        <v>3.6057999999999999</v>
      </c>
      <c r="D74" s="11">
        <v>15.389999999999999</v>
      </c>
      <c r="E74" s="41" t="s">
        <v>305</v>
      </c>
      <c r="F74" s="12">
        <v>207</v>
      </c>
      <c r="G74" s="13">
        <v>70</v>
      </c>
      <c r="H74" s="6" t="s">
        <v>419</v>
      </c>
      <c r="I74" s="6" t="s">
        <v>328</v>
      </c>
      <c r="J74" s="108">
        <v>2.77</v>
      </c>
      <c r="K74" s="6" t="s">
        <v>508</v>
      </c>
      <c r="L74" s="10">
        <v>4.72</v>
      </c>
      <c r="M74" s="10">
        <v>5.3783783783783781</v>
      </c>
      <c r="N74" s="11">
        <v>72.099999999999994</v>
      </c>
      <c r="O74" s="6">
        <v>50</v>
      </c>
      <c r="P74" s="6" t="s">
        <v>601</v>
      </c>
      <c r="Q74" s="6" t="s">
        <v>602</v>
      </c>
      <c r="R74" s="10">
        <v>8.0999999999999996E-3</v>
      </c>
    </row>
    <row r="75" spans="1:18">
      <c r="A75" t="s">
        <v>276</v>
      </c>
      <c r="B75" s="1" t="s">
        <v>277</v>
      </c>
      <c r="C75" s="10">
        <v>3.6</v>
      </c>
      <c r="D75" s="11">
        <v>15.363636363636363</v>
      </c>
      <c r="E75" s="41" t="s">
        <v>305</v>
      </c>
      <c r="F75" s="12">
        <v>312.3</v>
      </c>
      <c r="G75" s="13">
        <v>70</v>
      </c>
      <c r="H75" s="6" t="s">
        <v>420</v>
      </c>
      <c r="I75" s="6" t="s">
        <v>421</v>
      </c>
      <c r="J75" s="108">
        <v>0.17</v>
      </c>
      <c r="K75" s="6"/>
      <c r="L75" s="10"/>
      <c r="M75" s="10"/>
      <c r="N75" s="11"/>
      <c r="O75" s="6"/>
      <c r="P75" s="6"/>
      <c r="Q75" s="6"/>
      <c r="R75" s="10"/>
    </row>
    <row r="76" spans="1:18">
      <c r="A76" t="s">
        <v>281</v>
      </c>
      <c r="B76" s="1" t="s">
        <v>282</v>
      </c>
      <c r="C76" s="10">
        <v>4.6947999999999999</v>
      </c>
      <c r="D76" s="11">
        <v>20.34</v>
      </c>
      <c r="E76" s="41" t="s">
        <v>331</v>
      </c>
      <c r="F76" s="12">
        <v>416.1</v>
      </c>
      <c r="G76" s="13">
        <v>70</v>
      </c>
      <c r="H76" s="6" t="s">
        <v>422</v>
      </c>
      <c r="I76" s="6" t="s">
        <v>423</v>
      </c>
      <c r="J76" s="108">
        <v>0.54</v>
      </c>
      <c r="K76" s="6"/>
      <c r="L76" s="10"/>
      <c r="M76" s="10"/>
      <c r="N76" s="11"/>
      <c r="O76" s="6"/>
      <c r="P76" s="6"/>
      <c r="Q76" s="6"/>
      <c r="R76" s="10"/>
    </row>
    <row r="77" spans="1:18">
      <c r="A77" t="s">
        <v>285</v>
      </c>
      <c r="B77" s="1" t="s">
        <v>286</v>
      </c>
      <c r="C77" s="10">
        <v>4.8036999999999992</v>
      </c>
      <c r="D77" s="11">
        <v>20.834999999999997</v>
      </c>
      <c r="E77" s="41" t="s">
        <v>331</v>
      </c>
      <c r="F77" s="12">
        <v>473.1</v>
      </c>
      <c r="G77" s="13">
        <v>70</v>
      </c>
      <c r="H77" s="6" t="s">
        <v>424</v>
      </c>
      <c r="I77" s="6" t="s">
        <v>425</v>
      </c>
      <c r="J77" s="108">
        <v>0.68</v>
      </c>
      <c r="K77" s="6" t="s">
        <v>508</v>
      </c>
      <c r="L77" s="10">
        <v>7.51</v>
      </c>
      <c r="M77" s="10">
        <v>9.1486486486486474</v>
      </c>
      <c r="N77" s="11">
        <v>203.2</v>
      </c>
      <c r="O77" s="6">
        <v>60</v>
      </c>
      <c r="P77" s="6" t="s">
        <v>603</v>
      </c>
      <c r="Q77" s="6" t="s">
        <v>604</v>
      </c>
      <c r="R77" s="10">
        <v>0.19026357847738401</v>
      </c>
    </row>
    <row r="78" spans="1:18">
      <c r="A78" t="s">
        <v>289</v>
      </c>
      <c r="B78" s="4" t="s">
        <v>290</v>
      </c>
      <c r="C78" s="10">
        <v>0.9</v>
      </c>
      <c r="D78" s="10">
        <v>3.0909090909090913</v>
      </c>
      <c r="E78" s="41" t="s">
        <v>305</v>
      </c>
      <c r="F78" s="12">
        <v>261</v>
      </c>
      <c r="G78" s="13">
        <v>70</v>
      </c>
      <c r="H78" s="6" t="s">
        <v>426</v>
      </c>
      <c r="I78" s="6" t="s">
        <v>414</v>
      </c>
      <c r="J78" s="108">
        <v>0.46</v>
      </c>
      <c r="K78" s="6" t="s">
        <v>615</v>
      </c>
      <c r="L78" s="10">
        <v>3.59</v>
      </c>
      <c r="M78" s="10">
        <v>3.8513513513513509</v>
      </c>
      <c r="N78" s="11">
        <v>124</v>
      </c>
      <c r="O78" s="6">
        <v>-60</v>
      </c>
      <c r="P78" s="6" t="s">
        <v>610</v>
      </c>
      <c r="Q78" s="6" t="s">
        <v>611</v>
      </c>
      <c r="R78" s="10">
        <v>1.8200000000000001E-2</v>
      </c>
    </row>
    <row r="79" spans="1:18">
      <c r="A79" t="s">
        <v>293</v>
      </c>
      <c r="B79" s="1" t="s">
        <v>294</v>
      </c>
      <c r="C79" s="10">
        <v>4.8729999999999993</v>
      </c>
      <c r="D79" s="11">
        <v>21.15</v>
      </c>
      <c r="E79" s="41" t="s">
        <v>305</v>
      </c>
      <c r="F79" s="12">
        <v>912.7</v>
      </c>
      <c r="G79" s="13">
        <v>70</v>
      </c>
      <c r="H79" s="6" t="s">
        <v>427</v>
      </c>
      <c r="I79" s="6" t="s">
        <v>428</v>
      </c>
      <c r="J79" s="108">
        <v>0.17</v>
      </c>
      <c r="K79" s="6" t="s">
        <v>508</v>
      </c>
      <c r="L79" s="10">
        <v>3.61</v>
      </c>
      <c r="M79" s="10">
        <v>3.8783783783783785</v>
      </c>
      <c r="N79" s="11">
        <v>777.7</v>
      </c>
      <c r="O79" s="6">
        <v>100</v>
      </c>
      <c r="P79" s="6" t="s">
        <v>605</v>
      </c>
      <c r="Q79" s="6" t="s">
        <v>606</v>
      </c>
      <c r="R79" s="10">
        <v>0.246466666666667</v>
      </c>
    </row>
    <row r="80" spans="1:18">
      <c r="A80" t="s">
        <v>297</v>
      </c>
      <c r="B80" s="1" t="s">
        <v>298</v>
      </c>
      <c r="C80" s="10">
        <v>0.2409</v>
      </c>
      <c r="D80" s="10">
        <v>9.4999999999999959E-2</v>
      </c>
      <c r="E80" s="41" t="s">
        <v>353</v>
      </c>
      <c r="F80" s="12">
        <v>76.099999999999994</v>
      </c>
      <c r="G80" s="13">
        <v>80</v>
      </c>
      <c r="H80" s="6" t="s">
        <v>429</v>
      </c>
      <c r="I80" s="6" t="s">
        <v>416</v>
      </c>
      <c r="J80" s="108">
        <v>0.59767764587388339</v>
      </c>
      <c r="K80" s="6" t="s">
        <v>508</v>
      </c>
      <c r="L80" s="10">
        <v>5.33</v>
      </c>
      <c r="M80" s="10">
        <v>6.2027027027027026</v>
      </c>
      <c r="N80" s="11">
        <v>76.099999999999994</v>
      </c>
      <c r="O80" s="6">
        <v>80</v>
      </c>
      <c r="P80" s="6" t="s">
        <v>364</v>
      </c>
      <c r="Q80" s="6" t="s">
        <v>383</v>
      </c>
      <c r="R80" s="10">
        <v>0.45786666666666698</v>
      </c>
    </row>
    <row r="81" spans="1:18">
      <c r="A81" s="15" t="s">
        <v>301</v>
      </c>
      <c r="B81" s="16" t="s">
        <v>302</v>
      </c>
      <c r="C81" s="17">
        <v>0.24</v>
      </c>
      <c r="D81" s="17">
        <v>9.090909090909087E-2</v>
      </c>
      <c r="E81" s="42" t="s">
        <v>353</v>
      </c>
      <c r="F81" s="19">
        <v>138</v>
      </c>
      <c r="G81" s="20">
        <v>95</v>
      </c>
      <c r="H81" s="21" t="s">
        <v>430</v>
      </c>
      <c r="I81" s="21" t="s">
        <v>431</v>
      </c>
      <c r="J81" s="110">
        <v>0.61</v>
      </c>
      <c r="K81" s="21" t="s">
        <v>508</v>
      </c>
      <c r="L81" s="17">
        <v>5.95</v>
      </c>
      <c r="M81" s="17">
        <v>7.0405405405405403</v>
      </c>
      <c r="N81" s="18">
        <v>138</v>
      </c>
      <c r="O81" s="21">
        <v>60</v>
      </c>
      <c r="P81" s="21" t="s">
        <v>430</v>
      </c>
      <c r="Q81" s="21" t="s">
        <v>607</v>
      </c>
      <c r="R81" s="17">
        <v>0.99056666666666704</v>
      </c>
    </row>
    <row r="82" spans="1:18">
      <c r="A82" s="22" t="s">
        <v>432</v>
      </c>
      <c r="B82" t="s">
        <v>433</v>
      </c>
      <c r="C82" s="10">
        <v>2.87</v>
      </c>
      <c r="D82" s="10">
        <v>12.045454545454545</v>
      </c>
      <c r="E82" s="41" t="s">
        <v>305</v>
      </c>
      <c r="F82" s="12">
        <v>228.1</v>
      </c>
      <c r="G82" s="13">
        <v>70</v>
      </c>
      <c r="H82" s="6" t="s">
        <v>434</v>
      </c>
      <c r="I82" s="6" t="s">
        <v>314</v>
      </c>
      <c r="J82" s="10">
        <v>0.79921149390593582</v>
      </c>
    </row>
    <row r="83" spans="1:18">
      <c r="A83" s="22" t="s">
        <v>435</v>
      </c>
      <c r="B83" t="s">
        <v>436</v>
      </c>
      <c r="C83" s="10">
        <v>1.26</v>
      </c>
      <c r="D83" s="10">
        <v>4.7272727272727275</v>
      </c>
      <c r="E83" s="41" t="s">
        <v>305</v>
      </c>
      <c r="F83" s="12">
        <v>320.10000000000002</v>
      </c>
      <c r="G83" s="13">
        <v>70</v>
      </c>
      <c r="H83" s="6" t="s">
        <v>437</v>
      </c>
      <c r="I83" s="6" t="s">
        <v>316</v>
      </c>
      <c r="J83" s="10">
        <v>0.13691929328960142</v>
      </c>
    </row>
    <row r="84" spans="1:18">
      <c r="A84" s="22" t="s">
        <v>438</v>
      </c>
      <c r="B84" t="s">
        <v>439</v>
      </c>
      <c r="C84" s="10">
        <v>1.47</v>
      </c>
      <c r="D84" s="10">
        <v>5.6818181818181817</v>
      </c>
      <c r="E84" s="41" t="s">
        <v>305</v>
      </c>
      <c r="F84" s="12">
        <v>272.10000000000002</v>
      </c>
      <c r="G84" s="13">
        <v>70</v>
      </c>
      <c r="H84" s="6" t="s">
        <v>440</v>
      </c>
      <c r="I84" s="6" t="s">
        <v>316</v>
      </c>
      <c r="J84" s="10">
        <v>0.24</v>
      </c>
    </row>
    <row r="85" spans="1:18">
      <c r="A85" s="22" t="s">
        <v>441</v>
      </c>
      <c r="B85" t="s">
        <v>442</v>
      </c>
      <c r="C85" s="10">
        <v>2.2400000000000002</v>
      </c>
      <c r="D85" s="10">
        <v>9.1818181818181817</v>
      </c>
      <c r="E85" s="41" t="s">
        <v>305</v>
      </c>
      <c r="F85" s="12">
        <v>272.10000000000002</v>
      </c>
      <c r="G85" s="13">
        <v>70</v>
      </c>
      <c r="H85" s="6" t="s">
        <v>443</v>
      </c>
      <c r="I85" s="6" t="s">
        <v>319</v>
      </c>
      <c r="J85" s="10">
        <v>0.9353720041199558</v>
      </c>
    </row>
    <row r="86" spans="1:18">
      <c r="A86" s="22" t="s">
        <v>444</v>
      </c>
      <c r="B86" t="s">
        <v>445</v>
      </c>
      <c r="C86" s="10">
        <v>2.21</v>
      </c>
      <c r="D86" s="10">
        <v>9.045454545454545</v>
      </c>
      <c r="E86" s="41" t="s">
        <v>305</v>
      </c>
      <c r="F86" s="12">
        <v>288.10000000000002</v>
      </c>
      <c r="G86" s="13">
        <v>70</v>
      </c>
      <c r="H86" s="6" t="s">
        <v>446</v>
      </c>
      <c r="I86" s="6" t="s">
        <v>321</v>
      </c>
      <c r="J86" s="10">
        <v>0.45381923221191223</v>
      </c>
    </row>
    <row r="87" spans="1:18">
      <c r="A87" s="22" t="s">
        <v>447</v>
      </c>
      <c r="B87" t="s">
        <v>448</v>
      </c>
      <c r="C87" s="10">
        <v>1.55</v>
      </c>
      <c r="D87" s="10">
        <v>6.0454545454545459</v>
      </c>
      <c r="E87" s="41" t="s">
        <v>305</v>
      </c>
      <c r="F87" s="12">
        <v>288.10000000000002</v>
      </c>
      <c r="G87" s="13">
        <v>70</v>
      </c>
      <c r="H87" s="6" t="s">
        <v>449</v>
      </c>
      <c r="I87" s="6" t="s">
        <v>323</v>
      </c>
      <c r="J87" s="10">
        <v>1.2079834572078285</v>
      </c>
    </row>
    <row r="88" spans="1:18">
      <c r="A88" s="22" t="s">
        <v>450</v>
      </c>
      <c r="B88" t="s">
        <v>451</v>
      </c>
      <c r="C88" s="10">
        <v>1.77</v>
      </c>
      <c r="D88" s="10">
        <v>7.0454545454545459</v>
      </c>
      <c r="E88" s="41" t="s">
        <v>305</v>
      </c>
      <c r="F88" s="12">
        <v>212.1</v>
      </c>
      <c r="G88" s="13">
        <v>70</v>
      </c>
      <c r="H88" s="6" t="s">
        <v>452</v>
      </c>
      <c r="I88" s="6" t="s">
        <v>316</v>
      </c>
      <c r="J88" s="10">
        <v>0.83254493614624947</v>
      </c>
    </row>
    <row r="89" spans="1:18">
      <c r="A89" s="22" t="s">
        <v>453</v>
      </c>
      <c r="B89" t="s">
        <v>454</v>
      </c>
      <c r="C89" s="10">
        <v>0.96</v>
      </c>
      <c r="D89" s="10">
        <v>3.3636363636363638</v>
      </c>
      <c r="E89" s="41" t="s">
        <v>305</v>
      </c>
      <c r="F89" s="12">
        <v>296.10000000000002</v>
      </c>
      <c r="G89" s="13">
        <v>70</v>
      </c>
      <c r="H89" s="6" t="s">
        <v>455</v>
      </c>
      <c r="I89" s="6" t="s">
        <v>326</v>
      </c>
      <c r="J89" s="10">
        <v>1.2531660321696421</v>
      </c>
    </row>
    <row r="90" spans="1:18">
      <c r="A90" s="22" t="s">
        <v>456</v>
      </c>
      <c r="B90" t="s">
        <v>457</v>
      </c>
      <c r="C90" s="10">
        <v>4.3499999999999996</v>
      </c>
      <c r="D90" s="10">
        <v>18.772727272727273</v>
      </c>
      <c r="E90" s="41" t="s">
        <v>305</v>
      </c>
      <c r="F90" s="12">
        <v>276.10000000000002</v>
      </c>
      <c r="G90" s="13">
        <v>70</v>
      </c>
      <c r="H90" s="6" t="s">
        <v>458</v>
      </c>
      <c r="I90" s="6" t="s">
        <v>328</v>
      </c>
      <c r="J90" s="10">
        <v>6.9627796257882926</v>
      </c>
    </row>
    <row r="91" spans="1:18">
      <c r="A91" s="22" t="s">
        <v>459</v>
      </c>
      <c r="B91" t="s">
        <v>460</v>
      </c>
      <c r="C91" s="10">
        <v>4.3499999999999996</v>
      </c>
      <c r="D91" s="10">
        <v>18.772727272727273</v>
      </c>
      <c r="E91" s="41" t="s">
        <v>305</v>
      </c>
      <c r="F91" s="12">
        <v>276.10000000000002</v>
      </c>
      <c r="G91" s="13">
        <v>70</v>
      </c>
      <c r="H91" s="6" t="s">
        <v>461</v>
      </c>
      <c r="I91" s="6" t="s">
        <v>330</v>
      </c>
      <c r="J91" s="10">
        <v>17.413551246258315</v>
      </c>
    </row>
    <row r="92" spans="1:18">
      <c r="A92" s="22" t="s">
        <v>462</v>
      </c>
      <c r="B92" t="s">
        <v>463</v>
      </c>
      <c r="C92" s="10">
        <v>4.3499999999999996</v>
      </c>
      <c r="D92" s="10">
        <v>18.772727272727273</v>
      </c>
      <c r="E92" s="41" t="s">
        <v>331</v>
      </c>
      <c r="F92" s="12">
        <v>427.1</v>
      </c>
      <c r="G92" s="13">
        <v>70</v>
      </c>
      <c r="H92" s="6" t="s">
        <v>464</v>
      </c>
      <c r="I92" s="6" t="s">
        <v>333</v>
      </c>
      <c r="J92" s="10">
        <v>0.32344966430624755</v>
      </c>
    </row>
    <row r="93" spans="1:18">
      <c r="A93" s="22" t="s">
        <v>465</v>
      </c>
      <c r="B93" t="s">
        <v>466</v>
      </c>
      <c r="C93" s="10">
        <v>4</v>
      </c>
      <c r="D93" s="10">
        <v>17.18181818181818</v>
      </c>
      <c r="E93" s="41" t="s">
        <v>305</v>
      </c>
      <c r="F93" s="12">
        <v>292.10000000000002</v>
      </c>
      <c r="G93" s="13">
        <v>70</v>
      </c>
      <c r="H93" s="6" t="s">
        <v>467</v>
      </c>
      <c r="I93" s="6" t="s">
        <v>335</v>
      </c>
      <c r="J93" s="10">
        <v>0.55090752094495055</v>
      </c>
    </row>
    <row r="94" spans="1:18">
      <c r="A94" s="22" t="s">
        <v>468</v>
      </c>
      <c r="B94" t="s">
        <v>469</v>
      </c>
      <c r="C94" s="10">
        <v>4.4000000000000004</v>
      </c>
      <c r="D94" s="10">
        <v>19.000000000000004</v>
      </c>
      <c r="E94" s="41" t="s">
        <v>305</v>
      </c>
      <c r="F94" s="12">
        <v>308.10000000000002</v>
      </c>
      <c r="G94" s="13">
        <v>70</v>
      </c>
      <c r="H94" s="6" t="s">
        <v>470</v>
      </c>
      <c r="I94" s="6" t="s">
        <v>335</v>
      </c>
      <c r="J94" s="10">
        <v>1.0783737953806205</v>
      </c>
    </row>
    <row r="95" spans="1:18">
      <c r="A95" s="22" t="s">
        <v>471</v>
      </c>
      <c r="B95" t="s">
        <v>472</v>
      </c>
      <c r="C95" s="10">
        <v>2.75</v>
      </c>
      <c r="D95" s="10">
        <v>11.499999999999998</v>
      </c>
      <c r="E95" s="41" t="s">
        <v>305</v>
      </c>
      <c r="F95" s="12">
        <v>258.10000000000002</v>
      </c>
      <c r="G95" s="13">
        <v>70</v>
      </c>
      <c r="H95" s="6" t="s">
        <v>473</v>
      </c>
      <c r="I95" s="6" t="s">
        <v>338</v>
      </c>
      <c r="J95" s="10">
        <v>0.89782445481796969</v>
      </c>
    </row>
    <row r="96" spans="1:18">
      <c r="A96" s="22" t="s">
        <v>474</v>
      </c>
      <c r="B96" t="s">
        <v>475</v>
      </c>
      <c r="C96" s="10">
        <v>1.74</v>
      </c>
      <c r="D96" s="10">
        <v>6.9090909090909092</v>
      </c>
      <c r="E96" s="41" t="s">
        <v>305</v>
      </c>
      <c r="F96" s="12">
        <v>244.1</v>
      </c>
      <c r="G96" s="13">
        <v>70</v>
      </c>
      <c r="H96" s="6" t="s">
        <v>476</v>
      </c>
      <c r="I96" s="6" t="s">
        <v>314</v>
      </c>
      <c r="J96" s="10">
        <v>0.56038456189977071</v>
      </c>
    </row>
    <row r="97" spans="1:11">
      <c r="A97" s="22" t="s">
        <v>477</v>
      </c>
      <c r="B97" t="s">
        <v>478</v>
      </c>
      <c r="C97" s="10">
        <v>2.6</v>
      </c>
      <c r="D97" s="10">
        <v>10.818181818181818</v>
      </c>
      <c r="E97" s="41" t="s">
        <v>305</v>
      </c>
      <c r="F97" s="12">
        <v>260.10000000000002</v>
      </c>
      <c r="G97" s="13">
        <v>70</v>
      </c>
      <c r="H97" s="6" t="s">
        <v>479</v>
      </c>
      <c r="I97" s="6" t="s">
        <v>314</v>
      </c>
      <c r="J97" s="10">
        <v>0.47470199485891795</v>
      </c>
    </row>
    <row r="98" spans="1:11">
      <c r="A98" s="22" t="s">
        <v>480</v>
      </c>
      <c r="B98" t="s">
        <v>481</v>
      </c>
      <c r="C98" s="10">
        <v>4.34</v>
      </c>
      <c r="D98" s="10">
        <v>18.727272727272727</v>
      </c>
      <c r="E98" s="41" t="s">
        <v>305</v>
      </c>
      <c r="F98" s="12">
        <v>348.1</v>
      </c>
      <c r="G98" s="13">
        <v>70</v>
      </c>
      <c r="H98" s="6" t="s">
        <v>482</v>
      </c>
      <c r="I98" s="6" t="s">
        <v>342</v>
      </c>
      <c r="J98" s="10">
        <v>0.34888081043938557</v>
      </c>
    </row>
    <row r="99" spans="1:11">
      <c r="A99" s="22" t="s">
        <v>483</v>
      </c>
      <c r="B99" t="s">
        <v>484</v>
      </c>
      <c r="C99" s="10">
        <v>3.77</v>
      </c>
      <c r="D99" s="10">
        <v>16.136363636363637</v>
      </c>
      <c r="E99" s="41" t="s">
        <v>305</v>
      </c>
      <c r="F99" s="12">
        <v>324.10000000000002</v>
      </c>
      <c r="G99" s="13">
        <v>70</v>
      </c>
      <c r="H99" s="6" t="s">
        <v>485</v>
      </c>
      <c r="I99" s="6" t="s">
        <v>314</v>
      </c>
      <c r="J99" s="10">
        <v>0.82984402264807233</v>
      </c>
    </row>
    <row r="100" spans="1:11">
      <c r="A100" s="22" t="s">
        <v>486</v>
      </c>
      <c r="B100" t="s">
        <v>487</v>
      </c>
      <c r="C100" s="10">
        <v>4.05</v>
      </c>
      <c r="D100" s="10">
        <v>17.409090909090907</v>
      </c>
      <c r="E100" s="41" t="s">
        <v>305</v>
      </c>
      <c r="F100" s="12">
        <v>260.10000000000002</v>
      </c>
      <c r="G100" s="13">
        <v>70</v>
      </c>
      <c r="H100" s="6" t="s">
        <v>479</v>
      </c>
      <c r="I100" s="6" t="s">
        <v>335</v>
      </c>
      <c r="J100" s="10">
        <v>1.2044496902500734</v>
      </c>
    </row>
    <row r="101" spans="1:11">
      <c r="A101" s="23" t="s">
        <v>488</v>
      </c>
      <c r="B101" s="15" t="s">
        <v>489</v>
      </c>
      <c r="C101" s="17">
        <v>4.45</v>
      </c>
      <c r="D101" s="17">
        <v>19.22727272727273</v>
      </c>
      <c r="E101" s="42" t="s">
        <v>331</v>
      </c>
      <c r="F101" s="19">
        <v>363.1</v>
      </c>
      <c r="G101" s="20">
        <v>70</v>
      </c>
      <c r="H101" s="21" t="s">
        <v>490</v>
      </c>
      <c r="I101" s="21" t="s">
        <v>321</v>
      </c>
      <c r="J101" s="17">
        <v>0.32144785796014824</v>
      </c>
    </row>
    <row r="103" spans="1:11">
      <c r="A103" s="125" t="s">
        <v>617</v>
      </c>
      <c r="B103" s="125"/>
      <c r="C103" s="125"/>
      <c r="D103" s="125"/>
      <c r="E103" s="125"/>
      <c r="F103" s="125"/>
      <c r="G103" s="125"/>
      <c r="H103" s="125"/>
      <c r="I103" s="125"/>
      <c r="J103" s="125"/>
    </row>
    <row r="105" spans="1:11">
      <c r="A105" s="113"/>
    </row>
    <row r="106" spans="1:11">
      <c r="A106" s="123" t="s">
        <v>508</v>
      </c>
      <c r="B106" s="123"/>
      <c r="C106" s="124"/>
      <c r="D106" s="123" t="s">
        <v>509</v>
      </c>
      <c r="E106" s="123"/>
      <c r="F106" s="123"/>
      <c r="J106" s="112"/>
      <c r="K106" s="112"/>
    </row>
    <row r="107" spans="1:11" ht="32">
      <c r="A107" s="105" t="s">
        <v>618</v>
      </c>
      <c r="B107" s="105" t="s">
        <v>619</v>
      </c>
      <c r="C107" s="116" t="s">
        <v>620</v>
      </c>
      <c r="D107" s="105" t="s">
        <v>618</v>
      </c>
      <c r="E107" s="105" t="s">
        <v>619</v>
      </c>
      <c r="F107" s="105" t="s">
        <v>620</v>
      </c>
      <c r="J107" s="112"/>
      <c r="K107" s="112"/>
    </row>
    <row r="108" spans="1:11">
      <c r="A108" s="11">
        <v>0</v>
      </c>
      <c r="B108" s="6">
        <v>0</v>
      </c>
      <c r="C108" s="111">
        <v>0.4</v>
      </c>
      <c r="D108" s="11">
        <v>0</v>
      </c>
      <c r="E108" s="40">
        <v>5</v>
      </c>
      <c r="F108" s="6">
        <v>0.4</v>
      </c>
      <c r="J108" s="112"/>
      <c r="K108" s="112"/>
    </row>
    <row r="109" spans="1:11">
      <c r="A109" s="6">
        <v>0.5</v>
      </c>
      <c r="B109" s="6">
        <v>0</v>
      </c>
      <c r="C109" s="111">
        <v>0.4</v>
      </c>
      <c r="D109" s="11">
        <v>0.5</v>
      </c>
      <c r="E109" s="40">
        <v>5</v>
      </c>
      <c r="F109" s="6">
        <v>0.4</v>
      </c>
      <c r="J109" s="112"/>
      <c r="K109" s="112"/>
    </row>
    <row r="110" spans="1:11">
      <c r="A110" s="6">
        <v>6.5</v>
      </c>
      <c r="B110" s="7">
        <v>36.799999999999997</v>
      </c>
      <c r="C110" s="111">
        <v>0.4</v>
      </c>
      <c r="D110" s="11">
        <v>8</v>
      </c>
      <c r="E110" s="40">
        <v>100</v>
      </c>
      <c r="F110" s="6">
        <v>0.4</v>
      </c>
      <c r="J110" s="112"/>
      <c r="K110" s="112"/>
    </row>
    <row r="111" spans="1:11">
      <c r="A111" s="6">
        <v>6.8</v>
      </c>
      <c r="B111" s="7">
        <v>57.9</v>
      </c>
      <c r="C111" s="111">
        <v>0.4</v>
      </c>
      <c r="D111" s="11">
        <v>9.5</v>
      </c>
      <c r="E111" s="40">
        <v>100</v>
      </c>
      <c r="F111" s="6">
        <v>0.4</v>
      </c>
      <c r="J111" s="112"/>
    </row>
    <row r="112" spans="1:11">
      <c r="A112" s="11">
        <v>12</v>
      </c>
      <c r="B112" s="7">
        <v>57.9</v>
      </c>
      <c r="C112" s="111">
        <v>0.4</v>
      </c>
      <c r="D112" s="11">
        <v>9.6</v>
      </c>
      <c r="E112" s="40">
        <v>100</v>
      </c>
      <c r="F112" s="6">
        <v>0.8</v>
      </c>
    </row>
    <row r="113" spans="1:6">
      <c r="A113" s="6">
        <v>12.8</v>
      </c>
      <c r="B113" s="6">
        <v>0</v>
      </c>
      <c r="C113" s="111">
        <v>0.4</v>
      </c>
      <c r="D113" s="11">
        <v>19.5</v>
      </c>
      <c r="E113" s="40">
        <v>100</v>
      </c>
      <c r="F113" s="6">
        <v>0.8</v>
      </c>
    </row>
    <row r="114" spans="1:6">
      <c r="A114" s="6">
        <v>13.2</v>
      </c>
      <c r="B114" s="6">
        <v>0</v>
      </c>
      <c r="C114" s="111">
        <v>0.4</v>
      </c>
      <c r="D114" s="11">
        <v>19.600000000000001</v>
      </c>
      <c r="E114" s="40">
        <v>5</v>
      </c>
      <c r="F114" s="6">
        <v>0.4</v>
      </c>
    </row>
    <row r="115" spans="1:6">
      <c r="A115" s="6">
        <v>13.3</v>
      </c>
      <c r="B115" s="6">
        <v>0</v>
      </c>
      <c r="C115" s="109">
        <v>1</v>
      </c>
      <c r="D115" s="11">
        <v>23</v>
      </c>
      <c r="E115" s="40">
        <v>5</v>
      </c>
      <c r="F115" s="6">
        <v>0.4</v>
      </c>
    </row>
    <row r="116" spans="1:6">
      <c r="A116" s="6">
        <v>15.8</v>
      </c>
      <c r="B116" s="6">
        <v>0</v>
      </c>
      <c r="C116" s="109">
        <v>1</v>
      </c>
    </row>
    <row r="117" spans="1:6">
      <c r="A117" s="6">
        <v>15.9</v>
      </c>
      <c r="B117" s="6">
        <v>0</v>
      </c>
      <c r="C117" s="111">
        <v>0.4</v>
      </c>
    </row>
    <row r="118" spans="1:6">
      <c r="A118" s="21">
        <v>16.5</v>
      </c>
      <c r="B118" s="21">
        <v>0</v>
      </c>
      <c r="C118" s="117">
        <v>0.4</v>
      </c>
      <c r="D118" s="21"/>
      <c r="E118" s="115"/>
      <c r="F118" s="21"/>
    </row>
    <row r="120" spans="1:6">
      <c r="A120" t="s">
        <v>621</v>
      </c>
      <c r="D120" t="s">
        <v>622</v>
      </c>
    </row>
    <row r="122" spans="1:6">
      <c r="A122" s="114" t="s">
        <v>623</v>
      </c>
    </row>
    <row r="123" spans="1:6">
      <c r="D123" s="112"/>
    </row>
    <row r="124" spans="1:6" ht="46.5" customHeight="1">
      <c r="A124" s="122" t="s">
        <v>624</v>
      </c>
      <c r="B124" s="122"/>
      <c r="C124" s="122"/>
      <c r="D124" s="122"/>
      <c r="E124" s="122"/>
      <c r="F124" s="122"/>
    </row>
    <row r="125" spans="1:6">
      <c r="D125" s="112"/>
    </row>
    <row r="126" spans="1:6">
      <c r="D126" s="112"/>
    </row>
    <row r="127" spans="1:6">
      <c r="D127" s="112"/>
    </row>
  </sheetData>
  <mergeCells count="7">
    <mergeCell ref="A124:F124"/>
    <mergeCell ref="A106:C106"/>
    <mergeCell ref="D106:F106"/>
    <mergeCell ref="A1:R1"/>
    <mergeCell ref="C3:J3"/>
    <mergeCell ref="K3:R3"/>
    <mergeCell ref="A103:J103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1A309-1C12-40DB-8DF1-CB8FB37C1F74}">
  <dimension ref="A1:AE84"/>
  <sheetViews>
    <sheetView zoomScale="85" zoomScaleNormal="85" workbookViewId="0">
      <selection activeCell="O56" sqref="O56"/>
    </sheetView>
  </sheetViews>
  <sheetFormatPr baseColWidth="10" defaultColWidth="8.83203125" defaultRowHeight="15"/>
  <cols>
    <col min="1" max="1" width="24.83203125" customWidth="1"/>
    <col min="2" max="2" width="14.5" customWidth="1"/>
    <col min="3" max="3" width="14.83203125" style="6" customWidth="1"/>
    <col min="4" max="4" width="13.5" style="6" customWidth="1"/>
    <col min="5" max="7" width="8.83203125" style="6"/>
    <col min="8" max="8" width="14.33203125" style="6" customWidth="1"/>
    <col min="9" max="9" width="11.1640625" style="6" customWidth="1"/>
    <col min="10" max="10" width="11" style="6" customWidth="1"/>
    <col min="11" max="11" width="10.6640625" style="6" customWidth="1"/>
    <col min="12" max="12" width="10.83203125" style="6" customWidth="1"/>
    <col min="13" max="14" width="8.83203125" style="6"/>
    <col min="15" max="15" width="14" style="6" customWidth="1"/>
    <col min="16" max="16" width="12.33203125" style="6" customWidth="1"/>
    <col min="17" max="17" width="12" style="6" customWidth="1"/>
    <col min="18" max="18" width="11.6640625" style="6" customWidth="1"/>
    <col min="19" max="19" width="11.5" style="6" customWidth="1"/>
    <col min="20" max="20" width="13.1640625" style="6" customWidth="1"/>
  </cols>
  <sheetData>
    <row r="1" spans="1:31">
      <c r="A1" t="s">
        <v>536</v>
      </c>
    </row>
    <row r="2" spans="1:31">
      <c r="A2" s="15"/>
      <c r="B2" s="15"/>
    </row>
    <row r="3" spans="1:31">
      <c r="A3" s="15"/>
      <c r="B3" s="15"/>
      <c r="C3" s="128" t="s">
        <v>306</v>
      </c>
      <c r="D3" s="128"/>
      <c r="E3" s="128"/>
      <c r="F3" s="128"/>
      <c r="G3" s="128"/>
      <c r="H3" s="128"/>
      <c r="I3" s="128"/>
      <c r="J3" s="128"/>
      <c r="K3" s="128"/>
      <c r="L3" s="128"/>
      <c r="M3" s="128" t="s">
        <v>544</v>
      </c>
      <c r="N3" s="128"/>
      <c r="O3" s="128"/>
      <c r="P3" s="128"/>
      <c r="Q3" s="128"/>
      <c r="R3" s="128"/>
      <c r="S3" s="66"/>
      <c r="T3" s="66"/>
    </row>
    <row r="4" spans="1:31" ht="32">
      <c r="A4" s="15"/>
      <c r="B4" s="15"/>
      <c r="C4" s="21"/>
      <c r="D4" s="21"/>
      <c r="E4" s="129" t="s">
        <v>518</v>
      </c>
      <c r="F4" s="129"/>
      <c r="G4" s="129"/>
      <c r="H4" s="129"/>
      <c r="I4" s="129"/>
      <c r="J4" s="67" t="s">
        <v>524</v>
      </c>
      <c r="K4" s="21"/>
      <c r="L4" s="21"/>
      <c r="M4" s="129" t="s">
        <v>518</v>
      </c>
      <c r="N4" s="129"/>
      <c r="O4" s="129"/>
      <c r="P4" s="129"/>
      <c r="Q4" s="67" t="s">
        <v>525</v>
      </c>
      <c r="R4" s="67"/>
      <c r="S4" s="127" t="s">
        <v>545</v>
      </c>
      <c r="T4" s="127"/>
    </row>
    <row r="5" spans="1:31" ht="48">
      <c r="A5" s="69" t="s">
        <v>1</v>
      </c>
      <c r="B5" s="38" t="s">
        <v>500</v>
      </c>
      <c r="C5" s="70" t="s">
        <v>307</v>
      </c>
      <c r="D5" s="71" t="s">
        <v>309</v>
      </c>
      <c r="E5" s="24" t="s">
        <v>492</v>
      </c>
      <c r="F5" s="24" t="s">
        <v>493</v>
      </c>
      <c r="G5" s="24" t="s">
        <v>494</v>
      </c>
      <c r="H5" s="24" t="s">
        <v>522</v>
      </c>
      <c r="I5" s="39" t="s">
        <v>491</v>
      </c>
      <c r="J5" s="24" t="s">
        <v>493</v>
      </c>
      <c r="K5" s="70" t="s">
        <v>520</v>
      </c>
      <c r="L5" s="70" t="s">
        <v>521</v>
      </c>
      <c r="M5" s="24" t="s">
        <v>492</v>
      </c>
      <c r="N5" s="24" t="s">
        <v>493</v>
      </c>
      <c r="O5" s="24" t="s">
        <v>494</v>
      </c>
      <c r="P5" s="39" t="s">
        <v>491</v>
      </c>
      <c r="Q5" s="24" t="s">
        <v>493</v>
      </c>
      <c r="R5" s="70" t="s">
        <v>521</v>
      </c>
      <c r="S5" s="24" t="s">
        <v>523</v>
      </c>
      <c r="T5" s="24" t="s">
        <v>519</v>
      </c>
      <c r="AE5" s="11"/>
    </row>
    <row r="6" spans="1:31">
      <c r="A6" t="s">
        <v>8</v>
      </c>
      <c r="B6" s="51" t="s">
        <v>9</v>
      </c>
      <c r="C6" s="10">
        <v>2.7</v>
      </c>
      <c r="D6" s="7" t="s">
        <v>305</v>
      </c>
      <c r="E6" s="6">
        <v>0.1</v>
      </c>
      <c r="F6" s="6">
        <v>1</v>
      </c>
      <c r="G6" s="6">
        <v>300</v>
      </c>
      <c r="H6" s="7">
        <v>13000</v>
      </c>
      <c r="I6" s="7">
        <v>300</v>
      </c>
      <c r="J6" s="7">
        <v>30</v>
      </c>
      <c r="K6" s="10">
        <v>0</v>
      </c>
      <c r="L6" s="10">
        <v>0</v>
      </c>
      <c r="M6" s="68">
        <v>700</v>
      </c>
      <c r="N6" s="68">
        <v>2000</v>
      </c>
      <c r="O6" s="68">
        <v>25000</v>
      </c>
      <c r="P6" s="7">
        <v>12.512512512512513</v>
      </c>
      <c r="Q6" s="7">
        <v>10000</v>
      </c>
      <c r="R6" s="25">
        <v>0.33</v>
      </c>
      <c r="S6" s="7">
        <f t="shared" ref="S6:S11" si="0">+N6/F6</f>
        <v>2000</v>
      </c>
      <c r="T6" s="7">
        <f t="shared" ref="T6:T11" si="1">+(N6*5)/(F6*30)</f>
        <v>333.33333333333331</v>
      </c>
      <c r="V6" s="32"/>
      <c r="AE6" s="11"/>
    </row>
    <row r="7" spans="1:31">
      <c r="A7" t="s">
        <v>14</v>
      </c>
      <c r="B7" s="51" t="s">
        <v>15</v>
      </c>
      <c r="C7" s="10">
        <v>1.18</v>
      </c>
      <c r="D7" s="7" t="s">
        <v>305</v>
      </c>
      <c r="E7" s="6">
        <v>1</v>
      </c>
      <c r="F7" s="6">
        <v>3</v>
      </c>
      <c r="G7" s="6">
        <v>1000</v>
      </c>
      <c r="H7" s="7">
        <v>2499.9999999999995</v>
      </c>
      <c r="I7" s="7">
        <v>333.33333333333331</v>
      </c>
      <c r="J7" s="7">
        <v>90</v>
      </c>
      <c r="K7" s="10">
        <v>0</v>
      </c>
      <c r="L7" s="10">
        <v>0</v>
      </c>
      <c r="M7" s="68">
        <v>30</v>
      </c>
      <c r="N7" s="68">
        <v>80</v>
      </c>
      <c r="O7" s="68">
        <v>2500</v>
      </c>
      <c r="P7" s="7">
        <v>30.000000000000028</v>
      </c>
      <c r="Q7" s="7">
        <v>400</v>
      </c>
      <c r="R7" s="25">
        <v>9.2713754646840005</v>
      </c>
      <c r="S7" s="7">
        <f t="shared" si="0"/>
        <v>26.666666666666668</v>
      </c>
      <c r="T7" s="11">
        <f t="shared" si="1"/>
        <v>4.4444444444444446</v>
      </c>
      <c r="AE7" s="11"/>
    </row>
    <row r="8" spans="1:31">
      <c r="A8" t="s">
        <v>18</v>
      </c>
      <c r="B8" s="51" t="s">
        <v>19</v>
      </c>
      <c r="C8" s="10">
        <v>1.35</v>
      </c>
      <c r="D8" s="7" t="s">
        <v>305</v>
      </c>
      <c r="E8" s="6">
        <v>3</v>
      </c>
      <c r="F8" s="6">
        <v>10</v>
      </c>
      <c r="G8" s="6">
        <v>600</v>
      </c>
      <c r="H8" s="7">
        <v>3000</v>
      </c>
      <c r="I8" s="7">
        <v>60</v>
      </c>
      <c r="J8" s="7">
        <v>300</v>
      </c>
      <c r="K8" s="10">
        <v>0</v>
      </c>
      <c r="L8" s="10">
        <v>0</v>
      </c>
      <c r="M8" s="68">
        <v>200</v>
      </c>
      <c r="N8" s="68">
        <v>700</v>
      </c>
      <c r="O8" s="68">
        <v>10000</v>
      </c>
      <c r="P8" s="7">
        <v>13.888888888888889</v>
      </c>
      <c r="Q8" s="7">
        <v>4000</v>
      </c>
      <c r="R8" s="25">
        <v>0.57882165605095504</v>
      </c>
      <c r="S8" s="7">
        <f t="shared" si="0"/>
        <v>70</v>
      </c>
      <c r="T8" s="7">
        <f t="shared" si="1"/>
        <v>11.666666666666666</v>
      </c>
      <c r="AE8" s="11"/>
    </row>
    <row r="9" spans="1:31">
      <c r="A9" t="s">
        <v>22</v>
      </c>
      <c r="B9" s="51" t="s">
        <v>23</v>
      </c>
      <c r="C9" s="10">
        <v>2.0816319999999999</v>
      </c>
      <c r="D9" s="7" t="s">
        <v>305</v>
      </c>
      <c r="E9" s="6">
        <v>20</v>
      </c>
      <c r="F9" s="6">
        <v>60</v>
      </c>
      <c r="G9" s="6">
        <v>3000</v>
      </c>
      <c r="H9" s="7">
        <v>4999.9999999999991</v>
      </c>
      <c r="I9" s="7">
        <v>50</v>
      </c>
      <c r="J9" s="7">
        <v>1800</v>
      </c>
      <c r="K9" s="10">
        <v>0</v>
      </c>
      <c r="L9" s="10">
        <v>0</v>
      </c>
      <c r="M9" s="68">
        <v>200</v>
      </c>
      <c r="N9" s="68">
        <v>800</v>
      </c>
      <c r="O9" s="68">
        <v>7600</v>
      </c>
      <c r="P9" s="7">
        <v>10</v>
      </c>
      <c r="Q9" s="7">
        <v>4000</v>
      </c>
      <c r="R9" s="25">
        <v>2.13038734315329</v>
      </c>
      <c r="S9" s="7">
        <f t="shared" si="0"/>
        <v>13.333333333333334</v>
      </c>
      <c r="T9" s="11">
        <f t="shared" si="1"/>
        <v>2.2222222222222223</v>
      </c>
      <c r="AE9" s="11"/>
    </row>
    <row r="10" spans="1:31">
      <c r="A10" t="s">
        <v>26</v>
      </c>
      <c r="B10" s="51" t="s">
        <v>27</v>
      </c>
      <c r="C10" s="10">
        <v>2.15</v>
      </c>
      <c r="D10" s="7" t="s">
        <v>305</v>
      </c>
      <c r="E10" s="6">
        <v>3</v>
      </c>
      <c r="F10" s="6">
        <v>10</v>
      </c>
      <c r="G10" s="6">
        <v>3000</v>
      </c>
      <c r="H10" s="7">
        <v>12500</v>
      </c>
      <c r="I10" s="7">
        <v>300</v>
      </c>
      <c r="J10" s="7">
        <v>300</v>
      </c>
      <c r="K10" s="10">
        <v>0</v>
      </c>
      <c r="L10" s="10">
        <v>0</v>
      </c>
      <c r="M10" s="68">
        <v>10</v>
      </c>
      <c r="N10" s="68">
        <v>40</v>
      </c>
      <c r="O10" s="68">
        <v>7900</v>
      </c>
      <c r="P10" s="7">
        <v>199.99999999999974</v>
      </c>
      <c r="Q10" s="7">
        <v>200</v>
      </c>
      <c r="R10" s="25">
        <v>7.85733882030177</v>
      </c>
      <c r="S10" s="11">
        <f t="shared" si="0"/>
        <v>4</v>
      </c>
      <c r="T10" s="11">
        <f t="shared" si="1"/>
        <v>0.66666666666666663</v>
      </c>
      <c r="AE10" s="11"/>
    </row>
    <row r="11" spans="1:31">
      <c r="A11" t="s">
        <v>30</v>
      </c>
      <c r="B11" s="51" t="s">
        <v>31</v>
      </c>
      <c r="C11" s="10">
        <v>1.48</v>
      </c>
      <c r="D11" s="7" t="s">
        <v>305</v>
      </c>
      <c r="E11" s="6">
        <v>3</v>
      </c>
      <c r="F11" s="6">
        <v>10</v>
      </c>
      <c r="G11" s="6">
        <v>600</v>
      </c>
      <c r="H11" s="7">
        <v>7500</v>
      </c>
      <c r="I11" s="7">
        <v>60</v>
      </c>
      <c r="J11" s="7">
        <v>300</v>
      </c>
      <c r="K11" s="10">
        <v>0</v>
      </c>
      <c r="L11" s="10">
        <v>0</v>
      </c>
      <c r="M11" s="68" t="s">
        <v>517</v>
      </c>
      <c r="N11" s="68">
        <v>100</v>
      </c>
      <c r="O11" s="68">
        <v>10000</v>
      </c>
      <c r="P11" s="7">
        <v>100</v>
      </c>
      <c r="Q11" s="7">
        <v>500</v>
      </c>
      <c r="R11" s="25">
        <v>0.85597269624573402</v>
      </c>
      <c r="S11" s="7">
        <f t="shared" si="0"/>
        <v>10</v>
      </c>
      <c r="T11" s="11">
        <f t="shared" si="1"/>
        <v>1.6666666666666667</v>
      </c>
      <c r="AE11" s="11"/>
    </row>
    <row r="12" spans="1:31">
      <c r="A12" t="s">
        <v>34</v>
      </c>
      <c r="B12" s="51" t="s">
        <v>35</v>
      </c>
      <c r="C12" s="10">
        <v>1.62</v>
      </c>
      <c r="D12" s="7" t="s">
        <v>305</v>
      </c>
      <c r="E12" s="6" t="s">
        <v>517</v>
      </c>
      <c r="F12" s="6">
        <v>30</v>
      </c>
      <c r="G12" s="6">
        <v>1000</v>
      </c>
      <c r="H12" s="7">
        <v>3000</v>
      </c>
      <c r="I12" s="7">
        <v>33.333333333333336</v>
      </c>
      <c r="J12" s="7">
        <v>900</v>
      </c>
      <c r="K12" s="10">
        <v>0.15370112285048138</v>
      </c>
      <c r="L12" s="10">
        <v>8.5432025199135453E-2</v>
      </c>
      <c r="M12" s="68" t="s">
        <v>495</v>
      </c>
      <c r="N12" s="68" t="s">
        <v>495</v>
      </c>
      <c r="O12" s="68" t="s">
        <v>495</v>
      </c>
      <c r="P12" s="68" t="s">
        <v>495</v>
      </c>
      <c r="Q12" s="68" t="s">
        <v>495</v>
      </c>
      <c r="R12" s="68" t="s">
        <v>495</v>
      </c>
      <c r="S12" s="68" t="s">
        <v>495</v>
      </c>
      <c r="T12" s="68" t="s">
        <v>495</v>
      </c>
      <c r="AE12" s="11"/>
    </row>
    <row r="13" spans="1:31">
      <c r="A13" t="s">
        <v>38</v>
      </c>
      <c r="B13" s="51" t="s">
        <v>39</v>
      </c>
      <c r="C13" s="10">
        <v>0.88</v>
      </c>
      <c r="D13" s="7" t="s">
        <v>305</v>
      </c>
      <c r="E13" s="6">
        <v>30</v>
      </c>
      <c r="F13" s="6">
        <v>100</v>
      </c>
      <c r="G13" s="6">
        <v>600</v>
      </c>
      <c r="H13" s="7">
        <v>1500</v>
      </c>
      <c r="I13" s="7">
        <v>6</v>
      </c>
      <c r="J13" s="7">
        <v>3000</v>
      </c>
      <c r="K13" s="10">
        <v>0</v>
      </c>
      <c r="L13" s="10">
        <v>0</v>
      </c>
      <c r="M13" s="68">
        <v>20</v>
      </c>
      <c r="N13" s="68">
        <v>70</v>
      </c>
      <c r="O13" s="68">
        <v>7400</v>
      </c>
      <c r="P13" s="7">
        <v>99.999999999999986</v>
      </c>
      <c r="Q13" s="7">
        <v>400</v>
      </c>
      <c r="R13" s="25">
        <v>0.65846637006019304</v>
      </c>
      <c r="S13" s="11">
        <f t="shared" ref="S13:S25" si="2">+N13/F13</f>
        <v>0.7</v>
      </c>
      <c r="T13" s="11">
        <f t="shared" ref="T13:T25" si="3">+(N13*5)/(F13*30)</f>
        <v>0.11666666666666667</v>
      </c>
      <c r="AE13" s="11"/>
    </row>
    <row r="14" spans="1:31">
      <c r="A14" t="s">
        <v>42</v>
      </c>
      <c r="B14" s="51" t="s">
        <v>43</v>
      </c>
      <c r="C14" s="10">
        <v>4.38</v>
      </c>
      <c r="D14" s="7" t="s">
        <v>305</v>
      </c>
      <c r="E14" s="6">
        <v>3</v>
      </c>
      <c r="F14" s="6">
        <v>10</v>
      </c>
      <c r="G14" s="6">
        <v>600</v>
      </c>
      <c r="H14" s="7">
        <v>10000</v>
      </c>
      <c r="I14" s="7">
        <v>60</v>
      </c>
      <c r="J14" s="7">
        <v>300</v>
      </c>
      <c r="K14" s="10">
        <v>0</v>
      </c>
      <c r="L14" s="10">
        <v>0</v>
      </c>
      <c r="M14" s="68">
        <v>10</v>
      </c>
      <c r="N14" s="68">
        <v>30</v>
      </c>
      <c r="O14" s="68">
        <v>10000</v>
      </c>
      <c r="P14" s="7">
        <v>333.33333333333331</v>
      </c>
      <c r="Q14" s="7">
        <v>200</v>
      </c>
      <c r="R14" s="25">
        <v>1.2508641975308601</v>
      </c>
      <c r="S14" s="11">
        <f t="shared" si="2"/>
        <v>3</v>
      </c>
      <c r="T14" s="11">
        <f t="shared" si="3"/>
        <v>0.5</v>
      </c>
      <c r="AE14" s="11"/>
    </row>
    <row r="15" spans="1:31">
      <c r="A15" t="s">
        <v>46</v>
      </c>
      <c r="B15" s="51" t="s">
        <v>47</v>
      </c>
      <c r="C15" s="10">
        <v>4.38</v>
      </c>
      <c r="D15" s="7" t="s">
        <v>305</v>
      </c>
      <c r="E15" s="6">
        <v>20</v>
      </c>
      <c r="F15" s="6">
        <v>60</v>
      </c>
      <c r="G15" s="6">
        <v>1000</v>
      </c>
      <c r="H15" s="7">
        <v>10300</v>
      </c>
      <c r="I15" s="7">
        <v>16.666666666666668</v>
      </c>
      <c r="J15" s="7">
        <v>1800</v>
      </c>
      <c r="K15" s="10">
        <v>0</v>
      </c>
      <c r="L15" s="10">
        <v>0</v>
      </c>
      <c r="M15" s="68">
        <v>30</v>
      </c>
      <c r="N15" s="68">
        <v>100</v>
      </c>
      <c r="O15" s="68">
        <v>10000</v>
      </c>
      <c r="P15" s="7">
        <v>100</v>
      </c>
      <c r="Q15" s="7">
        <v>500</v>
      </c>
      <c r="R15" s="25">
        <v>1.6007407407407199</v>
      </c>
      <c r="S15" s="11">
        <f t="shared" si="2"/>
        <v>1.6666666666666667</v>
      </c>
      <c r="T15" s="11">
        <f t="shared" si="3"/>
        <v>0.27777777777777779</v>
      </c>
    </row>
    <row r="16" spans="1:31">
      <c r="A16" t="s">
        <v>49</v>
      </c>
      <c r="B16" s="51" t="s">
        <v>50</v>
      </c>
      <c r="C16" s="10">
        <v>4.3499999999999996</v>
      </c>
      <c r="D16" s="7" t="s">
        <v>331</v>
      </c>
      <c r="E16" s="6" t="s">
        <v>517</v>
      </c>
      <c r="F16" s="6">
        <v>10</v>
      </c>
      <c r="G16" s="6">
        <v>300</v>
      </c>
      <c r="H16" s="7">
        <v>8500</v>
      </c>
      <c r="I16" s="7">
        <v>30</v>
      </c>
      <c r="J16" s="7">
        <v>300</v>
      </c>
      <c r="K16" s="10">
        <v>0.05</v>
      </c>
      <c r="L16" s="10">
        <v>0.02</v>
      </c>
      <c r="M16" s="68">
        <v>100</v>
      </c>
      <c r="N16" s="68">
        <v>400</v>
      </c>
      <c r="O16" s="68">
        <v>8000</v>
      </c>
      <c r="P16" s="7">
        <v>20.000000000000025</v>
      </c>
      <c r="Q16" s="7">
        <v>2000</v>
      </c>
      <c r="R16" s="25">
        <v>3.9950779327317401</v>
      </c>
      <c r="S16" s="7">
        <f t="shared" si="2"/>
        <v>40</v>
      </c>
      <c r="T16" s="11">
        <f t="shared" si="3"/>
        <v>6.666666666666667</v>
      </c>
    </row>
    <row r="17" spans="1:31">
      <c r="A17" t="s">
        <v>53</v>
      </c>
      <c r="B17" s="51" t="s">
        <v>54</v>
      </c>
      <c r="C17" s="10">
        <v>3.95</v>
      </c>
      <c r="D17" s="7" t="s">
        <v>305</v>
      </c>
      <c r="E17" s="6">
        <v>2</v>
      </c>
      <c r="F17" s="6">
        <v>6</v>
      </c>
      <c r="G17" s="6">
        <v>1000</v>
      </c>
      <c r="H17" s="7">
        <v>2000</v>
      </c>
      <c r="I17" s="7">
        <v>166.66666666666666</v>
      </c>
      <c r="J17" s="7">
        <v>180</v>
      </c>
      <c r="K17" s="10">
        <v>0.02</v>
      </c>
      <c r="L17" s="10">
        <v>0.01</v>
      </c>
      <c r="M17" s="68">
        <v>5</v>
      </c>
      <c r="N17" s="68">
        <v>20</v>
      </c>
      <c r="O17" s="68">
        <v>10000</v>
      </c>
      <c r="P17" s="7">
        <v>555.55555555555554</v>
      </c>
      <c r="Q17" s="7">
        <v>100</v>
      </c>
      <c r="R17" s="25">
        <v>0.44926253687315398</v>
      </c>
      <c r="S17" s="11">
        <f t="shared" si="2"/>
        <v>3.3333333333333335</v>
      </c>
      <c r="T17" s="11">
        <f t="shared" si="3"/>
        <v>0.55555555555555558</v>
      </c>
    </row>
    <row r="18" spans="1:31">
      <c r="A18" t="s">
        <v>57</v>
      </c>
      <c r="B18" s="51" t="s">
        <v>58</v>
      </c>
      <c r="C18" s="10">
        <v>4.4000000000000004</v>
      </c>
      <c r="D18" s="7" t="s">
        <v>305</v>
      </c>
      <c r="E18" s="6">
        <v>1</v>
      </c>
      <c r="F18" s="6">
        <v>3</v>
      </c>
      <c r="G18" s="6">
        <v>1000</v>
      </c>
      <c r="H18" s="7">
        <v>1500</v>
      </c>
      <c r="I18" s="7">
        <v>333.33333333333331</v>
      </c>
      <c r="J18" s="7">
        <v>90</v>
      </c>
      <c r="K18" s="10">
        <v>3.5184441197954712E-2</v>
      </c>
      <c r="L18" s="10">
        <v>3.0486449674012359E-2</v>
      </c>
      <c r="M18" s="68" t="s">
        <v>517</v>
      </c>
      <c r="N18" s="68">
        <v>30</v>
      </c>
      <c r="O18" s="68">
        <v>10000</v>
      </c>
      <c r="P18" s="7">
        <v>333.33333333333331</v>
      </c>
      <c r="Q18" s="7">
        <v>200</v>
      </c>
      <c r="R18" s="25">
        <v>1.0695266272189301</v>
      </c>
      <c r="S18" s="7">
        <f t="shared" si="2"/>
        <v>10</v>
      </c>
      <c r="T18" s="11">
        <f t="shared" si="3"/>
        <v>1.6666666666666667</v>
      </c>
    </row>
    <row r="19" spans="1:31">
      <c r="A19" t="s">
        <v>61</v>
      </c>
      <c r="B19" s="51" t="s">
        <v>62</v>
      </c>
      <c r="C19" s="10">
        <v>2.67</v>
      </c>
      <c r="D19" s="7" t="s">
        <v>305</v>
      </c>
      <c r="E19" s="6">
        <v>1</v>
      </c>
      <c r="F19" s="6">
        <v>3</v>
      </c>
      <c r="G19" s="6">
        <v>3000</v>
      </c>
      <c r="H19" s="7">
        <v>5000</v>
      </c>
      <c r="I19" s="7">
        <v>1000</v>
      </c>
      <c r="J19" s="7">
        <v>90</v>
      </c>
      <c r="K19" s="10">
        <v>0</v>
      </c>
      <c r="L19" s="10">
        <v>0</v>
      </c>
      <c r="M19" s="68" t="s">
        <v>517</v>
      </c>
      <c r="N19" s="68">
        <v>50</v>
      </c>
      <c r="O19" s="68">
        <v>3000</v>
      </c>
      <c r="P19" s="7">
        <v>60</v>
      </c>
      <c r="Q19" s="7">
        <v>300</v>
      </c>
      <c r="R19" s="25">
        <v>0.539600772698003</v>
      </c>
      <c r="S19" s="7">
        <f t="shared" si="2"/>
        <v>16.666666666666668</v>
      </c>
      <c r="T19" s="11">
        <f t="shared" si="3"/>
        <v>2.7777777777777777</v>
      </c>
      <c r="AE19" s="11"/>
    </row>
    <row r="20" spans="1:31">
      <c r="A20" t="s">
        <v>65</v>
      </c>
      <c r="B20" s="51" t="s">
        <v>66</v>
      </c>
      <c r="C20" s="10">
        <v>1.62</v>
      </c>
      <c r="D20" s="7" t="s">
        <v>305</v>
      </c>
      <c r="E20" s="6">
        <v>0.1</v>
      </c>
      <c r="F20" s="6">
        <v>1</v>
      </c>
      <c r="G20" s="6">
        <v>1000</v>
      </c>
      <c r="H20" s="7">
        <v>4500</v>
      </c>
      <c r="I20" s="7">
        <v>1000</v>
      </c>
      <c r="J20" s="7">
        <v>30</v>
      </c>
      <c r="K20" s="10">
        <v>0</v>
      </c>
      <c r="L20" s="10">
        <v>0</v>
      </c>
      <c r="M20" s="68">
        <v>100</v>
      </c>
      <c r="N20" s="68">
        <v>300</v>
      </c>
      <c r="O20" s="68">
        <v>10000</v>
      </c>
      <c r="P20" s="7">
        <v>33.333333333333336</v>
      </c>
      <c r="Q20" s="7">
        <v>2000</v>
      </c>
      <c r="R20" s="25">
        <v>9.1432198011423704</v>
      </c>
      <c r="S20" s="7">
        <f t="shared" si="2"/>
        <v>300</v>
      </c>
      <c r="T20" s="7">
        <f t="shared" si="3"/>
        <v>50</v>
      </c>
      <c r="AE20" s="11"/>
    </row>
    <row r="21" spans="1:31">
      <c r="A21" t="s">
        <v>69</v>
      </c>
      <c r="B21" s="51" t="s">
        <v>70</v>
      </c>
      <c r="C21" s="10">
        <v>2.4500000000000002</v>
      </c>
      <c r="D21" s="7" t="s">
        <v>305</v>
      </c>
      <c r="E21" s="6" t="s">
        <v>517</v>
      </c>
      <c r="F21" s="6">
        <v>10</v>
      </c>
      <c r="G21" s="6">
        <v>300</v>
      </c>
      <c r="H21" s="7">
        <v>6000</v>
      </c>
      <c r="I21" s="7">
        <v>30</v>
      </c>
      <c r="J21" s="7">
        <v>300</v>
      </c>
      <c r="K21" s="10">
        <v>0.02</v>
      </c>
      <c r="L21" s="10">
        <v>0.01</v>
      </c>
      <c r="M21" s="68" t="s">
        <v>517</v>
      </c>
      <c r="N21" s="68">
        <v>30</v>
      </c>
      <c r="O21" s="68">
        <v>10000</v>
      </c>
      <c r="P21" s="7">
        <v>333.33333333333331</v>
      </c>
      <c r="Q21" s="7">
        <v>200</v>
      </c>
      <c r="R21" s="25">
        <v>2.63599500935744</v>
      </c>
      <c r="S21" s="11">
        <f t="shared" si="2"/>
        <v>3</v>
      </c>
      <c r="T21" s="11">
        <f t="shared" si="3"/>
        <v>0.5</v>
      </c>
      <c r="AE21" s="11"/>
    </row>
    <row r="22" spans="1:31">
      <c r="A22" t="s">
        <v>73</v>
      </c>
      <c r="B22" s="51" t="s">
        <v>74</v>
      </c>
      <c r="C22" s="10">
        <v>4.32</v>
      </c>
      <c r="D22" s="7" t="s">
        <v>305</v>
      </c>
      <c r="E22" s="6">
        <v>0.2</v>
      </c>
      <c r="F22" s="6">
        <v>0.6</v>
      </c>
      <c r="G22" s="6">
        <v>1000</v>
      </c>
      <c r="H22" s="7">
        <v>1500</v>
      </c>
      <c r="I22" s="7">
        <v>1666.6666666666667</v>
      </c>
      <c r="J22" s="7">
        <v>18</v>
      </c>
      <c r="K22" s="10">
        <v>0.04</v>
      </c>
      <c r="L22" s="10">
        <v>0.04</v>
      </c>
      <c r="M22" s="68">
        <v>9</v>
      </c>
      <c r="N22" s="68">
        <v>30</v>
      </c>
      <c r="O22" s="68">
        <v>10000</v>
      </c>
      <c r="P22" s="7">
        <v>333.33333333333331</v>
      </c>
      <c r="Q22" s="7">
        <v>200</v>
      </c>
      <c r="R22" s="25">
        <v>3.6024011299434902E-2</v>
      </c>
      <c r="S22" s="7">
        <f t="shared" si="2"/>
        <v>50</v>
      </c>
      <c r="T22" s="11">
        <f t="shared" si="3"/>
        <v>8.3333333333333339</v>
      </c>
      <c r="AE22" s="11"/>
    </row>
    <row r="23" spans="1:31">
      <c r="A23" t="s">
        <v>77</v>
      </c>
      <c r="B23" s="51" t="s">
        <v>78</v>
      </c>
      <c r="C23" s="10">
        <v>3.73</v>
      </c>
      <c r="D23" s="7" t="s">
        <v>305</v>
      </c>
      <c r="E23" s="6">
        <v>0.3</v>
      </c>
      <c r="F23" s="6">
        <v>1</v>
      </c>
      <c r="G23" s="6">
        <v>300</v>
      </c>
      <c r="H23" s="7">
        <v>4000</v>
      </c>
      <c r="I23" s="7">
        <v>300</v>
      </c>
      <c r="J23" s="7">
        <v>30</v>
      </c>
      <c r="K23" s="10">
        <v>0</v>
      </c>
      <c r="L23" s="10">
        <v>0</v>
      </c>
      <c r="M23" s="68" t="s">
        <v>517</v>
      </c>
      <c r="N23" s="68">
        <v>20</v>
      </c>
      <c r="O23" s="68">
        <v>1000</v>
      </c>
      <c r="P23" s="7">
        <v>50</v>
      </c>
      <c r="Q23" s="7">
        <v>100</v>
      </c>
      <c r="R23" s="25">
        <v>1.13731198447356</v>
      </c>
      <c r="S23" s="7">
        <f t="shared" si="2"/>
        <v>20</v>
      </c>
      <c r="T23" s="11">
        <f t="shared" si="3"/>
        <v>3.3333333333333335</v>
      </c>
      <c r="AE23" s="7"/>
    </row>
    <row r="24" spans="1:31">
      <c r="A24" s="15" t="s">
        <v>81</v>
      </c>
      <c r="B24" s="56" t="s">
        <v>82</v>
      </c>
      <c r="C24" s="17">
        <v>4.03</v>
      </c>
      <c r="D24" s="14" t="s">
        <v>305</v>
      </c>
      <c r="E24" s="21">
        <v>1</v>
      </c>
      <c r="F24" s="21">
        <v>3</v>
      </c>
      <c r="G24" s="21">
        <v>600</v>
      </c>
      <c r="H24" s="14">
        <v>7500</v>
      </c>
      <c r="I24" s="14">
        <v>200</v>
      </c>
      <c r="J24" s="14">
        <v>90</v>
      </c>
      <c r="K24" s="17">
        <v>0</v>
      </c>
      <c r="L24" s="17">
        <v>0</v>
      </c>
      <c r="M24" s="119" t="s">
        <v>517</v>
      </c>
      <c r="N24" s="119">
        <v>30</v>
      </c>
      <c r="O24" s="119">
        <v>10000</v>
      </c>
      <c r="P24" s="14">
        <v>333.33333333333331</v>
      </c>
      <c r="Q24" s="14">
        <v>200</v>
      </c>
      <c r="R24" s="26">
        <v>1.9450186027284</v>
      </c>
      <c r="S24" s="14">
        <f t="shared" si="2"/>
        <v>10</v>
      </c>
      <c r="T24" s="18">
        <f t="shared" si="3"/>
        <v>1.6666666666666667</v>
      </c>
      <c r="AE24" s="7"/>
    </row>
    <row r="25" spans="1:31">
      <c r="A25" t="s">
        <v>85</v>
      </c>
      <c r="B25" s="51" t="s">
        <v>86</v>
      </c>
      <c r="C25" s="10">
        <v>1.1034999999999997</v>
      </c>
      <c r="D25" s="7" t="s">
        <v>305</v>
      </c>
      <c r="E25" s="6">
        <v>1</v>
      </c>
      <c r="F25" s="6">
        <v>3</v>
      </c>
      <c r="G25" s="6">
        <v>1000</v>
      </c>
      <c r="I25" s="7">
        <v>333.33333333333331</v>
      </c>
      <c r="J25" s="7">
        <v>90</v>
      </c>
      <c r="K25" s="10">
        <v>0</v>
      </c>
      <c r="L25" s="10">
        <v>0</v>
      </c>
      <c r="M25" s="68">
        <v>1.3</v>
      </c>
      <c r="N25" s="68">
        <v>4</v>
      </c>
      <c r="O25" s="68">
        <v>1000</v>
      </c>
      <c r="P25" s="7">
        <v>256.41025641025641</v>
      </c>
      <c r="Q25" s="7">
        <v>19.5</v>
      </c>
      <c r="R25" s="25">
        <v>3.1640708342223101</v>
      </c>
      <c r="S25" s="11">
        <f t="shared" si="2"/>
        <v>1.3333333333333333</v>
      </c>
      <c r="T25" s="11">
        <f t="shared" si="3"/>
        <v>0.22222222222222221</v>
      </c>
      <c r="AE25" s="7"/>
    </row>
    <row r="26" spans="1:31">
      <c r="A26" t="s">
        <v>89</v>
      </c>
      <c r="B26" s="51" t="s">
        <v>90</v>
      </c>
      <c r="C26" s="10">
        <v>1.6165</v>
      </c>
      <c r="D26" s="7" t="s">
        <v>305</v>
      </c>
      <c r="E26" s="6">
        <v>1</v>
      </c>
      <c r="F26" s="6">
        <v>3</v>
      </c>
      <c r="G26" s="6">
        <v>3000</v>
      </c>
      <c r="I26" s="7">
        <v>1000</v>
      </c>
      <c r="J26" s="7">
        <v>90</v>
      </c>
      <c r="K26" s="10">
        <v>0.01</v>
      </c>
      <c r="L26" s="10">
        <v>0</v>
      </c>
      <c r="M26" s="68" t="s">
        <v>495</v>
      </c>
      <c r="N26" s="68" t="s">
        <v>495</v>
      </c>
      <c r="O26" s="68" t="s">
        <v>495</v>
      </c>
      <c r="P26" s="68" t="s">
        <v>495</v>
      </c>
      <c r="Q26" s="68" t="s">
        <v>495</v>
      </c>
      <c r="R26" s="68" t="s">
        <v>495</v>
      </c>
      <c r="S26" s="68" t="s">
        <v>495</v>
      </c>
      <c r="T26" s="68" t="s">
        <v>495</v>
      </c>
      <c r="AE26" s="7"/>
    </row>
    <row r="27" spans="1:31">
      <c r="A27" t="s">
        <v>93</v>
      </c>
      <c r="B27" s="51" t="s">
        <v>94</v>
      </c>
      <c r="C27" s="10">
        <v>1.0900000000000001</v>
      </c>
      <c r="D27" s="7" t="s">
        <v>305</v>
      </c>
      <c r="E27" s="6">
        <v>1</v>
      </c>
      <c r="F27" s="6">
        <v>3</v>
      </c>
      <c r="G27" s="6">
        <v>2000</v>
      </c>
      <c r="I27" s="7">
        <v>666.66666666666663</v>
      </c>
      <c r="J27" s="7">
        <v>90</v>
      </c>
      <c r="K27" s="10">
        <v>0</v>
      </c>
      <c r="L27" s="10">
        <v>0</v>
      </c>
      <c r="M27" s="120">
        <v>0.77</v>
      </c>
      <c r="N27" s="68">
        <v>2.31</v>
      </c>
      <c r="O27" s="68">
        <v>300</v>
      </c>
      <c r="P27" s="7">
        <v>129.87012987012986</v>
      </c>
      <c r="Q27" s="7">
        <v>10</v>
      </c>
      <c r="R27" s="25">
        <v>3.6333892617449601</v>
      </c>
      <c r="S27" s="11">
        <f t="shared" ref="S27:S34" si="4">+N27/F27</f>
        <v>0.77</v>
      </c>
      <c r="T27" s="11">
        <f t="shared" ref="T27:T34" si="5">+(N27*5)/(F27*30)</f>
        <v>0.12833333333333335</v>
      </c>
      <c r="AE27" s="7"/>
    </row>
    <row r="28" spans="1:31">
      <c r="A28" t="s">
        <v>96</v>
      </c>
      <c r="B28" s="51" t="s">
        <v>97</v>
      </c>
      <c r="C28" s="10">
        <v>3.6009999999999995</v>
      </c>
      <c r="D28" s="7" t="s">
        <v>305</v>
      </c>
      <c r="E28" s="6">
        <v>1</v>
      </c>
      <c r="F28" s="6">
        <v>3</v>
      </c>
      <c r="G28" s="6">
        <v>600</v>
      </c>
      <c r="I28" s="7">
        <v>200</v>
      </c>
      <c r="J28" s="7">
        <v>90</v>
      </c>
      <c r="K28" s="10">
        <v>0</v>
      </c>
      <c r="L28" s="10">
        <v>0</v>
      </c>
      <c r="M28" s="68">
        <v>37</v>
      </c>
      <c r="N28" s="68">
        <v>111</v>
      </c>
      <c r="O28" s="68">
        <v>10000</v>
      </c>
      <c r="P28" s="7">
        <v>90.090090090090087</v>
      </c>
      <c r="Q28" s="7">
        <v>600</v>
      </c>
      <c r="R28" s="25">
        <v>0.282082018927445</v>
      </c>
      <c r="S28" s="7">
        <f t="shared" si="4"/>
        <v>37</v>
      </c>
      <c r="T28" s="11">
        <f t="shared" si="5"/>
        <v>6.166666666666667</v>
      </c>
      <c r="AE28" s="7"/>
    </row>
    <row r="29" spans="1:31">
      <c r="A29" t="s">
        <v>100</v>
      </c>
      <c r="B29" s="60" t="s">
        <v>101</v>
      </c>
      <c r="C29" s="10">
        <v>2.9443999999999995</v>
      </c>
      <c r="D29" s="7" t="s">
        <v>305</v>
      </c>
      <c r="E29" s="6">
        <v>3</v>
      </c>
      <c r="F29" s="6">
        <v>10</v>
      </c>
      <c r="G29" s="6">
        <v>3000</v>
      </c>
      <c r="I29" s="7">
        <v>300</v>
      </c>
      <c r="J29" s="7">
        <v>300</v>
      </c>
      <c r="K29" s="10">
        <v>0</v>
      </c>
      <c r="L29" s="10">
        <v>0</v>
      </c>
      <c r="M29" s="68">
        <v>3</v>
      </c>
      <c r="N29" s="68">
        <v>9</v>
      </c>
      <c r="O29" s="68">
        <v>1000</v>
      </c>
      <c r="P29" s="7">
        <v>111.11111111111111</v>
      </c>
      <c r="Q29" s="7">
        <v>50</v>
      </c>
      <c r="R29" s="25">
        <v>0</v>
      </c>
      <c r="S29" s="11">
        <f t="shared" si="4"/>
        <v>0.9</v>
      </c>
      <c r="T29" s="11">
        <f t="shared" si="5"/>
        <v>0.15</v>
      </c>
      <c r="AE29" s="7"/>
    </row>
    <row r="30" spans="1:31">
      <c r="A30" t="s">
        <v>105</v>
      </c>
      <c r="B30" s="51" t="s">
        <v>106</v>
      </c>
      <c r="C30" s="10">
        <v>2.2719999999999998</v>
      </c>
      <c r="D30" s="7" t="s">
        <v>305</v>
      </c>
      <c r="E30" s="6">
        <v>1</v>
      </c>
      <c r="F30" s="6">
        <v>3</v>
      </c>
      <c r="G30" s="6">
        <v>1000</v>
      </c>
      <c r="I30" s="7">
        <v>333.33333333333331</v>
      </c>
      <c r="J30" s="7">
        <v>90</v>
      </c>
      <c r="K30" s="10">
        <v>0</v>
      </c>
      <c r="L30" s="10">
        <v>0</v>
      </c>
      <c r="M30" s="68">
        <v>1.8</v>
      </c>
      <c r="N30" s="68">
        <v>6</v>
      </c>
      <c r="O30" s="68">
        <v>10000</v>
      </c>
      <c r="P30" s="7">
        <v>1666.6666666666667</v>
      </c>
      <c r="Q30" s="7">
        <v>30</v>
      </c>
      <c r="R30" s="25">
        <v>0.661162710698314</v>
      </c>
      <c r="S30" s="11">
        <f t="shared" si="4"/>
        <v>2</v>
      </c>
      <c r="T30" s="11">
        <f t="shared" si="5"/>
        <v>0.33333333333333331</v>
      </c>
      <c r="AE30" s="7"/>
    </row>
    <row r="31" spans="1:31">
      <c r="A31" t="s">
        <v>109</v>
      </c>
      <c r="B31" s="51" t="s">
        <v>110</v>
      </c>
      <c r="C31" s="10">
        <v>0.83749999999999991</v>
      </c>
      <c r="D31" s="7" t="s">
        <v>353</v>
      </c>
      <c r="E31" s="6">
        <v>10</v>
      </c>
      <c r="F31" s="6">
        <v>30</v>
      </c>
      <c r="G31" s="6">
        <v>1000</v>
      </c>
      <c r="I31" s="7">
        <v>33.333333333333336</v>
      </c>
      <c r="J31" s="7">
        <v>900</v>
      </c>
      <c r="K31" s="10">
        <v>0</v>
      </c>
      <c r="L31" s="10">
        <v>0</v>
      </c>
      <c r="M31" s="68">
        <v>4.5</v>
      </c>
      <c r="N31" s="68">
        <v>10</v>
      </c>
      <c r="O31" s="68">
        <v>50000</v>
      </c>
      <c r="P31" s="7">
        <v>3703.7037037037039</v>
      </c>
      <c r="Q31" s="7">
        <v>70</v>
      </c>
      <c r="R31" s="25">
        <v>8.2573632538569405E-2</v>
      </c>
      <c r="S31" s="11">
        <f t="shared" si="4"/>
        <v>0.33333333333333331</v>
      </c>
      <c r="T31" s="11">
        <f t="shared" si="5"/>
        <v>5.5555555555555552E-2</v>
      </c>
      <c r="AE31" s="7"/>
    </row>
    <row r="32" spans="1:31">
      <c r="A32" t="s">
        <v>113</v>
      </c>
      <c r="B32" s="61" t="s">
        <v>114</v>
      </c>
      <c r="C32" s="10">
        <v>1.7495000000000001</v>
      </c>
      <c r="D32" s="7" t="s">
        <v>305</v>
      </c>
      <c r="E32" s="6">
        <v>0.3</v>
      </c>
      <c r="F32" s="6">
        <v>1</v>
      </c>
      <c r="G32" s="6">
        <v>600</v>
      </c>
      <c r="I32" s="7">
        <v>600</v>
      </c>
      <c r="J32" s="7">
        <v>30</v>
      </c>
      <c r="K32" s="10">
        <v>0</v>
      </c>
      <c r="L32" s="10">
        <v>0</v>
      </c>
      <c r="M32" s="68">
        <v>7.9992000000000001</v>
      </c>
      <c r="N32" s="68">
        <v>30</v>
      </c>
      <c r="O32" s="68">
        <v>999.9</v>
      </c>
      <c r="P32" s="7">
        <v>37.5</v>
      </c>
      <c r="Q32" s="7">
        <v>100</v>
      </c>
      <c r="R32" s="25">
        <v>2.8874830546769101</v>
      </c>
      <c r="S32" s="7">
        <f t="shared" si="4"/>
        <v>30</v>
      </c>
      <c r="T32" s="11">
        <f t="shared" si="5"/>
        <v>5</v>
      </c>
      <c r="AE32" s="7"/>
    </row>
    <row r="33" spans="1:31">
      <c r="A33" t="s">
        <v>117</v>
      </c>
      <c r="B33" s="51" t="s">
        <v>118</v>
      </c>
      <c r="C33" s="10">
        <v>3.2383999999999999</v>
      </c>
      <c r="D33" s="7" t="s">
        <v>305</v>
      </c>
      <c r="E33" s="6">
        <v>0.3</v>
      </c>
      <c r="F33" s="6">
        <v>1</v>
      </c>
      <c r="G33" s="6">
        <v>300</v>
      </c>
      <c r="I33" s="7">
        <v>300</v>
      </c>
      <c r="J33" s="7">
        <v>30</v>
      </c>
      <c r="K33" s="10">
        <v>0</v>
      </c>
      <c r="L33" s="10">
        <v>0</v>
      </c>
      <c r="M33" s="68">
        <v>30</v>
      </c>
      <c r="N33" s="68">
        <v>90</v>
      </c>
      <c r="O33" s="68">
        <v>25000</v>
      </c>
      <c r="P33" s="7">
        <v>287.35632183908046</v>
      </c>
      <c r="Q33" s="7">
        <v>400</v>
      </c>
      <c r="R33" s="25">
        <v>1.16973757677275</v>
      </c>
      <c r="S33" s="7">
        <f t="shared" si="4"/>
        <v>90</v>
      </c>
      <c r="T33" s="7">
        <f t="shared" si="5"/>
        <v>15</v>
      </c>
      <c r="AE33" s="7"/>
    </row>
    <row r="34" spans="1:31">
      <c r="A34" t="s">
        <v>121</v>
      </c>
      <c r="B34" s="51" t="s">
        <v>122</v>
      </c>
      <c r="C34" s="10">
        <v>2.7850000000000001</v>
      </c>
      <c r="D34" s="7" t="s">
        <v>305</v>
      </c>
      <c r="E34" s="6">
        <v>1</v>
      </c>
      <c r="F34" s="6">
        <v>3</v>
      </c>
      <c r="G34" s="6">
        <v>1000</v>
      </c>
      <c r="I34" s="7">
        <v>333.33333333333331</v>
      </c>
      <c r="J34" s="7">
        <v>90</v>
      </c>
      <c r="K34" s="10">
        <v>0</v>
      </c>
      <c r="L34" s="10">
        <v>0</v>
      </c>
      <c r="M34" s="68">
        <v>2.7</v>
      </c>
      <c r="N34" s="68">
        <v>8.1</v>
      </c>
      <c r="O34" s="68">
        <v>3000</v>
      </c>
      <c r="P34" s="7">
        <v>370.37037037037038</v>
      </c>
      <c r="Q34" s="7">
        <v>40</v>
      </c>
      <c r="R34" s="25">
        <v>0.276550249465431</v>
      </c>
      <c r="S34" s="11">
        <f t="shared" si="4"/>
        <v>2.6999999999999997</v>
      </c>
      <c r="T34" s="11">
        <f t="shared" si="5"/>
        <v>0.45</v>
      </c>
      <c r="AE34" s="7"/>
    </row>
    <row r="35" spans="1:31">
      <c r="A35" t="s">
        <v>124</v>
      </c>
      <c r="B35" s="51" t="s">
        <v>125</v>
      </c>
      <c r="C35" s="10">
        <v>2.12</v>
      </c>
      <c r="D35" s="7" t="s">
        <v>305</v>
      </c>
      <c r="E35" s="6">
        <v>0.3</v>
      </c>
      <c r="F35" s="6">
        <v>1</v>
      </c>
      <c r="G35" s="6">
        <v>300</v>
      </c>
      <c r="I35" s="7">
        <v>300</v>
      </c>
      <c r="J35" s="7">
        <v>30</v>
      </c>
      <c r="K35" s="10">
        <v>0</v>
      </c>
      <c r="L35" s="10">
        <v>0</v>
      </c>
      <c r="M35" s="68" t="s">
        <v>495</v>
      </c>
      <c r="N35" s="68" t="s">
        <v>495</v>
      </c>
      <c r="O35" s="68" t="s">
        <v>495</v>
      </c>
      <c r="P35" s="68" t="s">
        <v>495</v>
      </c>
      <c r="Q35" s="68" t="s">
        <v>495</v>
      </c>
      <c r="R35" s="68" t="s">
        <v>495</v>
      </c>
      <c r="S35" s="68" t="s">
        <v>495</v>
      </c>
      <c r="T35" s="68" t="s">
        <v>495</v>
      </c>
      <c r="AE35" s="7"/>
    </row>
    <row r="36" spans="1:31">
      <c r="A36" t="s">
        <v>127</v>
      </c>
      <c r="B36" s="51" t="s">
        <v>128</v>
      </c>
      <c r="C36" s="10">
        <v>0.96099999999999997</v>
      </c>
      <c r="D36" s="7" t="s">
        <v>305</v>
      </c>
      <c r="E36" s="6">
        <v>3</v>
      </c>
      <c r="F36" s="6">
        <v>10</v>
      </c>
      <c r="G36" s="6">
        <v>1000</v>
      </c>
      <c r="I36" s="7">
        <v>100</v>
      </c>
      <c r="J36" s="7">
        <v>300</v>
      </c>
      <c r="K36" s="10">
        <v>0.06</v>
      </c>
      <c r="L36" s="10">
        <v>0.01</v>
      </c>
      <c r="M36" s="68">
        <v>5</v>
      </c>
      <c r="N36" s="68">
        <v>15</v>
      </c>
      <c r="O36" s="68">
        <v>300</v>
      </c>
      <c r="P36" s="7">
        <v>20</v>
      </c>
      <c r="Q36" s="7">
        <v>80</v>
      </c>
      <c r="R36" s="25">
        <v>2.4577516531961701</v>
      </c>
      <c r="S36" s="11">
        <f>+N36/F36</f>
        <v>1.5</v>
      </c>
      <c r="T36" s="11">
        <f>+(N36*5)/(F36*30)</f>
        <v>0.25</v>
      </c>
      <c r="AE36" s="7"/>
    </row>
    <row r="37" spans="1:31">
      <c r="A37" t="s">
        <v>131</v>
      </c>
      <c r="B37" s="51" t="s">
        <v>132</v>
      </c>
      <c r="C37" s="10">
        <v>1.02</v>
      </c>
      <c r="D37" s="7" t="s">
        <v>305</v>
      </c>
      <c r="E37" s="6">
        <v>0.3</v>
      </c>
      <c r="F37" s="6">
        <v>1</v>
      </c>
      <c r="G37" s="6">
        <v>600</v>
      </c>
      <c r="I37" s="7">
        <v>600</v>
      </c>
      <c r="J37" s="7">
        <v>30</v>
      </c>
      <c r="K37" s="10">
        <v>0</v>
      </c>
      <c r="L37" s="10">
        <v>0</v>
      </c>
      <c r="M37" s="68">
        <v>2.7712198486497202</v>
      </c>
      <c r="N37" s="68">
        <v>8.3136595459491502</v>
      </c>
      <c r="O37" s="68">
        <v>800</v>
      </c>
      <c r="P37" s="7">
        <v>95.238095238095269</v>
      </c>
      <c r="Q37" s="7">
        <v>40</v>
      </c>
      <c r="R37" s="25">
        <v>2.0107526881720301</v>
      </c>
      <c r="S37" s="11">
        <f>+N37/F37</f>
        <v>8.3136595459491502</v>
      </c>
      <c r="T37" s="11">
        <f>+(N37*5)/(F37*30)</f>
        <v>1.3856099243248583</v>
      </c>
      <c r="AE37" s="7"/>
    </row>
    <row r="38" spans="1:31">
      <c r="A38" t="s">
        <v>135</v>
      </c>
      <c r="B38" s="51" t="s">
        <v>136</v>
      </c>
      <c r="C38" s="10">
        <v>0.24</v>
      </c>
      <c r="D38" s="7" t="s">
        <v>353</v>
      </c>
      <c r="E38" s="6">
        <v>1</v>
      </c>
      <c r="F38" s="6">
        <v>3</v>
      </c>
      <c r="G38" s="6">
        <v>100</v>
      </c>
      <c r="I38" s="7">
        <v>33.333333333333336</v>
      </c>
      <c r="J38" s="7">
        <v>90</v>
      </c>
      <c r="K38" s="10">
        <v>1.3370767578310567</v>
      </c>
      <c r="L38" s="10">
        <v>1.0733096450870852</v>
      </c>
      <c r="M38" s="68" t="s">
        <v>517</v>
      </c>
      <c r="N38" s="68">
        <v>9</v>
      </c>
      <c r="O38" s="68">
        <v>300</v>
      </c>
      <c r="P38" s="7">
        <v>33.333333333333336</v>
      </c>
      <c r="Q38" s="7">
        <v>50</v>
      </c>
      <c r="R38" s="43">
        <v>12.1722846441948</v>
      </c>
      <c r="S38" s="11">
        <f>+N38/F38</f>
        <v>3</v>
      </c>
      <c r="T38" s="11">
        <f>+(N38*5)/(F38*30)</f>
        <v>0.5</v>
      </c>
      <c r="AE38" s="7"/>
    </row>
    <row r="39" spans="1:31">
      <c r="A39" t="s">
        <v>138</v>
      </c>
      <c r="B39" s="51" t="s">
        <v>139</v>
      </c>
      <c r="C39" s="10">
        <v>1.7210000000000001</v>
      </c>
      <c r="D39" s="7" t="s">
        <v>305</v>
      </c>
      <c r="E39" s="6">
        <v>1</v>
      </c>
      <c r="F39" s="6">
        <v>3</v>
      </c>
      <c r="G39" s="6">
        <v>3000</v>
      </c>
      <c r="I39" s="7">
        <v>1000</v>
      </c>
      <c r="J39" s="7">
        <v>90</v>
      </c>
      <c r="K39" s="10">
        <v>0.01</v>
      </c>
      <c r="L39" s="10">
        <v>0</v>
      </c>
      <c r="M39" s="68" t="s">
        <v>495</v>
      </c>
      <c r="N39" s="68" t="s">
        <v>495</v>
      </c>
      <c r="O39" s="68" t="s">
        <v>495</v>
      </c>
      <c r="P39" s="68" t="s">
        <v>495</v>
      </c>
      <c r="Q39" s="68" t="s">
        <v>495</v>
      </c>
      <c r="R39" s="68" t="s">
        <v>495</v>
      </c>
      <c r="S39" s="68" t="s">
        <v>495</v>
      </c>
      <c r="T39" s="68" t="s">
        <v>495</v>
      </c>
      <c r="AE39" s="7"/>
    </row>
    <row r="40" spans="1:31">
      <c r="A40" t="s">
        <v>141</v>
      </c>
      <c r="B40" s="51" t="s">
        <v>142</v>
      </c>
      <c r="C40" s="10">
        <v>1.88</v>
      </c>
      <c r="D40" s="7" t="s">
        <v>305</v>
      </c>
      <c r="E40" s="6">
        <v>2</v>
      </c>
      <c r="F40" s="6">
        <v>6</v>
      </c>
      <c r="G40" s="6">
        <v>1000</v>
      </c>
      <c r="I40" s="7">
        <v>166.66666666666666</v>
      </c>
      <c r="J40" s="7">
        <v>180</v>
      </c>
      <c r="K40" s="10">
        <v>0</v>
      </c>
      <c r="L40" s="10">
        <v>0</v>
      </c>
      <c r="M40" s="120">
        <v>1.6</v>
      </c>
      <c r="N40" s="68">
        <v>4.8</v>
      </c>
      <c r="O40" s="68">
        <v>3000</v>
      </c>
      <c r="P40" s="7">
        <v>625</v>
      </c>
      <c r="Q40" s="7">
        <v>20</v>
      </c>
      <c r="R40" s="25">
        <v>1.99235084140745</v>
      </c>
      <c r="S40" s="11">
        <f t="shared" ref="S40:S58" si="6">+N40/F40</f>
        <v>0.79999999999999993</v>
      </c>
      <c r="T40" s="11">
        <f t="shared" ref="T40:T58" si="7">+(N40*5)/(F40*30)</f>
        <v>0.13333333333333333</v>
      </c>
      <c r="AE40" s="7"/>
    </row>
    <row r="41" spans="1:31">
      <c r="A41" t="s">
        <v>513</v>
      </c>
      <c r="B41" s="51" t="s">
        <v>146</v>
      </c>
      <c r="C41" s="10">
        <v>0.24</v>
      </c>
      <c r="D41" s="7" t="s">
        <v>353</v>
      </c>
      <c r="E41" s="6">
        <v>1</v>
      </c>
      <c r="F41" s="6">
        <v>3</v>
      </c>
      <c r="G41" s="6">
        <v>30</v>
      </c>
      <c r="I41" s="7">
        <v>10</v>
      </c>
      <c r="J41" s="7">
        <v>90</v>
      </c>
      <c r="K41" s="10">
        <v>0</v>
      </c>
      <c r="L41" s="10">
        <v>0</v>
      </c>
      <c r="M41" s="120">
        <v>0.75</v>
      </c>
      <c r="N41" s="68">
        <v>2.5</v>
      </c>
      <c r="O41" s="68">
        <v>100</v>
      </c>
      <c r="P41" s="7">
        <v>40</v>
      </c>
      <c r="Q41" s="7">
        <v>10</v>
      </c>
      <c r="R41" s="25">
        <v>0.38479262672810899</v>
      </c>
      <c r="S41" s="11">
        <f t="shared" si="6"/>
        <v>0.83333333333333337</v>
      </c>
      <c r="T41" s="11">
        <f t="shared" si="7"/>
        <v>0.1388888888888889</v>
      </c>
      <c r="AE41" s="7"/>
    </row>
    <row r="42" spans="1:31">
      <c r="A42" t="s">
        <v>514</v>
      </c>
      <c r="B42" s="51" t="s">
        <v>146</v>
      </c>
      <c r="C42" s="10">
        <v>4.32</v>
      </c>
      <c r="D42" s="7" t="s">
        <v>305</v>
      </c>
      <c r="E42" s="6">
        <v>0.1</v>
      </c>
      <c r="F42" s="6">
        <v>0.3</v>
      </c>
      <c r="G42" s="6">
        <v>30</v>
      </c>
      <c r="I42" s="7">
        <v>100</v>
      </c>
      <c r="J42" s="7">
        <v>9</v>
      </c>
      <c r="K42" s="10">
        <f>6700/4000000*100</f>
        <v>0.16750000000000001</v>
      </c>
      <c r="L42" s="10">
        <f>6700/14300000*100</f>
        <v>4.685314685314685E-2</v>
      </c>
      <c r="M42" s="120">
        <v>0.75</v>
      </c>
      <c r="N42" s="68">
        <v>2.5</v>
      </c>
      <c r="O42" s="68">
        <v>100</v>
      </c>
      <c r="P42" s="7">
        <v>40</v>
      </c>
      <c r="Q42" s="7">
        <v>10</v>
      </c>
      <c r="R42" s="25">
        <v>0.38479262672810899</v>
      </c>
      <c r="S42" s="11">
        <f t="shared" si="6"/>
        <v>8.3333333333333339</v>
      </c>
      <c r="T42" s="11">
        <f t="shared" si="7"/>
        <v>1.3888888888888888</v>
      </c>
    </row>
    <row r="43" spans="1:31">
      <c r="A43" t="s">
        <v>150</v>
      </c>
      <c r="B43" s="51" t="s">
        <v>151</v>
      </c>
      <c r="C43" s="10">
        <v>0.23899999999999999</v>
      </c>
      <c r="D43" s="7" t="s">
        <v>353</v>
      </c>
      <c r="E43" s="6">
        <v>0.6</v>
      </c>
      <c r="F43" s="6">
        <v>2</v>
      </c>
      <c r="G43" s="6">
        <v>100</v>
      </c>
      <c r="I43" s="7">
        <v>50</v>
      </c>
      <c r="J43" s="7">
        <v>60</v>
      </c>
      <c r="K43" s="10">
        <v>0.32217222708595028</v>
      </c>
      <c r="L43" s="10">
        <v>0.17393380785582113</v>
      </c>
      <c r="M43" s="120">
        <v>0.239022208797327</v>
      </c>
      <c r="N43" s="120">
        <v>0.79674069599109099</v>
      </c>
      <c r="O43" s="68">
        <v>23.902220879732699</v>
      </c>
      <c r="P43" s="7">
        <v>29.999999999999961</v>
      </c>
      <c r="Q43" s="7">
        <v>3.9837034799554552</v>
      </c>
      <c r="R43" s="25">
        <v>1.90219732873759</v>
      </c>
      <c r="S43" s="11">
        <f t="shared" si="6"/>
        <v>0.39837034799554549</v>
      </c>
      <c r="T43" s="11">
        <f t="shared" si="7"/>
        <v>6.6395057999257587E-2</v>
      </c>
    </row>
    <row r="44" spans="1:31">
      <c r="A44" t="s">
        <v>155</v>
      </c>
      <c r="B44" s="51" t="s">
        <v>156</v>
      </c>
      <c r="C44" s="10">
        <v>2.4810000000000003</v>
      </c>
      <c r="D44" s="7" t="s">
        <v>305</v>
      </c>
      <c r="E44" s="6">
        <v>0.3</v>
      </c>
      <c r="F44" s="6">
        <v>1</v>
      </c>
      <c r="G44" s="6">
        <v>1000</v>
      </c>
      <c r="I44" s="7">
        <v>1000</v>
      </c>
      <c r="J44" s="7">
        <v>30</v>
      </c>
      <c r="K44" s="10">
        <v>0</v>
      </c>
      <c r="L44" s="10">
        <v>0</v>
      </c>
      <c r="M44" s="68">
        <v>3</v>
      </c>
      <c r="N44" s="68">
        <v>9</v>
      </c>
      <c r="O44" s="68">
        <v>3000</v>
      </c>
      <c r="P44" s="7">
        <v>333.33333333333331</v>
      </c>
      <c r="Q44" s="7">
        <v>50</v>
      </c>
      <c r="R44" s="25">
        <v>0.42662889518413399</v>
      </c>
      <c r="S44" s="11">
        <f t="shared" si="6"/>
        <v>9</v>
      </c>
      <c r="T44" s="11">
        <f t="shared" si="7"/>
        <v>1.5</v>
      </c>
    </row>
    <row r="45" spans="1:31" ht="16">
      <c r="A45" s="35" t="s">
        <v>158</v>
      </c>
      <c r="B45" s="35" t="s">
        <v>159</v>
      </c>
      <c r="C45" s="10">
        <v>0.23899999999999999</v>
      </c>
      <c r="D45" s="7" t="s">
        <v>353</v>
      </c>
      <c r="E45" s="6">
        <v>10</v>
      </c>
      <c r="F45" s="6">
        <v>30</v>
      </c>
      <c r="G45" s="6">
        <v>1500</v>
      </c>
      <c r="I45" s="7">
        <v>50</v>
      </c>
      <c r="J45" s="7">
        <v>900</v>
      </c>
      <c r="K45" s="10">
        <f>12500/480000*100</f>
        <v>2.604166666666667</v>
      </c>
      <c r="L45" s="10">
        <f>11000/1050000*100</f>
        <v>1.0476190476190477</v>
      </c>
      <c r="M45" s="68">
        <v>30</v>
      </c>
      <c r="N45" s="68">
        <v>100</v>
      </c>
      <c r="O45" s="68">
        <v>10000</v>
      </c>
      <c r="P45" s="7">
        <v>100</v>
      </c>
      <c r="Q45" s="7">
        <v>500</v>
      </c>
      <c r="R45" s="25">
        <v>1.06792717086835</v>
      </c>
      <c r="S45" s="11">
        <f t="shared" si="6"/>
        <v>3.3333333333333335</v>
      </c>
      <c r="T45" s="11">
        <f t="shared" si="7"/>
        <v>0.55555555555555558</v>
      </c>
    </row>
    <row r="46" spans="1:31">
      <c r="A46" t="s">
        <v>162</v>
      </c>
      <c r="B46" s="51" t="s">
        <v>163</v>
      </c>
      <c r="C46" s="10">
        <v>1.151</v>
      </c>
      <c r="D46" s="7" t="s">
        <v>353</v>
      </c>
      <c r="E46" s="6">
        <v>1</v>
      </c>
      <c r="F46" s="6">
        <v>3</v>
      </c>
      <c r="G46" s="6">
        <v>3000</v>
      </c>
      <c r="I46" s="7">
        <v>1000</v>
      </c>
      <c r="J46" s="7">
        <v>90</v>
      </c>
      <c r="K46" s="10">
        <v>0</v>
      </c>
      <c r="L46" s="10">
        <v>0</v>
      </c>
      <c r="M46" s="68">
        <v>30</v>
      </c>
      <c r="N46" s="68">
        <v>100</v>
      </c>
      <c r="O46" s="68">
        <v>10000</v>
      </c>
      <c r="P46" s="7">
        <v>105.26315789473684</v>
      </c>
      <c r="Q46" s="7">
        <v>500</v>
      </c>
      <c r="R46" s="25">
        <v>7.7895579115823205E-2</v>
      </c>
      <c r="S46" s="7">
        <f t="shared" si="6"/>
        <v>33.333333333333336</v>
      </c>
      <c r="T46" s="11">
        <f t="shared" si="7"/>
        <v>5.5555555555555554</v>
      </c>
    </row>
    <row r="47" spans="1:31">
      <c r="A47" t="s">
        <v>166</v>
      </c>
      <c r="B47" s="51" t="s">
        <v>167</v>
      </c>
      <c r="C47" s="10">
        <v>1.6259999999999999</v>
      </c>
      <c r="D47" s="7" t="s">
        <v>305</v>
      </c>
      <c r="E47" s="6">
        <v>0.3</v>
      </c>
      <c r="F47" s="6">
        <v>1</v>
      </c>
      <c r="G47" s="6">
        <v>600</v>
      </c>
      <c r="I47" s="7">
        <v>600</v>
      </c>
      <c r="J47" s="7">
        <v>30</v>
      </c>
      <c r="K47" s="10">
        <v>0</v>
      </c>
      <c r="L47" s="10">
        <v>0</v>
      </c>
      <c r="M47" s="120">
        <v>7.5351398931909203E-2</v>
      </c>
      <c r="N47" s="120">
        <v>0.226054196795728</v>
      </c>
      <c r="O47" s="68">
        <v>840</v>
      </c>
      <c r="P47" s="7">
        <v>3703.7037037036962</v>
      </c>
      <c r="Q47" s="7">
        <v>1.13027098397864</v>
      </c>
      <c r="R47" s="25">
        <v>4.62696629213481</v>
      </c>
      <c r="S47" s="11">
        <f t="shared" si="6"/>
        <v>0.226054196795728</v>
      </c>
      <c r="T47" s="11">
        <f t="shared" si="7"/>
        <v>3.7675699465954664E-2</v>
      </c>
    </row>
    <row r="48" spans="1:31">
      <c r="A48" t="s">
        <v>171</v>
      </c>
      <c r="B48" s="62" t="s">
        <v>172</v>
      </c>
      <c r="C48" s="10">
        <v>2.823</v>
      </c>
      <c r="D48" s="7" t="s">
        <v>353</v>
      </c>
      <c r="E48" s="6">
        <v>2</v>
      </c>
      <c r="F48" s="6">
        <v>6</v>
      </c>
      <c r="G48" s="6">
        <v>3000</v>
      </c>
      <c r="I48" s="7">
        <v>500</v>
      </c>
      <c r="J48" s="7">
        <v>180</v>
      </c>
      <c r="K48" s="10">
        <v>0.12603196227889896</v>
      </c>
      <c r="L48" s="10">
        <v>2.2306200037408408E-2</v>
      </c>
      <c r="M48" s="68">
        <v>1.5</v>
      </c>
      <c r="N48" s="68">
        <v>4.5</v>
      </c>
      <c r="O48" s="68">
        <v>10000</v>
      </c>
      <c r="P48" s="7">
        <v>2222.2222222222222</v>
      </c>
      <c r="Q48" s="7">
        <v>20</v>
      </c>
      <c r="R48" s="25">
        <v>4.2116630669546302E-3</v>
      </c>
      <c r="S48" s="11">
        <f t="shared" si="6"/>
        <v>0.75</v>
      </c>
      <c r="T48" s="11">
        <f t="shared" si="7"/>
        <v>0.125</v>
      </c>
    </row>
    <row r="49" spans="1:20">
      <c r="A49" t="s">
        <v>175</v>
      </c>
      <c r="B49" s="62" t="s">
        <v>176</v>
      </c>
      <c r="C49" s="10">
        <v>3.65</v>
      </c>
      <c r="D49" s="7" t="s">
        <v>353</v>
      </c>
      <c r="E49" s="6">
        <v>1</v>
      </c>
      <c r="F49" s="6">
        <v>3</v>
      </c>
      <c r="G49" s="6">
        <v>3000</v>
      </c>
      <c r="I49" s="7">
        <v>1000</v>
      </c>
      <c r="J49" s="7">
        <v>90</v>
      </c>
      <c r="K49" s="10">
        <v>0</v>
      </c>
      <c r="L49" s="10">
        <v>0</v>
      </c>
      <c r="M49" s="120">
        <v>0.421811185833665</v>
      </c>
      <c r="N49" s="68">
        <v>6.3271677875049699</v>
      </c>
      <c r="O49" s="68">
        <v>2500</v>
      </c>
      <c r="P49" s="7">
        <v>400.00000000000034</v>
      </c>
      <c r="Q49" s="7">
        <v>30</v>
      </c>
      <c r="R49" s="25">
        <v>7.5109938434476603E-3</v>
      </c>
      <c r="S49" s="11">
        <f t="shared" si="6"/>
        <v>2.1090559291683233</v>
      </c>
      <c r="T49" s="11">
        <f t="shared" si="7"/>
        <v>0.35150932152805386</v>
      </c>
    </row>
    <row r="50" spans="1:20">
      <c r="A50" t="s">
        <v>179</v>
      </c>
      <c r="B50" s="51" t="s">
        <v>180</v>
      </c>
      <c r="C50" s="10">
        <v>0.2238</v>
      </c>
      <c r="D50" s="7" t="s">
        <v>353</v>
      </c>
      <c r="E50" s="6">
        <v>100</v>
      </c>
      <c r="F50" s="6">
        <v>300</v>
      </c>
      <c r="G50" s="6">
        <v>300</v>
      </c>
      <c r="I50" s="7">
        <v>1</v>
      </c>
      <c r="J50" s="7">
        <v>9000</v>
      </c>
      <c r="K50" s="11">
        <v>21.9612889521188</v>
      </c>
      <c r="L50" s="11">
        <v>11.742378392619434</v>
      </c>
      <c r="M50" s="68">
        <v>10</v>
      </c>
      <c r="N50" s="68">
        <v>30</v>
      </c>
      <c r="O50" s="68">
        <v>1000</v>
      </c>
      <c r="P50" s="7">
        <v>33.333333333333336</v>
      </c>
      <c r="Q50" s="7">
        <v>200</v>
      </c>
      <c r="R50" s="25">
        <v>0.90363326710189995</v>
      </c>
      <c r="S50" s="11">
        <f t="shared" si="6"/>
        <v>0.1</v>
      </c>
      <c r="T50" s="11">
        <f t="shared" si="7"/>
        <v>1.6666666666666666E-2</v>
      </c>
    </row>
    <row r="51" spans="1:20">
      <c r="A51" t="s">
        <v>183</v>
      </c>
      <c r="B51" s="61" t="s">
        <v>184</v>
      </c>
      <c r="C51" s="10">
        <v>1.88</v>
      </c>
      <c r="D51" s="7" t="s">
        <v>305</v>
      </c>
      <c r="E51" s="6">
        <v>3</v>
      </c>
      <c r="F51" s="6">
        <v>10</v>
      </c>
      <c r="G51" s="6">
        <v>1000</v>
      </c>
      <c r="I51" s="7">
        <v>100</v>
      </c>
      <c r="J51" s="7">
        <v>300</v>
      </c>
      <c r="K51" s="10">
        <v>0</v>
      </c>
      <c r="L51" s="10">
        <v>0</v>
      </c>
      <c r="M51" s="68">
        <v>6</v>
      </c>
      <c r="N51" s="68">
        <v>20</v>
      </c>
      <c r="O51" s="68">
        <v>10000</v>
      </c>
      <c r="P51" s="7">
        <v>500</v>
      </c>
      <c r="Q51" s="7">
        <v>100</v>
      </c>
      <c r="R51" s="25">
        <v>2.0177200236266901</v>
      </c>
      <c r="S51" s="11">
        <f t="shared" si="6"/>
        <v>2</v>
      </c>
      <c r="T51" s="11">
        <f t="shared" si="7"/>
        <v>0.33333333333333331</v>
      </c>
    </row>
    <row r="52" spans="1:20">
      <c r="A52" t="s">
        <v>187</v>
      </c>
      <c r="B52" s="51" t="s">
        <v>188</v>
      </c>
      <c r="C52" s="10">
        <v>5.0511999999999988</v>
      </c>
      <c r="D52" s="7" t="s">
        <v>353</v>
      </c>
      <c r="E52" s="6">
        <v>2</v>
      </c>
      <c r="F52" s="6">
        <v>6</v>
      </c>
      <c r="G52" s="6">
        <v>3000</v>
      </c>
      <c r="I52" s="7">
        <v>500</v>
      </c>
      <c r="J52" s="7">
        <v>180</v>
      </c>
      <c r="K52" s="10">
        <v>0.9265314645751036</v>
      </c>
      <c r="L52" s="10">
        <v>0.81440125177110856</v>
      </c>
      <c r="M52" s="68">
        <v>1.5</v>
      </c>
      <c r="N52" s="68">
        <v>5</v>
      </c>
      <c r="O52" s="68">
        <v>25000</v>
      </c>
      <c r="P52" s="7">
        <v>5000</v>
      </c>
      <c r="Q52" s="7">
        <v>30</v>
      </c>
      <c r="R52" s="25">
        <v>0.29670750382848199</v>
      </c>
      <c r="S52" s="11">
        <f t="shared" si="6"/>
        <v>0.83333333333333337</v>
      </c>
      <c r="T52" s="11">
        <f t="shared" si="7"/>
        <v>0.1388888888888889</v>
      </c>
    </row>
    <row r="53" spans="1:20">
      <c r="A53" t="s">
        <v>192</v>
      </c>
      <c r="B53" s="51" t="s">
        <v>193</v>
      </c>
      <c r="C53" s="10">
        <v>0.315</v>
      </c>
      <c r="D53" s="7" t="s">
        <v>353</v>
      </c>
      <c r="E53" s="6">
        <v>1</v>
      </c>
      <c r="F53" s="6">
        <v>3</v>
      </c>
      <c r="G53" s="6">
        <v>300</v>
      </c>
      <c r="I53" s="7">
        <v>100</v>
      </c>
      <c r="J53" s="7">
        <v>90</v>
      </c>
      <c r="K53" s="10">
        <v>0</v>
      </c>
      <c r="L53" s="10">
        <v>0</v>
      </c>
      <c r="M53" s="68">
        <v>1.8</v>
      </c>
      <c r="N53" s="68">
        <v>5.4</v>
      </c>
      <c r="O53" s="68">
        <v>10000</v>
      </c>
      <c r="P53" s="7">
        <v>1851.8518518518517</v>
      </c>
      <c r="Q53" s="7">
        <v>30</v>
      </c>
      <c r="R53" s="25">
        <v>7.8625525946704106E-2</v>
      </c>
      <c r="S53" s="11">
        <f t="shared" si="6"/>
        <v>1.8</v>
      </c>
      <c r="T53" s="11">
        <f t="shared" si="7"/>
        <v>0.3</v>
      </c>
    </row>
    <row r="54" spans="1:20">
      <c r="A54" t="s">
        <v>196</v>
      </c>
      <c r="B54" s="51" t="s">
        <v>197</v>
      </c>
      <c r="C54" s="10">
        <v>4.2492999999999999</v>
      </c>
      <c r="D54" s="7" t="s">
        <v>305</v>
      </c>
      <c r="E54" s="6">
        <v>0.3</v>
      </c>
      <c r="F54" s="6">
        <v>1</v>
      </c>
      <c r="G54" s="6">
        <v>1000</v>
      </c>
      <c r="I54" s="7">
        <v>1000</v>
      </c>
      <c r="J54" s="7">
        <v>30</v>
      </c>
      <c r="K54" s="10">
        <v>0</v>
      </c>
      <c r="L54" s="10">
        <v>0</v>
      </c>
      <c r="M54" s="68">
        <v>7.7</v>
      </c>
      <c r="N54" s="68">
        <v>20</v>
      </c>
      <c r="O54" s="68">
        <v>10000</v>
      </c>
      <c r="P54" s="7">
        <v>432.90043290043286</v>
      </c>
      <c r="Q54" s="7">
        <v>100</v>
      </c>
      <c r="R54" s="25">
        <v>0.49033057851239498</v>
      </c>
      <c r="S54" s="7">
        <f t="shared" si="6"/>
        <v>20</v>
      </c>
      <c r="T54" s="11">
        <f t="shared" si="7"/>
        <v>3.3333333333333335</v>
      </c>
    </row>
    <row r="55" spans="1:20">
      <c r="A55" t="s">
        <v>200</v>
      </c>
      <c r="B55" s="51" t="s">
        <v>201</v>
      </c>
      <c r="C55" s="10">
        <v>4.2300000000000004</v>
      </c>
      <c r="D55" s="7" t="s">
        <v>331</v>
      </c>
      <c r="E55" s="6">
        <v>0.3</v>
      </c>
      <c r="F55" s="6">
        <v>1</v>
      </c>
      <c r="G55" s="6">
        <v>300</v>
      </c>
      <c r="I55" s="7">
        <v>300</v>
      </c>
      <c r="J55" s="7">
        <v>30</v>
      </c>
      <c r="K55" s="10">
        <v>2.6065877082587428E-2</v>
      </c>
      <c r="L55" s="10">
        <v>2.1989825855247218E-2</v>
      </c>
      <c r="M55" s="68">
        <v>70</v>
      </c>
      <c r="N55" s="68">
        <v>200</v>
      </c>
      <c r="O55" s="68">
        <v>4700</v>
      </c>
      <c r="P55" s="7">
        <v>20.000000000000043</v>
      </c>
      <c r="Q55" s="7">
        <v>1000</v>
      </c>
      <c r="R55" s="25">
        <v>5.64384615384615</v>
      </c>
      <c r="S55" s="7">
        <f t="shared" si="6"/>
        <v>200</v>
      </c>
      <c r="T55" s="7">
        <f t="shared" si="7"/>
        <v>33.333333333333336</v>
      </c>
    </row>
    <row r="56" spans="1:20">
      <c r="A56" t="s">
        <v>204</v>
      </c>
      <c r="B56" s="51" t="s">
        <v>205</v>
      </c>
      <c r="C56" s="10">
        <v>1.4739999999999998</v>
      </c>
      <c r="D56" s="7" t="s">
        <v>353</v>
      </c>
      <c r="E56" s="6">
        <v>2</v>
      </c>
      <c r="F56" s="6">
        <v>6</v>
      </c>
      <c r="G56" s="6">
        <v>3000</v>
      </c>
      <c r="I56" s="7">
        <v>500</v>
      </c>
      <c r="J56" s="7">
        <v>180</v>
      </c>
      <c r="K56" s="10">
        <v>0</v>
      </c>
      <c r="L56" s="10">
        <v>0</v>
      </c>
      <c r="M56" s="68">
        <v>2.4</v>
      </c>
      <c r="N56" s="68">
        <v>8</v>
      </c>
      <c r="O56" s="68">
        <v>25000</v>
      </c>
      <c r="P56" s="7">
        <v>3125</v>
      </c>
      <c r="Q56" s="7">
        <v>40</v>
      </c>
      <c r="R56" s="25">
        <v>2.6484907497565501E-2</v>
      </c>
      <c r="S56" s="11">
        <f t="shared" si="6"/>
        <v>1.3333333333333333</v>
      </c>
      <c r="T56" s="11">
        <f t="shared" si="7"/>
        <v>0.22222222222222221</v>
      </c>
    </row>
    <row r="57" spans="1:20">
      <c r="A57" t="s">
        <v>515</v>
      </c>
      <c r="B57" s="51" t="s">
        <v>209</v>
      </c>
      <c r="C57" s="10">
        <v>0.29599999999999999</v>
      </c>
      <c r="D57" s="7" t="s">
        <v>353</v>
      </c>
      <c r="E57" s="6">
        <v>10</v>
      </c>
      <c r="F57" s="6">
        <v>30</v>
      </c>
      <c r="G57" s="6">
        <v>300</v>
      </c>
      <c r="I57" s="7">
        <v>10</v>
      </c>
      <c r="J57" s="7">
        <v>900</v>
      </c>
      <c r="K57" s="10">
        <v>0.20356788899900893</v>
      </c>
      <c r="L57" s="10">
        <v>0.36697705354173593</v>
      </c>
      <c r="M57" s="68">
        <v>10</v>
      </c>
      <c r="N57" s="68">
        <v>40</v>
      </c>
      <c r="O57" s="68">
        <v>1000</v>
      </c>
      <c r="P57" s="7">
        <v>25</v>
      </c>
      <c r="Q57" s="7">
        <v>200</v>
      </c>
      <c r="R57" s="25">
        <v>2.0244702320888002</v>
      </c>
      <c r="S57" s="11">
        <f t="shared" si="6"/>
        <v>1.3333333333333333</v>
      </c>
      <c r="T57" s="11">
        <f t="shared" si="7"/>
        <v>0.22222222222222221</v>
      </c>
    </row>
    <row r="58" spans="1:20">
      <c r="A58" t="s">
        <v>516</v>
      </c>
      <c r="B58" s="51" t="s">
        <v>209</v>
      </c>
      <c r="C58" s="10">
        <v>1.49</v>
      </c>
      <c r="D58" s="7" t="s">
        <v>305</v>
      </c>
      <c r="E58" s="6">
        <v>0.2</v>
      </c>
      <c r="F58" s="6">
        <v>0.6</v>
      </c>
      <c r="G58" s="6">
        <v>40</v>
      </c>
      <c r="I58" s="7">
        <v>66.666666666666671</v>
      </c>
      <c r="J58" s="7">
        <v>18</v>
      </c>
      <c r="K58" s="10">
        <v>1.5333333333333334E-2</v>
      </c>
      <c r="L58" s="10">
        <v>1.2105263157894737E-2</v>
      </c>
      <c r="M58" s="68">
        <v>10</v>
      </c>
      <c r="N58" s="68">
        <v>40</v>
      </c>
      <c r="O58" s="68">
        <v>1000</v>
      </c>
      <c r="P58" s="7">
        <v>25</v>
      </c>
      <c r="Q58" s="7">
        <v>200</v>
      </c>
      <c r="R58" s="25">
        <v>2.0244702320888002</v>
      </c>
      <c r="S58" s="7">
        <f t="shared" si="6"/>
        <v>66.666666666666671</v>
      </c>
      <c r="T58" s="7">
        <f t="shared" si="7"/>
        <v>11.111111111111111</v>
      </c>
    </row>
    <row r="59" spans="1:20">
      <c r="A59" t="s">
        <v>212</v>
      </c>
      <c r="B59" s="51" t="s">
        <v>213</v>
      </c>
      <c r="C59" s="10">
        <v>1.8634999999999999</v>
      </c>
      <c r="D59" s="7" t="s">
        <v>305</v>
      </c>
      <c r="E59" s="6">
        <v>1</v>
      </c>
      <c r="F59" s="6">
        <v>3</v>
      </c>
      <c r="G59" s="6">
        <v>3000</v>
      </c>
      <c r="I59" s="7">
        <v>1000</v>
      </c>
      <c r="J59" s="7">
        <v>90</v>
      </c>
      <c r="K59" s="10">
        <v>0</v>
      </c>
      <c r="L59" s="10">
        <v>0</v>
      </c>
      <c r="M59" s="68" t="s">
        <v>495</v>
      </c>
      <c r="N59" s="68" t="s">
        <v>495</v>
      </c>
      <c r="O59" s="68" t="s">
        <v>495</v>
      </c>
      <c r="P59" s="68" t="s">
        <v>495</v>
      </c>
      <c r="Q59" s="68" t="s">
        <v>495</v>
      </c>
      <c r="R59" s="68" t="s">
        <v>495</v>
      </c>
      <c r="S59" s="68" t="s">
        <v>495</v>
      </c>
      <c r="T59" s="68" t="s">
        <v>495</v>
      </c>
    </row>
    <row r="60" spans="1:20">
      <c r="A60" t="s">
        <v>215</v>
      </c>
      <c r="B60" s="61" t="s">
        <v>216</v>
      </c>
      <c r="C60" s="10">
        <v>1.8634999999999999</v>
      </c>
      <c r="D60" s="7" t="s">
        <v>305</v>
      </c>
      <c r="E60" s="6">
        <v>0.3</v>
      </c>
      <c r="F60" s="6">
        <v>1</v>
      </c>
      <c r="G60" s="6">
        <v>1000</v>
      </c>
      <c r="I60" s="7">
        <v>1000</v>
      </c>
      <c r="J60" s="7">
        <v>30</v>
      </c>
      <c r="K60" s="10">
        <v>0</v>
      </c>
      <c r="L60" s="10">
        <v>0</v>
      </c>
      <c r="M60" s="120">
        <v>0.6</v>
      </c>
      <c r="N60" s="68">
        <v>2</v>
      </c>
      <c r="O60" s="68">
        <v>300</v>
      </c>
      <c r="P60" s="7">
        <v>150</v>
      </c>
      <c r="Q60" s="7">
        <v>10</v>
      </c>
      <c r="R60" s="25">
        <v>2.5337888014258101</v>
      </c>
      <c r="S60" s="11">
        <f t="shared" ref="S60:S75" si="8">+N60/F60</f>
        <v>2</v>
      </c>
      <c r="T60" s="11">
        <f t="shared" ref="T60:T75" si="9">+(N60*5)/(F60*30)</f>
        <v>0.33333333333333331</v>
      </c>
    </row>
    <row r="61" spans="1:20">
      <c r="A61" t="s">
        <v>218</v>
      </c>
      <c r="B61" s="51" t="s">
        <v>219</v>
      </c>
      <c r="C61" s="10">
        <v>1.1200000000000001</v>
      </c>
      <c r="D61" s="7" t="s">
        <v>305</v>
      </c>
      <c r="E61" s="6">
        <v>1</v>
      </c>
      <c r="F61" s="6">
        <v>3</v>
      </c>
      <c r="G61" s="6">
        <v>1000</v>
      </c>
      <c r="I61" s="7">
        <v>333.33333333333331</v>
      </c>
      <c r="J61" s="7">
        <v>90</v>
      </c>
      <c r="K61" s="10">
        <v>0.01</v>
      </c>
      <c r="L61" s="10">
        <v>0.01</v>
      </c>
      <c r="M61" s="68">
        <v>10</v>
      </c>
      <c r="N61" s="68">
        <v>30</v>
      </c>
      <c r="O61" s="68">
        <v>25000</v>
      </c>
      <c r="P61" s="7">
        <v>757.57575757575762</v>
      </c>
      <c r="Q61" s="7">
        <v>200</v>
      </c>
      <c r="R61" s="25">
        <v>0.54305555555555396</v>
      </c>
      <c r="S61" s="7">
        <f t="shared" si="8"/>
        <v>10</v>
      </c>
      <c r="T61" s="11">
        <f t="shared" si="9"/>
        <v>1.6666666666666667</v>
      </c>
    </row>
    <row r="62" spans="1:20">
      <c r="A62" s="15" t="s">
        <v>220</v>
      </c>
      <c r="B62" s="56" t="s">
        <v>221</v>
      </c>
      <c r="C62" s="17">
        <v>0.98950000000000005</v>
      </c>
      <c r="D62" s="14" t="s">
        <v>353</v>
      </c>
      <c r="E62" s="21">
        <v>0.3</v>
      </c>
      <c r="F62" s="21">
        <v>1</v>
      </c>
      <c r="G62" s="21">
        <v>300</v>
      </c>
      <c r="H62" s="21"/>
      <c r="I62" s="14">
        <v>300</v>
      </c>
      <c r="J62" s="14">
        <v>30</v>
      </c>
      <c r="K62" s="17">
        <v>0</v>
      </c>
      <c r="L62" s="17">
        <v>0</v>
      </c>
      <c r="M62" s="121">
        <v>0.18</v>
      </c>
      <c r="N62" s="121">
        <v>0.6</v>
      </c>
      <c r="O62" s="119">
        <v>1000</v>
      </c>
      <c r="P62" s="14">
        <v>1666.6666666666667</v>
      </c>
      <c r="Q62" s="14">
        <v>3</v>
      </c>
      <c r="R62" s="26">
        <v>4.3931059772643801E-3</v>
      </c>
      <c r="S62" s="18">
        <f t="shared" si="8"/>
        <v>0.6</v>
      </c>
      <c r="T62" s="18">
        <f t="shared" si="9"/>
        <v>0.1</v>
      </c>
    </row>
    <row r="63" spans="1:20">
      <c r="A63" t="s">
        <v>225</v>
      </c>
      <c r="B63" s="51" t="s">
        <v>226</v>
      </c>
      <c r="C63" s="10">
        <v>0.96099999999999997</v>
      </c>
      <c r="D63" s="7" t="s">
        <v>353</v>
      </c>
      <c r="E63" s="6">
        <v>4</v>
      </c>
      <c r="F63" s="6">
        <v>10</v>
      </c>
      <c r="G63" s="6">
        <v>300</v>
      </c>
      <c r="I63" s="7">
        <v>25</v>
      </c>
      <c r="J63" s="7">
        <v>360</v>
      </c>
      <c r="K63" s="10">
        <v>0</v>
      </c>
      <c r="L63" s="10">
        <v>0</v>
      </c>
      <c r="M63" s="120">
        <v>0.18</v>
      </c>
      <c r="N63" s="120">
        <v>0.6</v>
      </c>
      <c r="O63" s="68">
        <v>1000</v>
      </c>
      <c r="P63" s="7">
        <v>1851.8518518518517</v>
      </c>
      <c r="Q63" s="7">
        <v>2.7</v>
      </c>
      <c r="R63" s="25">
        <v>1.25909317389138E-2</v>
      </c>
      <c r="S63" s="11">
        <f t="shared" si="8"/>
        <v>0.06</v>
      </c>
      <c r="T63" s="11">
        <f t="shared" si="9"/>
        <v>0.01</v>
      </c>
    </row>
    <row r="64" spans="1:20">
      <c r="A64" t="s">
        <v>547</v>
      </c>
      <c r="B64" s="51" t="s">
        <v>229</v>
      </c>
      <c r="C64" s="10">
        <v>4.5264999999999995</v>
      </c>
      <c r="D64" s="7" t="s">
        <v>331</v>
      </c>
      <c r="E64" s="6" t="s">
        <v>517</v>
      </c>
      <c r="F64" s="6">
        <v>10</v>
      </c>
      <c r="G64" s="6">
        <v>300</v>
      </c>
      <c r="I64" s="7">
        <v>30</v>
      </c>
      <c r="J64" s="7">
        <v>300</v>
      </c>
      <c r="K64" s="10">
        <v>0.02</v>
      </c>
      <c r="L64" s="10">
        <v>0.02</v>
      </c>
      <c r="M64" s="68">
        <v>100</v>
      </c>
      <c r="N64" s="68">
        <v>1000</v>
      </c>
      <c r="O64" s="68">
        <v>10000</v>
      </c>
      <c r="P64" s="7">
        <v>10</v>
      </c>
      <c r="Q64" s="7">
        <v>5000</v>
      </c>
      <c r="R64" s="25">
        <v>4.1597491237778801</v>
      </c>
      <c r="S64" s="7">
        <f t="shared" si="8"/>
        <v>100</v>
      </c>
      <c r="T64" s="7">
        <f t="shared" si="9"/>
        <v>16.666666666666668</v>
      </c>
    </row>
    <row r="65" spans="1:20">
      <c r="A65" t="s">
        <v>232</v>
      </c>
      <c r="B65" s="51" t="s">
        <v>233</v>
      </c>
      <c r="C65" s="10">
        <v>0.23</v>
      </c>
      <c r="D65" s="7" t="s">
        <v>353</v>
      </c>
      <c r="E65" s="6">
        <v>0.2</v>
      </c>
      <c r="F65" s="6">
        <v>0.6</v>
      </c>
      <c r="G65" s="6">
        <v>100</v>
      </c>
      <c r="I65" s="7">
        <v>166.66666666666669</v>
      </c>
      <c r="J65" s="7">
        <v>18</v>
      </c>
      <c r="K65" s="10">
        <v>0.11290796857268379</v>
      </c>
      <c r="L65" s="10">
        <v>0.14055124596833421</v>
      </c>
      <c r="M65" s="68" t="s">
        <v>517</v>
      </c>
      <c r="N65" s="120">
        <v>0.73570782432052895</v>
      </c>
      <c r="O65" s="68">
        <v>240</v>
      </c>
      <c r="P65" s="7">
        <v>333.33333333333292</v>
      </c>
      <c r="Q65" s="7">
        <v>3.6785391216026446</v>
      </c>
      <c r="R65" s="25">
        <v>0.40606060606060601</v>
      </c>
      <c r="S65" s="11">
        <f t="shared" si="8"/>
        <v>1.2261797072008815</v>
      </c>
      <c r="T65" s="11">
        <f t="shared" si="9"/>
        <v>0.20436328453348027</v>
      </c>
    </row>
    <row r="66" spans="1:20">
      <c r="A66" t="s">
        <v>236</v>
      </c>
      <c r="B66" s="51" t="s">
        <v>237</v>
      </c>
      <c r="C66" s="10">
        <v>0.24</v>
      </c>
      <c r="D66" s="7" t="s">
        <v>353</v>
      </c>
      <c r="E66" s="6">
        <v>0.1</v>
      </c>
      <c r="F66" s="6">
        <v>0.3</v>
      </c>
      <c r="G66" s="6">
        <v>100</v>
      </c>
      <c r="I66" s="7">
        <v>333.33333333333337</v>
      </c>
      <c r="J66" s="7">
        <v>9</v>
      </c>
      <c r="K66" s="10">
        <v>1.5076774417656762</v>
      </c>
      <c r="L66" s="10">
        <v>0.73242624638027443</v>
      </c>
      <c r="M66" s="120">
        <v>0.33554213257413001</v>
      </c>
      <c r="N66" s="68">
        <v>1.1184737752470999</v>
      </c>
      <c r="O66" s="68">
        <v>20</v>
      </c>
      <c r="P66" s="7">
        <v>20</v>
      </c>
      <c r="Q66" s="7">
        <v>5.5923688762354997</v>
      </c>
      <c r="R66" s="25">
        <v>1.5539305301645301</v>
      </c>
      <c r="S66" s="11">
        <f t="shared" si="8"/>
        <v>3.7282459174903333</v>
      </c>
      <c r="T66" s="11">
        <f t="shared" si="9"/>
        <v>0.62137431958172218</v>
      </c>
    </row>
    <row r="67" spans="1:20">
      <c r="A67" t="s">
        <v>240</v>
      </c>
      <c r="B67" s="46" t="s">
        <v>241</v>
      </c>
      <c r="C67" s="10">
        <v>0.22570000000000001</v>
      </c>
      <c r="D67" s="7" t="s">
        <v>353</v>
      </c>
      <c r="E67" s="6">
        <v>1</v>
      </c>
      <c r="F67" s="6">
        <v>3</v>
      </c>
      <c r="G67" s="6">
        <v>100</v>
      </c>
      <c r="I67" s="7">
        <v>33.333333333333336</v>
      </c>
      <c r="J67" s="7">
        <v>90</v>
      </c>
      <c r="K67" s="10">
        <v>1.6969224305535475</v>
      </c>
      <c r="L67" s="10">
        <v>1.4116915422885572</v>
      </c>
      <c r="M67" s="68">
        <v>6</v>
      </c>
      <c r="N67" s="68">
        <v>20</v>
      </c>
      <c r="O67" s="68">
        <v>1000</v>
      </c>
      <c r="P67" s="7">
        <v>55.555555555555557</v>
      </c>
      <c r="Q67" s="7">
        <v>90</v>
      </c>
      <c r="R67" s="25">
        <v>4.03877314814814E-2</v>
      </c>
      <c r="S67" s="11">
        <f t="shared" si="8"/>
        <v>6.666666666666667</v>
      </c>
      <c r="T67" s="11">
        <f t="shared" si="9"/>
        <v>1.1111111111111112</v>
      </c>
    </row>
    <row r="68" spans="1:20">
      <c r="A68" t="s">
        <v>244</v>
      </c>
      <c r="B68" s="62" t="s">
        <v>245</v>
      </c>
      <c r="C68" s="10">
        <v>2.34</v>
      </c>
      <c r="D68" s="7" t="s">
        <v>305</v>
      </c>
      <c r="E68" s="6">
        <v>3</v>
      </c>
      <c r="F68" s="6">
        <v>10</v>
      </c>
      <c r="G68" s="6">
        <v>100</v>
      </c>
      <c r="I68" s="7">
        <v>10</v>
      </c>
      <c r="J68" s="7">
        <v>300</v>
      </c>
      <c r="K68" s="10">
        <v>0.02</v>
      </c>
      <c r="L68" s="10">
        <v>0.01</v>
      </c>
      <c r="M68" s="68">
        <v>20</v>
      </c>
      <c r="N68" s="68">
        <v>60</v>
      </c>
      <c r="O68" s="68">
        <v>690</v>
      </c>
      <c r="P68" s="7">
        <v>11.111111111111112</v>
      </c>
      <c r="Q68" s="7">
        <v>300</v>
      </c>
      <c r="R68" s="25">
        <v>0.95049504950495001</v>
      </c>
      <c r="S68" s="11">
        <f t="shared" si="8"/>
        <v>6</v>
      </c>
      <c r="T68" s="11">
        <f t="shared" si="9"/>
        <v>1</v>
      </c>
    </row>
    <row r="69" spans="1:20">
      <c r="A69" t="s">
        <v>248</v>
      </c>
      <c r="B69" s="51" t="s">
        <v>249</v>
      </c>
      <c r="C69" s="10">
        <v>3.7345000000000002</v>
      </c>
      <c r="D69" s="7" t="s">
        <v>305</v>
      </c>
      <c r="E69" s="6">
        <v>1</v>
      </c>
      <c r="F69" s="6">
        <v>3</v>
      </c>
      <c r="G69" s="6">
        <v>3000</v>
      </c>
      <c r="I69" s="7">
        <v>1000</v>
      </c>
      <c r="J69" s="7">
        <v>90</v>
      </c>
      <c r="K69" s="10">
        <v>0</v>
      </c>
      <c r="L69" s="10">
        <v>0</v>
      </c>
      <c r="M69" s="68">
        <v>800</v>
      </c>
      <c r="N69" s="68">
        <v>2000</v>
      </c>
      <c r="O69" s="68">
        <v>20000</v>
      </c>
      <c r="P69" s="7">
        <v>8.3333333333333677</v>
      </c>
      <c r="Q69" s="7">
        <v>10000</v>
      </c>
      <c r="R69" s="25">
        <v>0.22</v>
      </c>
      <c r="S69" s="7">
        <f t="shared" si="8"/>
        <v>666.66666666666663</v>
      </c>
      <c r="T69" s="7">
        <f t="shared" si="9"/>
        <v>111.11111111111111</v>
      </c>
    </row>
    <row r="70" spans="1:20">
      <c r="A70" t="s">
        <v>252</v>
      </c>
      <c r="B70" s="61" t="s">
        <v>253</v>
      </c>
      <c r="C70" s="10">
        <v>0.9325</v>
      </c>
      <c r="D70" s="7" t="s">
        <v>305</v>
      </c>
      <c r="E70" s="6">
        <v>0.3</v>
      </c>
      <c r="F70" s="6">
        <v>1</v>
      </c>
      <c r="G70" s="6">
        <v>300</v>
      </c>
      <c r="I70" s="7">
        <v>300</v>
      </c>
      <c r="J70" s="7">
        <v>30</v>
      </c>
      <c r="K70" s="10">
        <v>0</v>
      </c>
      <c r="L70" s="10">
        <v>0</v>
      </c>
      <c r="M70" s="120">
        <v>0.60688315935812698</v>
      </c>
      <c r="N70" s="68">
        <v>1.82064947807438</v>
      </c>
      <c r="O70" s="68">
        <v>600</v>
      </c>
      <c r="P70" s="7">
        <v>333.33333333333297</v>
      </c>
      <c r="Q70" s="7">
        <v>9.1032473903718998</v>
      </c>
      <c r="R70" s="25">
        <v>1.11211913728175</v>
      </c>
      <c r="S70" s="11">
        <f t="shared" si="8"/>
        <v>1.82064947807438</v>
      </c>
      <c r="T70" s="11">
        <f t="shared" si="9"/>
        <v>0.30344157967906332</v>
      </c>
    </row>
    <row r="71" spans="1:20">
      <c r="A71" t="s">
        <v>256</v>
      </c>
      <c r="B71" s="51" t="s">
        <v>257</v>
      </c>
      <c r="C71" s="10">
        <v>4.2591999999999999</v>
      </c>
      <c r="D71" s="7" t="s">
        <v>305</v>
      </c>
      <c r="E71" s="6">
        <v>1</v>
      </c>
      <c r="F71" s="6">
        <v>3</v>
      </c>
      <c r="G71" s="6">
        <v>1000</v>
      </c>
      <c r="I71" s="7">
        <v>333.33333333333331</v>
      </c>
      <c r="J71" s="7">
        <v>90</v>
      </c>
      <c r="K71" s="10">
        <v>6.6531905594405596E-2</v>
      </c>
      <c r="L71" s="10">
        <v>7.702732074162813E-2</v>
      </c>
      <c r="M71" s="68">
        <v>6</v>
      </c>
      <c r="N71" s="68">
        <v>20</v>
      </c>
      <c r="O71" s="68">
        <v>10000</v>
      </c>
      <c r="P71" s="7">
        <v>500</v>
      </c>
      <c r="Q71" s="7">
        <v>100</v>
      </c>
      <c r="R71" s="25">
        <v>0.41047919957872397</v>
      </c>
      <c r="S71" s="11">
        <f t="shared" si="8"/>
        <v>6.666666666666667</v>
      </c>
      <c r="T71" s="11">
        <f t="shared" si="9"/>
        <v>1.1111111111111112</v>
      </c>
    </row>
    <row r="72" spans="1:20">
      <c r="A72" t="s">
        <v>260</v>
      </c>
      <c r="B72" s="51" t="s">
        <v>261</v>
      </c>
      <c r="C72" s="10">
        <v>1.49</v>
      </c>
      <c r="D72" s="7" t="s">
        <v>305</v>
      </c>
      <c r="E72" s="6">
        <v>0.6</v>
      </c>
      <c r="F72" s="6">
        <v>2</v>
      </c>
      <c r="G72" s="6">
        <v>300</v>
      </c>
      <c r="I72" s="7">
        <v>150</v>
      </c>
      <c r="J72" s="7">
        <v>60</v>
      </c>
      <c r="K72" s="10">
        <v>7.6142499451494483E-2</v>
      </c>
      <c r="L72" s="10">
        <v>1.4163688516109111E-2</v>
      </c>
      <c r="M72" s="68">
        <v>4</v>
      </c>
      <c r="N72" s="68">
        <v>10</v>
      </c>
      <c r="O72" s="68">
        <v>1000</v>
      </c>
      <c r="P72" s="7">
        <v>83.333333333333329</v>
      </c>
      <c r="Q72" s="7">
        <v>60</v>
      </c>
      <c r="R72" s="25">
        <v>0.27159851301115201</v>
      </c>
      <c r="S72" s="11">
        <f t="shared" si="8"/>
        <v>5</v>
      </c>
      <c r="T72" s="11">
        <f t="shared" si="9"/>
        <v>0.83333333333333337</v>
      </c>
    </row>
    <row r="73" spans="1:20">
      <c r="A73" t="s">
        <v>264</v>
      </c>
      <c r="B73" s="62" t="s">
        <v>265</v>
      </c>
      <c r="C73" s="10">
        <v>4.6155999999999997</v>
      </c>
      <c r="D73" s="7" t="s">
        <v>305</v>
      </c>
      <c r="E73" s="6">
        <v>0.2</v>
      </c>
      <c r="F73" s="6">
        <v>0.6</v>
      </c>
      <c r="G73" s="6">
        <v>1000</v>
      </c>
      <c r="I73" s="7">
        <v>1666.6666666666667</v>
      </c>
      <c r="J73" s="7">
        <v>18</v>
      </c>
      <c r="K73" s="10">
        <v>0.02</v>
      </c>
      <c r="L73" s="10">
        <v>0.02</v>
      </c>
      <c r="M73" s="120">
        <v>0.38</v>
      </c>
      <c r="N73" s="68">
        <v>1.1399999999999999</v>
      </c>
      <c r="O73" s="68">
        <v>1000</v>
      </c>
      <c r="P73" s="7">
        <v>877.19298245614038</v>
      </c>
      <c r="Q73" s="7">
        <v>5.6999999999999993</v>
      </c>
      <c r="R73" s="25">
        <v>5.2513260924475801E-2</v>
      </c>
      <c r="S73" s="11">
        <f t="shared" si="8"/>
        <v>1.9</v>
      </c>
      <c r="T73" s="11">
        <f t="shared" si="9"/>
        <v>0.31666666666666665</v>
      </c>
    </row>
    <row r="74" spans="1:20">
      <c r="A74" t="s">
        <v>268</v>
      </c>
      <c r="B74" s="51" t="s">
        <v>269</v>
      </c>
      <c r="C74" s="10">
        <v>4.4077000000000002</v>
      </c>
      <c r="D74" s="7" t="s">
        <v>331</v>
      </c>
      <c r="E74" s="6" t="s">
        <v>517</v>
      </c>
      <c r="F74" s="6">
        <v>10</v>
      </c>
      <c r="G74" s="6">
        <v>300</v>
      </c>
      <c r="I74" s="7">
        <v>30</v>
      </c>
      <c r="J74" s="7">
        <v>300</v>
      </c>
      <c r="K74" s="10">
        <v>0.03</v>
      </c>
      <c r="L74" s="10">
        <v>0.03</v>
      </c>
      <c r="M74" s="68">
        <v>100</v>
      </c>
      <c r="N74" s="68">
        <v>1000</v>
      </c>
      <c r="O74" s="68">
        <v>25000</v>
      </c>
      <c r="P74" s="7">
        <v>25</v>
      </c>
      <c r="Q74" s="7">
        <v>5000</v>
      </c>
      <c r="R74" s="25">
        <v>6.0039339103068201</v>
      </c>
      <c r="S74" s="7">
        <f t="shared" si="8"/>
        <v>100</v>
      </c>
      <c r="T74" s="7">
        <f t="shared" si="9"/>
        <v>16.666666666666668</v>
      </c>
    </row>
    <row r="75" spans="1:20">
      <c r="A75" t="s">
        <v>272</v>
      </c>
      <c r="B75" s="51" t="s">
        <v>273</v>
      </c>
      <c r="C75" s="10">
        <v>3.6057999999999999</v>
      </c>
      <c r="D75" s="7" t="s">
        <v>305</v>
      </c>
      <c r="E75" s="6">
        <v>0.1</v>
      </c>
      <c r="F75" s="6">
        <v>0.3</v>
      </c>
      <c r="G75" s="6">
        <v>300</v>
      </c>
      <c r="I75" s="7">
        <v>1000</v>
      </c>
      <c r="J75" s="7">
        <v>9</v>
      </c>
      <c r="K75" s="10">
        <v>0</v>
      </c>
      <c r="L75" s="10">
        <v>0</v>
      </c>
      <c r="M75" s="68">
        <v>1</v>
      </c>
      <c r="N75" s="68">
        <v>3</v>
      </c>
      <c r="O75" s="68">
        <v>300</v>
      </c>
      <c r="P75" s="7">
        <v>100</v>
      </c>
      <c r="Q75" s="7">
        <v>20</v>
      </c>
      <c r="R75" s="25">
        <v>9.16322314049587E-2</v>
      </c>
      <c r="S75" s="7">
        <f t="shared" si="8"/>
        <v>10</v>
      </c>
      <c r="T75" s="11">
        <f t="shared" si="9"/>
        <v>1.6666666666666667</v>
      </c>
    </row>
    <row r="76" spans="1:20">
      <c r="A76" t="s">
        <v>276</v>
      </c>
      <c r="B76" s="51" t="s">
        <v>277</v>
      </c>
      <c r="C76" s="10">
        <v>3.6</v>
      </c>
      <c r="D76" s="7" t="s">
        <v>305</v>
      </c>
      <c r="E76" s="6">
        <v>0.3</v>
      </c>
      <c r="F76" s="6">
        <v>1</v>
      </c>
      <c r="G76" s="6">
        <v>600</v>
      </c>
      <c r="I76" s="7">
        <v>600</v>
      </c>
      <c r="J76" s="7">
        <v>30</v>
      </c>
      <c r="K76" s="10">
        <v>0</v>
      </c>
      <c r="L76" s="10">
        <v>0</v>
      </c>
      <c r="M76" s="68" t="s">
        <v>495</v>
      </c>
      <c r="N76" s="68" t="s">
        <v>495</v>
      </c>
      <c r="O76" s="68" t="s">
        <v>495</v>
      </c>
      <c r="P76" s="68" t="s">
        <v>495</v>
      </c>
      <c r="Q76" s="68" t="s">
        <v>495</v>
      </c>
      <c r="R76" s="68" t="s">
        <v>495</v>
      </c>
      <c r="S76" s="68" t="s">
        <v>495</v>
      </c>
      <c r="T76" s="68" t="s">
        <v>495</v>
      </c>
    </row>
    <row r="77" spans="1:20">
      <c r="A77" t="s">
        <v>281</v>
      </c>
      <c r="B77" s="51" t="s">
        <v>282</v>
      </c>
      <c r="C77" s="10">
        <v>4.6947999999999999</v>
      </c>
      <c r="D77" s="7" t="s">
        <v>331</v>
      </c>
      <c r="E77" s="6">
        <v>10</v>
      </c>
      <c r="F77" s="6">
        <v>30</v>
      </c>
      <c r="G77" s="6">
        <v>600</v>
      </c>
      <c r="I77" s="7">
        <v>20</v>
      </c>
      <c r="J77" s="7">
        <v>900</v>
      </c>
      <c r="K77" s="10">
        <v>6.2087912087912089E-2</v>
      </c>
      <c r="L77" s="10">
        <v>2.4835164835164836E-2</v>
      </c>
      <c r="M77" s="68" t="s">
        <v>495</v>
      </c>
      <c r="N77" s="68" t="s">
        <v>495</v>
      </c>
      <c r="O77" s="68" t="s">
        <v>495</v>
      </c>
      <c r="P77" s="68" t="s">
        <v>495</v>
      </c>
      <c r="Q77" s="68" t="s">
        <v>495</v>
      </c>
      <c r="R77" s="68" t="s">
        <v>495</v>
      </c>
      <c r="S77" s="68" t="s">
        <v>495</v>
      </c>
      <c r="T77" s="68" t="s">
        <v>495</v>
      </c>
    </row>
    <row r="78" spans="1:20">
      <c r="A78" t="s">
        <v>285</v>
      </c>
      <c r="B78" s="51" t="s">
        <v>286</v>
      </c>
      <c r="C78" s="10">
        <v>4.8036999999999992</v>
      </c>
      <c r="D78" s="7" t="s">
        <v>331</v>
      </c>
      <c r="E78" s="6">
        <v>60</v>
      </c>
      <c r="F78" s="6">
        <v>200</v>
      </c>
      <c r="G78" s="6">
        <v>3000</v>
      </c>
      <c r="I78" s="7">
        <v>15</v>
      </c>
      <c r="J78" s="7">
        <v>6000</v>
      </c>
      <c r="K78" s="10">
        <f>13100/5500000*100</f>
        <v>0.23818181818181819</v>
      </c>
      <c r="L78" s="10">
        <f>+K78/2.5</f>
        <v>9.5272727272727273E-2</v>
      </c>
      <c r="M78" s="68">
        <v>300</v>
      </c>
      <c r="N78" s="68">
        <v>1000</v>
      </c>
      <c r="O78" s="68">
        <v>10000</v>
      </c>
      <c r="P78" s="7">
        <v>10.416666666666666</v>
      </c>
      <c r="Q78" s="7">
        <v>5000</v>
      </c>
      <c r="R78" s="25">
        <v>1.2982288176160801</v>
      </c>
      <c r="S78" s="11">
        <f>+N78/F78</f>
        <v>5</v>
      </c>
      <c r="T78" s="11">
        <f>+(N78*5)/(F78*30)</f>
        <v>0.83333333333333337</v>
      </c>
    </row>
    <row r="79" spans="1:20">
      <c r="A79" t="s">
        <v>289</v>
      </c>
      <c r="B79" s="61" t="s">
        <v>290</v>
      </c>
      <c r="C79" s="10">
        <v>0.9</v>
      </c>
      <c r="D79" s="7" t="s">
        <v>305</v>
      </c>
      <c r="E79" s="6">
        <v>0.6</v>
      </c>
      <c r="F79" s="6">
        <v>2</v>
      </c>
      <c r="G79" s="6">
        <v>1000</v>
      </c>
      <c r="I79" s="7">
        <v>500</v>
      </c>
      <c r="J79" s="7">
        <v>60</v>
      </c>
      <c r="K79" s="10">
        <v>0</v>
      </c>
      <c r="L79" s="10">
        <v>0</v>
      </c>
      <c r="M79" s="120">
        <v>0.16</v>
      </c>
      <c r="N79" s="120">
        <v>0.48</v>
      </c>
      <c r="O79" s="68">
        <v>1000</v>
      </c>
      <c r="P79" s="7">
        <v>2083.3333333333335</v>
      </c>
      <c r="Q79" s="7">
        <v>2.4</v>
      </c>
      <c r="R79" s="25">
        <v>2.36310517529215E-3</v>
      </c>
      <c r="S79" s="11">
        <f>+N79/F79</f>
        <v>0.24</v>
      </c>
      <c r="T79" s="11">
        <f>+(N79*5)/(F79*30)</f>
        <v>0.04</v>
      </c>
    </row>
    <row r="80" spans="1:20">
      <c r="A80" t="s">
        <v>293</v>
      </c>
      <c r="B80" s="51" t="s">
        <v>294</v>
      </c>
      <c r="C80" s="10">
        <v>4.8729999999999993</v>
      </c>
      <c r="D80" s="7" t="s">
        <v>305</v>
      </c>
      <c r="E80" s="6">
        <v>0.3</v>
      </c>
      <c r="F80" s="6">
        <v>1</v>
      </c>
      <c r="G80" s="6">
        <v>3000</v>
      </c>
      <c r="I80" s="7">
        <v>3000</v>
      </c>
      <c r="J80" s="7">
        <v>30</v>
      </c>
      <c r="K80" s="10">
        <v>1.1193862877931999</v>
      </c>
      <c r="L80" s="10">
        <v>0.9882212200375291</v>
      </c>
      <c r="M80" s="120">
        <v>0.85</v>
      </c>
      <c r="N80" s="68">
        <v>2.5499999999999998</v>
      </c>
      <c r="O80" s="68">
        <v>300</v>
      </c>
      <c r="P80" s="7">
        <v>117.64705882352942</v>
      </c>
      <c r="Q80" s="7">
        <v>10</v>
      </c>
      <c r="R80" s="25">
        <v>0.150747065101387</v>
      </c>
      <c r="S80" s="11">
        <f>+N80/F80</f>
        <v>2.5499999999999998</v>
      </c>
      <c r="T80" s="11">
        <f>+(N80*5)/(F80*30)</f>
        <v>0.42499999999999999</v>
      </c>
    </row>
    <row r="81" spans="1:20">
      <c r="A81" t="s">
        <v>297</v>
      </c>
      <c r="B81" s="51" t="s">
        <v>298</v>
      </c>
      <c r="C81" s="10">
        <v>0.2409</v>
      </c>
      <c r="D81" s="7" t="s">
        <v>353</v>
      </c>
      <c r="E81" s="6" t="s">
        <v>517</v>
      </c>
      <c r="F81" s="6">
        <v>30</v>
      </c>
      <c r="G81" s="6">
        <v>300</v>
      </c>
      <c r="I81" s="7">
        <v>10</v>
      </c>
      <c r="J81" s="7">
        <v>900</v>
      </c>
      <c r="K81" s="10">
        <v>7.1518183605151586</v>
      </c>
      <c r="L81" s="10">
        <v>3.0955081114440866</v>
      </c>
      <c r="M81" s="120">
        <v>0.202447363685442</v>
      </c>
      <c r="N81" s="120">
        <v>0.67482454561813898</v>
      </c>
      <c r="O81" s="68">
        <v>70</v>
      </c>
      <c r="P81" s="7">
        <v>100</v>
      </c>
      <c r="Q81" s="7">
        <v>3.3741227280906951</v>
      </c>
      <c r="R81" s="25">
        <v>2.9352957511802301E-2</v>
      </c>
      <c r="S81" s="11">
        <f>+N81/F81</f>
        <v>2.2494151520604633E-2</v>
      </c>
      <c r="T81" s="11">
        <f>+(N81*5)/(F81*30)</f>
        <v>3.7490252534341057E-3</v>
      </c>
    </row>
    <row r="82" spans="1:20">
      <c r="A82" s="15" t="s">
        <v>301</v>
      </c>
      <c r="B82" s="56" t="s">
        <v>302</v>
      </c>
      <c r="C82" s="17">
        <v>0.24</v>
      </c>
      <c r="D82" s="14" t="s">
        <v>353</v>
      </c>
      <c r="E82" s="21">
        <v>0.1</v>
      </c>
      <c r="F82" s="21">
        <v>0.3</v>
      </c>
      <c r="G82" s="21">
        <v>30</v>
      </c>
      <c r="H82" s="21"/>
      <c r="I82" s="14">
        <v>100</v>
      </c>
      <c r="J82" s="14">
        <v>9</v>
      </c>
      <c r="K82" s="17">
        <v>0.10738289947596355</v>
      </c>
      <c r="L82" s="17">
        <v>0.13999166989095385</v>
      </c>
      <c r="M82" s="121">
        <v>0.28410138248847899</v>
      </c>
      <c r="N82" s="121">
        <v>0.94700460829493105</v>
      </c>
      <c r="O82" s="119">
        <v>80</v>
      </c>
      <c r="P82" s="14">
        <v>83.333333333333272</v>
      </c>
      <c r="Q82" s="14">
        <v>4.7350230414746548</v>
      </c>
      <c r="R82" s="26">
        <v>0.10129593810444699</v>
      </c>
      <c r="S82" s="18">
        <f>+N82/F82</f>
        <v>3.1566820276497705</v>
      </c>
      <c r="T82" s="18">
        <f>+(N82*5)/(F82*30)</f>
        <v>0.52611367127496167</v>
      </c>
    </row>
    <row r="83" spans="1:20">
      <c r="M83" s="11"/>
    </row>
    <row r="84" spans="1:20">
      <c r="M84" s="11"/>
    </row>
  </sheetData>
  <mergeCells count="5">
    <mergeCell ref="S4:T4"/>
    <mergeCell ref="M3:R3"/>
    <mergeCell ref="E4:I4"/>
    <mergeCell ref="C3:L3"/>
    <mergeCell ref="M4:P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7ED6-61BC-49DB-AB2A-9135DEA9DEBE}">
  <dimension ref="A1:H83"/>
  <sheetViews>
    <sheetView workbookViewId="0">
      <selection activeCell="A64" sqref="A64"/>
    </sheetView>
  </sheetViews>
  <sheetFormatPr baseColWidth="10" defaultColWidth="8.83203125" defaultRowHeight="15"/>
  <cols>
    <col min="1" max="1" width="33.6640625" customWidth="1"/>
    <col min="2" max="2" width="17.33203125" customWidth="1"/>
    <col min="4" max="4" width="12.6640625" customWidth="1"/>
    <col min="5" max="5" width="11.33203125" customWidth="1"/>
    <col min="6" max="6" width="12.83203125" customWidth="1"/>
    <col min="7" max="7" width="9.33203125" customWidth="1"/>
    <col min="8" max="10" width="9.6640625" customWidth="1"/>
  </cols>
  <sheetData>
    <row r="1" spans="1:8">
      <c r="A1" t="s">
        <v>531</v>
      </c>
    </row>
    <row r="3" spans="1:8" ht="30" customHeight="1">
      <c r="A3" s="72"/>
      <c r="B3" s="72"/>
      <c r="C3" s="131" t="s">
        <v>306</v>
      </c>
      <c r="D3" s="131"/>
      <c r="E3" s="131"/>
      <c r="F3" s="131"/>
      <c r="G3" s="132" t="s">
        <v>544</v>
      </c>
      <c r="H3" s="132"/>
    </row>
    <row r="4" spans="1:8" ht="28.5" customHeight="1">
      <c r="A4" s="72"/>
      <c r="B4" s="72"/>
      <c r="C4" s="130" t="s">
        <v>530</v>
      </c>
      <c r="D4" s="130"/>
      <c r="E4" s="130" t="s">
        <v>529</v>
      </c>
      <c r="F4" s="130"/>
      <c r="G4" s="130" t="s">
        <v>530</v>
      </c>
      <c r="H4" s="130"/>
    </row>
    <row r="5" spans="1:8" ht="61.5" customHeight="1">
      <c r="A5" s="96" t="s">
        <v>1</v>
      </c>
      <c r="B5" s="9" t="s">
        <v>532</v>
      </c>
      <c r="C5" s="73" t="s">
        <v>496</v>
      </c>
      <c r="D5" s="73" t="s">
        <v>497</v>
      </c>
      <c r="E5" s="73" t="s">
        <v>496</v>
      </c>
      <c r="F5" s="73" t="s">
        <v>497</v>
      </c>
      <c r="G5" s="73" t="s">
        <v>498</v>
      </c>
      <c r="H5" s="73" t="s">
        <v>499</v>
      </c>
    </row>
    <row r="6" spans="1:8">
      <c r="A6" t="s">
        <v>8</v>
      </c>
      <c r="B6" s="1" t="s">
        <v>9</v>
      </c>
      <c r="C6" s="7">
        <v>106.85721136027955</v>
      </c>
      <c r="D6" s="7">
        <v>148.12711027992489</v>
      </c>
      <c r="E6" s="27">
        <v>94.291677517261689</v>
      </c>
      <c r="F6" s="27">
        <v>97.489582823589686</v>
      </c>
      <c r="G6" s="28">
        <v>84</v>
      </c>
      <c r="H6" s="28">
        <v>100</v>
      </c>
    </row>
    <row r="7" spans="1:8">
      <c r="A7" t="s">
        <v>14</v>
      </c>
      <c r="B7" s="1" t="s">
        <v>15</v>
      </c>
      <c r="C7" s="7">
        <v>92.005307643588765</v>
      </c>
      <c r="D7" s="7">
        <v>99.008271447890877</v>
      </c>
      <c r="E7" s="27">
        <v>94.430570053134545</v>
      </c>
      <c r="F7" s="27">
        <v>72.150488525037048</v>
      </c>
      <c r="G7" s="28">
        <v>54</v>
      </c>
      <c r="H7" s="28">
        <v>51</v>
      </c>
    </row>
    <row r="8" spans="1:8">
      <c r="A8" t="s">
        <v>18</v>
      </c>
      <c r="B8" s="1" t="s">
        <v>19</v>
      </c>
      <c r="C8" s="7">
        <v>148.29744498525696</v>
      </c>
      <c r="D8" s="7">
        <v>176.63233922500575</v>
      </c>
      <c r="E8" s="27">
        <v>91.038517856965839</v>
      </c>
      <c r="F8" s="27">
        <v>125.86611957909449</v>
      </c>
      <c r="G8" s="28">
        <v>70</v>
      </c>
    </row>
    <row r="9" spans="1:8">
      <c r="A9" t="s">
        <v>22</v>
      </c>
      <c r="B9" s="1" t="s">
        <v>23</v>
      </c>
      <c r="C9" s="7">
        <v>153.18278064487268</v>
      </c>
      <c r="D9" s="7"/>
      <c r="E9" s="27">
        <v>95.703107799417012</v>
      </c>
      <c r="F9" s="27">
        <v>126.0290156721727</v>
      </c>
      <c r="G9" s="28">
        <v>53</v>
      </c>
    </row>
    <row r="10" spans="1:8">
      <c r="A10" t="s">
        <v>26</v>
      </c>
      <c r="B10" s="1" t="s">
        <v>27</v>
      </c>
      <c r="C10" s="7">
        <v>169.29721412737786</v>
      </c>
      <c r="D10" s="7">
        <v>175.35663732290183</v>
      </c>
      <c r="E10" s="27">
        <v>97.935415011710916</v>
      </c>
      <c r="F10" s="27">
        <v>98.205719746883176</v>
      </c>
      <c r="G10" s="28">
        <v>61</v>
      </c>
      <c r="H10" s="28">
        <v>61</v>
      </c>
    </row>
    <row r="11" spans="1:8">
      <c r="A11" t="s">
        <v>30</v>
      </c>
      <c r="B11" s="1" t="s">
        <v>31</v>
      </c>
      <c r="C11" s="7">
        <v>90.873040766387874</v>
      </c>
      <c r="D11" s="7">
        <v>111.42477685174322</v>
      </c>
      <c r="E11" s="27">
        <v>98</v>
      </c>
      <c r="F11" s="27">
        <v>91.942186008191541</v>
      </c>
      <c r="G11" s="28">
        <v>78</v>
      </c>
      <c r="H11" s="28">
        <v>83</v>
      </c>
    </row>
    <row r="12" spans="1:8">
      <c r="A12" t="s">
        <v>34</v>
      </c>
      <c r="B12" s="1" t="s">
        <v>35</v>
      </c>
      <c r="C12" s="7">
        <v>102.37881984048862</v>
      </c>
      <c r="D12" s="7">
        <v>148.50530165049321</v>
      </c>
      <c r="E12" s="27" t="s">
        <v>526</v>
      </c>
      <c r="F12" s="27" t="s">
        <v>527</v>
      </c>
      <c r="G12" s="28"/>
      <c r="H12" s="28"/>
    </row>
    <row r="13" spans="1:8">
      <c r="A13" t="s">
        <v>38</v>
      </c>
      <c r="B13" s="1" t="s">
        <v>39</v>
      </c>
      <c r="C13" s="7">
        <v>148.54315188722779</v>
      </c>
      <c r="D13" s="7"/>
      <c r="E13" s="27">
        <v>93.995542613646307</v>
      </c>
      <c r="F13" s="27">
        <v>102.86535003161399</v>
      </c>
      <c r="G13" s="28">
        <v>85</v>
      </c>
      <c r="H13" s="28">
        <v>88</v>
      </c>
    </row>
    <row r="14" spans="1:8">
      <c r="A14" t="s">
        <v>42</v>
      </c>
      <c r="B14" s="1" t="s">
        <v>43</v>
      </c>
      <c r="C14" s="7">
        <v>100.9909580980336</v>
      </c>
      <c r="D14" s="7">
        <v>112.3994486940209</v>
      </c>
      <c r="E14" s="27">
        <v>90.329918831877151</v>
      </c>
      <c r="F14" s="27">
        <v>95.193719375722466</v>
      </c>
      <c r="G14" s="28">
        <v>80</v>
      </c>
      <c r="H14" s="28">
        <v>94</v>
      </c>
    </row>
    <row r="15" spans="1:8">
      <c r="A15" t="s">
        <v>46</v>
      </c>
      <c r="B15" s="1" t="s">
        <v>47</v>
      </c>
      <c r="C15" s="7">
        <v>98.907227877957212</v>
      </c>
      <c r="D15" s="7">
        <v>108.65169663397789</v>
      </c>
      <c r="E15" s="27">
        <v>92.904735634255985</v>
      </c>
      <c r="F15" s="27">
        <v>103.5942764936265</v>
      </c>
      <c r="G15" s="28">
        <v>82</v>
      </c>
      <c r="H15" s="28">
        <v>95</v>
      </c>
    </row>
    <row r="16" spans="1:8">
      <c r="A16" t="s">
        <v>49</v>
      </c>
      <c r="B16" s="1" t="s">
        <v>50</v>
      </c>
      <c r="C16" s="7">
        <v>86.839136814474102</v>
      </c>
      <c r="D16" s="7">
        <v>133.10462579226734</v>
      </c>
      <c r="E16" s="27">
        <v>87.623371298659961</v>
      </c>
      <c r="F16" s="27">
        <v>92.893349831622004</v>
      </c>
      <c r="G16" s="28">
        <v>52</v>
      </c>
      <c r="H16" s="28">
        <v>54</v>
      </c>
    </row>
    <row r="17" spans="1:8">
      <c r="A17" t="s">
        <v>53</v>
      </c>
      <c r="B17" s="1" t="s">
        <v>54</v>
      </c>
      <c r="C17" s="7">
        <v>95.532810085491292</v>
      </c>
      <c r="D17" s="7">
        <v>108.2</v>
      </c>
      <c r="E17" s="27">
        <v>110</v>
      </c>
      <c r="F17" s="27">
        <v>98.3</v>
      </c>
      <c r="G17" s="28">
        <v>72</v>
      </c>
      <c r="H17" s="28">
        <v>86</v>
      </c>
    </row>
    <row r="18" spans="1:8">
      <c r="A18" t="s">
        <v>57</v>
      </c>
      <c r="B18" s="1" t="s">
        <v>58</v>
      </c>
      <c r="C18" s="7">
        <v>106.78091364304106</v>
      </c>
      <c r="D18" s="7">
        <v>132.72497914965248</v>
      </c>
      <c r="E18" s="27">
        <v>97.586408793220698</v>
      </c>
      <c r="F18" s="27">
        <v>86.188283025897647</v>
      </c>
      <c r="G18" s="28">
        <v>65</v>
      </c>
      <c r="H18" s="28">
        <v>89</v>
      </c>
    </row>
    <row r="19" spans="1:8">
      <c r="A19" t="s">
        <v>61</v>
      </c>
      <c r="B19" s="1" t="s">
        <v>62</v>
      </c>
      <c r="C19" s="7">
        <v>84.06302865892026</v>
      </c>
      <c r="D19" s="7">
        <v>99.586572973350314</v>
      </c>
      <c r="E19" s="27">
        <v>88.09312864345668</v>
      </c>
      <c r="F19" s="27">
        <v>93.057160872166378</v>
      </c>
      <c r="G19" s="28">
        <v>78</v>
      </c>
      <c r="H19" s="28">
        <v>92</v>
      </c>
    </row>
    <row r="20" spans="1:8">
      <c r="A20" t="s">
        <v>65</v>
      </c>
      <c r="B20" s="1" t="s">
        <v>66</v>
      </c>
      <c r="C20" s="7">
        <v>143.26210651201342</v>
      </c>
      <c r="D20" s="7">
        <v>181.4592063671661</v>
      </c>
      <c r="E20" s="27">
        <v>92.801566838013628</v>
      </c>
      <c r="F20" s="27">
        <v>96.976362284490733</v>
      </c>
      <c r="G20" s="28">
        <v>71</v>
      </c>
      <c r="H20" s="28">
        <v>76</v>
      </c>
    </row>
    <row r="21" spans="1:8">
      <c r="A21" t="s">
        <v>69</v>
      </c>
      <c r="B21" s="1" t="s">
        <v>70</v>
      </c>
      <c r="C21" s="7">
        <v>130.0235425774311</v>
      </c>
      <c r="D21" s="7">
        <v>165.2914373169009</v>
      </c>
      <c r="E21" s="27">
        <v>93.983044168593068</v>
      </c>
      <c r="F21" s="27">
        <v>93.909640413877668</v>
      </c>
      <c r="G21" s="28">
        <v>76</v>
      </c>
      <c r="H21" s="28">
        <v>84</v>
      </c>
    </row>
    <row r="22" spans="1:8">
      <c r="A22" t="s">
        <v>73</v>
      </c>
      <c r="B22" s="1" t="s">
        <v>74</v>
      </c>
      <c r="C22" s="7">
        <v>111.93037725968253</v>
      </c>
      <c r="D22" s="7">
        <v>143.19180117421473</v>
      </c>
      <c r="E22" s="27">
        <v>87.483995310362715</v>
      </c>
      <c r="F22" s="27">
        <v>80.833535072741881</v>
      </c>
      <c r="G22" s="28">
        <v>109</v>
      </c>
      <c r="H22" s="28">
        <v>94</v>
      </c>
    </row>
    <row r="23" spans="1:8">
      <c r="A23" t="s">
        <v>77</v>
      </c>
      <c r="B23" s="1" t="s">
        <v>78</v>
      </c>
      <c r="C23" s="7">
        <v>128.28606074785404</v>
      </c>
      <c r="D23" s="7">
        <v>145.60441757351663</v>
      </c>
      <c r="E23" s="27">
        <v>90.412429844657311</v>
      </c>
      <c r="F23" s="27">
        <v>90.821205006087752</v>
      </c>
      <c r="G23" s="28">
        <v>55</v>
      </c>
      <c r="H23" s="28">
        <v>89</v>
      </c>
    </row>
    <row r="24" spans="1:8">
      <c r="A24" s="15" t="s">
        <v>81</v>
      </c>
      <c r="B24" s="16" t="s">
        <v>82</v>
      </c>
      <c r="C24" s="14">
        <v>100.54465850545333</v>
      </c>
      <c r="D24" s="14">
        <v>212.37006623506807</v>
      </c>
      <c r="E24" s="30">
        <v>82.932342849809146</v>
      </c>
      <c r="F24" s="30">
        <v>98.677529949138545</v>
      </c>
      <c r="G24" s="31">
        <v>79</v>
      </c>
      <c r="H24" s="31">
        <v>98</v>
      </c>
    </row>
    <row r="25" spans="1:8">
      <c r="A25" t="s">
        <v>85</v>
      </c>
      <c r="B25" s="1" t="s">
        <v>86</v>
      </c>
      <c r="C25" s="7">
        <v>173.80466957903278</v>
      </c>
      <c r="D25" s="7"/>
      <c r="E25" s="7"/>
      <c r="F25" s="7"/>
      <c r="G25" s="28">
        <v>105</v>
      </c>
      <c r="H25" s="28">
        <v>91</v>
      </c>
    </row>
    <row r="26" spans="1:8">
      <c r="A26" t="s">
        <v>89</v>
      </c>
      <c r="B26" s="1" t="s">
        <v>90</v>
      </c>
      <c r="C26" s="7">
        <v>90.592522046382896</v>
      </c>
      <c r="D26" s="7"/>
      <c r="E26" s="7"/>
      <c r="F26" s="7"/>
      <c r="G26" s="28"/>
      <c r="H26" s="28"/>
    </row>
    <row r="27" spans="1:8">
      <c r="A27" t="s">
        <v>93</v>
      </c>
      <c r="B27" s="1" t="s">
        <v>94</v>
      </c>
      <c r="C27" s="7">
        <v>121.64309033464626</v>
      </c>
      <c r="D27" s="7"/>
      <c r="E27" s="7"/>
      <c r="F27" s="7"/>
      <c r="G27" s="28">
        <v>92</v>
      </c>
      <c r="H27" s="28">
        <v>90</v>
      </c>
    </row>
    <row r="28" spans="1:8">
      <c r="A28" t="s">
        <v>96</v>
      </c>
      <c r="B28" s="1" t="s">
        <v>97</v>
      </c>
      <c r="C28" s="7">
        <v>142.89029634270338</v>
      </c>
      <c r="D28" s="7">
        <v>187.24403293250302</v>
      </c>
      <c r="E28" s="7"/>
      <c r="F28" s="7"/>
      <c r="G28" s="28">
        <v>90</v>
      </c>
    </row>
    <row r="29" spans="1:8">
      <c r="A29" t="s">
        <v>100</v>
      </c>
      <c r="B29" s="3" t="s">
        <v>101</v>
      </c>
      <c r="C29" s="7">
        <v>166.82734960559097</v>
      </c>
      <c r="D29" s="7">
        <v>245.79989641656726</v>
      </c>
      <c r="E29" s="7"/>
      <c r="F29" s="7"/>
      <c r="G29" s="28">
        <v>61</v>
      </c>
      <c r="H29" s="28">
        <v>64</v>
      </c>
    </row>
    <row r="30" spans="1:8">
      <c r="A30" t="s">
        <v>105</v>
      </c>
      <c r="B30" s="1" t="s">
        <v>106</v>
      </c>
      <c r="C30" s="7">
        <v>175.25894013244209</v>
      </c>
      <c r="D30" s="7"/>
      <c r="E30" s="7"/>
      <c r="F30" s="7"/>
      <c r="G30" s="28">
        <v>92</v>
      </c>
      <c r="H30" s="28">
        <v>86</v>
      </c>
    </row>
    <row r="31" spans="1:8">
      <c r="A31" t="s">
        <v>109</v>
      </c>
      <c r="B31" s="1" t="s">
        <v>110</v>
      </c>
      <c r="C31" s="7">
        <v>49.381571638449898</v>
      </c>
      <c r="D31" s="7"/>
      <c r="E31" s="7"/>
      <c r="F31" s="7"/>
      <c r="G31" s="28">
        <v>112</v>
      </c>
    </row>
    <row r="32" spans="1:8">
      <c r="A32" t="s">
        <v>113</v>
      </c>
      <c r="B32" s="4" t="s">
        <v>114</v>
      </c>
      <c r="C32" s="7">
        <v>121.21749643020001</v>
      </c>
      <c r="D32" s="7"/>
      <c r="E32" s="7"/>
      <c r="F32" s="7"/>
      <c r="G32" s="28">
        <v>87</v>
      </c>
      <c r="H32" s="28">
        <v>84</v>
      </c>
    </row>
    <row r="33" spans="1:8">
      <c r="A33" t="s">
        <v>117</v>
      </c>
      <c r="B33" s="1" t="s">
        <v>118</v>
      </c>
      <c r="C33" s="7">
        <v>148.26058932332006</v>
      </c>
      <c r="D33" s="7"/>
      <c r="E33" s="32"/>
      <c r="F33" s="32"/>
      <c r="G33" s="28">
        <v>41</v>
      </c>
    </row>
    <row r="34" spans="1:8">
      <c r="A34" t="s">
        <v>121</v>
      </c>
      <c r="B34" s="1" t="s">
        <v>122</v>
      </c>
      <c r="C34" s="7">
        <v>216.53566748305082</v>
      </c>
      <c r="D34" s="7"/>
      <c r="G34" s="28">
        <v>81</v>
      </c>
    </row>
    <row r="35" spans="1:8">
      <c r="A35" t="s">
        <v>124</v>
      </c>
      <c r="B35" s="1" t="s">
        <v>125</v>
      </c>
      <c r="C35" s="7">
        <v>155.01883143832413</v>
      </c>
      <c r="D35" s="7">
        <v>206.445682890245</v>
      </c>
      <c r="E35" s="32"/>
      <c r="F35" s="32"/>
      <c r="G35" s="28"/>
      <c r="H35" s="28"/>
    </row>
    <row r="36" spans="1:8">
      <c r="A36" t="s">
        <v>127</v>
      </c>
      <c r="B36" s="1" t="s">
        <v>128</v>
      </c>
      <c r="C36" s="7">
        <v>129.07554291060541</v>
      </c>
      <c r="D36" s="7"/>
      <c r="G36" s="28">
        <v>78</v>
      </c>
      <c r="H36" s="28">
        <v>77</v>
      </c>
    </row>
    <row r="37" spans="1:8">
      <c r="A37" t="s">
        <v>131</v>
      </c>
      <c r="B37" s="1" t="s">
        <v>132</v>
      </c>
      <c r="C37" s="7">
        <v>133.14442864156848</v>
      </c>
      <c r="D37" s="7"/>
      <c r="G37" s="28">
        <v>88</v>
      </c>
    </row>
    <row r="38" spans="1:8">
      <c r="A38" t="s">
        <v>135</v>
      </c>
      <c r="B38" s="1" t="s">
        <v>136</v>
      </c>
      <c r="C38" s="7"/>
      <c r="D38" s="7">
        <v>79.484302299470471</v>
      </c>
      <c r="E38" s="7"/>
      <c r="F38" s="7"/>
      <c r="G38" s="28">
        <v>56</v>
      </c>
      <c r="H38" s="28">
        <v>88</v>
      </c>
    </row>
    <row r="39" spans="1:8">
      <c r="A39" t="s">
        <v>138</v>
      </c>
      <c r="B39" s="1" t="s">
        <v>139</v>
      </c>
      <c r="C39" s="7">
        <v>98.134177763638007</v>
      </c>
      <c r="D39" s="7"/>
      <c r="E39" s="7"/>
      <c r="F39" s="7"/>
      <c r="G39" s="28"/>
      <c r="H39" s="28"/>
    </row>
    <row r="40" spans="1:8">
      <c r="A40" t="s">
        <v>141</v>
      </c>
      <c r="B40" s="1" t="s">
        <v>142</v>
      </c>
      <c r="C40" s="7">
        <v>176.73749842787768</v>
      </c>
      <c r="D40" s="7">
        <v>194.5429691418874</v>
      </c>
      <c r="E40" s="7"/>
      <c r="F40" s="7"/>
      <c r="G40" s="28">
        <v>83</v>
      </c>
      <c r="H40" s="28">
        <v>83</v>
      </c>
    </row>
    <row r="41" spans="1:8">
      <c r="A41" t="s">
        <v>513</v>
      </c>
      <c r="B41" s="1" t="s">
        <v>146</v>
      </c>
      <c r="C41" s="7">
        <v>25.281120317845531</v>
      </c>
      <c r="D41" s="7">
        <v>79.452199527534447</v>
      </c>
      <c r="E41" s="7"/>
      <c r="F41" s="7"/>
      <c r="G41" s="28">
        <v>85</v>
      </c>
      <c r="H41" s="28">
        <v>89</v>
      </c>
    </row>
    <row r="42" spans="1:8">
      <c r="A42" t="s">
        <v>514</v>
      </c>
      <c r="B42" s="1" t="s">
        <v>146</v>
      </c>
      <c r="C42" s="7">
        <v>148.13835077913555</v>
      </c>
      <c r="D42" s="7">
        <v>141.54625332355212</v>
      </c>
      <c r="E42" s="32"/>
      <c r="F42" s="32"/>
      <c r="G42" s="28">
        <v>85</v>
      </c>
      <c r="H42" s="28">
        <v>89</v>
      </c>
    </row>
    <row r="43" spans="1:8">
      <c r="A43" t="s">
        <v>150</v>
      </c>
      <c r="B43" s="1" t="s">
        <v>151</v>
      </c>
      <c r="C43" s="7">
        <v>45.20167203412862</v>
      </c>
      <c r="D43" s="7"/>
      <c r="E43" s="7"/>
      <c r="F43" s="7"/>
      <c r="G43" s="28">
        <v>93</v>
      </c>
      <c r="H43" s="28">
        <v>91</v>
      </c>
    </row>
    <row r="44" spans="1:8">
      <c r="A44" t="s">
        <v>155</v>
      </c>
      <c r="B44" s="1" t="s">
        <v>156</v>
      </c>
      <c r="C44" s="7">
        <v>137.59354046858999</v>
      </c>
      <c r="D44" s="7"/>
      <c r="E44" s="7"/>
      <c r="F44" s="7"/>
      <c r="G44" s="28">
        <v>78</v>
      </c>
    </row>
    <row r="45" spans="1:8" ht="16">
      <c r="A45" s="35" t="s">
        <v>158</v>
      </c>
      <c r="B45" s="35" t="s">
        <v>159</v>
      </c>
      <c r="C45" s="7">
        <v>37.804976418066225</v>
      </c>
      <c r="D45" s="6"/>
      <c r="G45" s="28">
        <v>71</v>
      </c>
      <c r="H45" s="28">
        <v>83</v>
      </c>
    </row>
    <row r="46" spans="1:8">
      <c r="A46" t="s">
        <v>162</v>
      </c>
      <c r="B46" s="1" t="s">
        <v>163</v>
      </c>
      <c r="C46" s="7">
        <v>93.035318318669283</v>
      </c>
      <c r="D46" s="7">
        <v>89.550690441131621</v>
      </c>
      <c r="E46" s="7"/>
      <c r="F46" s="7"/>
      <c r="G46" s="28">
        <v>99</v>
      </c>
      <c r="H46" s="28">
        <v>104</v>
      </c>
    </row>
    <row r="47" spans="1:8">
      <c r="A47" t="s">
        <v>166</v>
      </c>
      <c r="B47" s="1" t="s">
        <v>167</v>
      </c>
      <c r="C47" s="7">
        <v>106.26423926812686</v>
      </c>
      <c r="D47" s="7"/>
      <c r="E47" s="7"/>
      <c r="F47" s="7"/>
      <c r="G47" s="28">
        <v>69</v>
      </c>
      <c r="H47" s="28">
        <v>58</v>
      </c>
    </row>
    <row r="48" spans="1:8">
      <c r="A48" t="s">
        <v>171</v>
      </c>
      <c r="B48" s="5" t="s">
        <v>172</v>
      </c>
      <c r="C48" s="7">
        <v>92.100735818748603</v>
      </c>
      <c r="D48" s="7"/>
      <c r="E48" s="7"/>
      <c r="F48" s="7"/>
      <c r="G48" s="28">
        <v>97</v>
      </c>
    </row>
    <row r="49" spans="1:8">
      <c r="A49" t="s">
        <v>175</v>
      </c>
      <c r="B49" s="5" t="s">
        <v>176</v>
      </c>
      <c r="C49" s="7">
        <v>89.869649785492072</v>
      </c>
      <c r="D49" s="7"/>
      <c r="E49" s="7"/>
      <c r="F49" s="7"/>
      <c r="G49" s="28">
        <v>99</v>
      </c>
    </row>
    <row r="50" spans="1:8">
      <c r="A50" t="s">
        <v>179</v>
      </c>
      <c r="B50" s="1" t="s">
        <v>180</v>
      </c>
      <c r="C50" s="7"/>
      <c r="D50" s="7"/>
      <c r="E50" s="7"/>
      <c r="F50" s="7"/>
      <c r="G50" s="28">
        <v>90</v>
      </c>
      <c r="H50" s="28">
        <v>89</v>
      </c>
    </row>
    <row r="51" spans="1:8">
      <c r="A51" t="s">
        <v>183</v>
      </c>
      <c r="B51" s="4" t="s">
        <v>184</v>
      </c>
      <c r="C51" s="7">
        <v>121.93602150592716</v>
      </c>
      <c r="D51" s="7"/>
      <c r="E51" s="7"/>
      <c r="F51" s="7"/>
      <c r="G51" s="28">
        <v>101</v>
      </c>
      <c r="H51" s="28">
        <v>98</v>
      </c>
    </row>
    <row r="52" spans="1:8">
      <c r="A52" t="s">
        <v>187</v>
      </c>
      <c r="B52" s="1" t="s">
        <v>188</v>
      </c>
      <c r="C52" s="7">
        <v>95.592308238841213</v>
      </c>
      <c r="D52" s="7"/>
      <c r="E52" s="7"/>
      <c r="F52" s="7"/>
      <c r="G52" s="28">
        <v>108</v>
      </c>
    </row>
    <row r="53" spans="1:8">
      <c r="A53" t="s">
        <v>192</v>
      </c>
      <c r="B53" s="1" t="s">
        <v>193</v>
      </c>
      <c r="C53" s="7">
        <v>84.77478402046043</v>
      </c>
      <c r="D53" s="7"/>
      <c r="E53" s="7"/>
      <c r="F53" s="7"/>
      <c r="G53" s="28">
        <v>109</v>
      </c>
    </row>
    <row r="54" spans="1:8">
      <c r="A54" t="s">
        <v>196</v>
      </c>
      <c r="B54" s="1" t="s">
        <v>197</v>
      </c>
      <c r="C54" s="7">
        <v>97.548527969133616</v>
      </c>
      <c r="D54" s="7"/>
      <c r="E54" s="7"/>
      <c r="F54" s="7"/>
      <c r="G54" s="28">
        <v>82</v>
      </c>
    </row>
    <row r="55" spans="1:8">
      <c r="A55" t="s">
        <v>200</v>
      </c>
      <c r="B55" s="1" t="s">
        <v>201</v>
      </c>
      <c r="C55" s="7">
        <v>106.88607567612763</v>
      </c>
      <c r="D55" s="7">
        <v>127.62745840859608</v>
      </c>
      <c r="E55" s="7"/>
      <c r="F55" s="7"/>
      <c r="G55" s="28">
        <v>51</v>
      </c>
      <c r="H55" s="28">
        <v>51</v>
      </c>
    </row>
    <row r="56" spans="1:8">
      <c r="A56" t="s">
        <v>204</v>
      </c>
      <c r="B56" s="1" t="s">
        <v>205</v>
      </c>
      <c r="C56" s="7">
        <v>89.971694336004646</v>
      </c>
      <c r="D56" s="7"/>
      <c r="E56" s="7"/>
      <c r="F56" s="7"/>
      <c r="G56" s="28">
        <v>94</v>
      </c>
      <c r="H56" s="28">
        <v>103</v>
      </c>
    </row>
    <row r="57" spans="1:8">
      <c r="A57" t="s">
        <v>515</v>
      </c>
      <c r="B57" s="1" t="s">
        <v>209</v>
      </c>
      <c r="C57" s="7">
        <v>139.06386321513062</v>
      </c>
      <c r="D57" s="7">
        <v>167.32395854379013</v>
      </c>
      <c r="E57" s="7"/>
      <c r="F57" s="7"/>
      <c r="G57" s="28">
        <v>93</v>
      </c>
      <c r="H57" s="28">
        <v>100</v>
      </c>
    </row>
    <row r="58" spans="1:8">
      <c r="A58" t="s">
        <v>516</v>
      </c>
      <c r="B58" s="1" t="s">
        <v>209</v>
      </c>
      <c r="C58" s="7">
        <v>145.38411148401866</v>
      </c>
      <c r="D58" s="7">
        <v>162.73738541004056</v>
      </c>
      <c r="E58" s="32"/>
      <c r="F58" s="32"/>
      <c r="G58" s="28">
        <v>93</v>
      </c>
      <c r="H58" s="28">
        <v>100</v>
      </c>
    </row>
    <row r="59" spans="1:8">
      <c r="A59" t="s">
        <v>212</v>
      </c>
      <c r="B59" s="1" t="s">
        <v>213</v>
      </c>
      <c r="C59" s="7">
        <v>151.2430840843669</v>
      </c>
      <c r="D59" s="7"/>
      <c r="E59" s="7"/>
      <c r="F59" s="7"/>
      <c r="G59" s="28"/>
      <c r="H59" s="28"/>
    </row>
    <row r="60" spans="1:8">
      <c r="A60" t="s">
        <v>215</v>
      </c>
      <c r="B60" s="4" t="s">
        <v>216</v>
      </c>
      <c r="C60" s="7">
        <v>121.95167866471749</v>
      </c>
      <c r="D60" s="7"/>
      <c r="E60" s="7"/>
      <c r="F60" s="7"/>
      <c r="G60" s="28">
        <v>85</v>
      </c>
      <c r="H60" s="28">
        <v>79</v>
      </c>
    </row>
    <row r="61" spans="1:8">
      <c r="A61" t="s">
        <v>218</v>
      </c>
      <c r="B61" s="1" t="s">
        <v>219</v>
      </c>
      <c r="C61" s="7">
        <v>96.750969583648043</v>
      </c>
      <c r="D61" s="7">
        <v>100.43371200606903</v>
      </c>
      <c r="E61" s="7"/>
      <c r="F61" s="7"/>
      <c r="G61" s="28">
        <v>77</v>
      </c>
      <c r="H61" s="28">
        <v>82</v>
      </c>
    </row>
    <row r="62" spans="1:8">
      <c r="A62" s="15" t="s">
        <v>220</v>
      </c>
      <c r="B62" s="16" t="s">
        <v>221</v>
      </c>
      <c r="C62" s="14">
        <v>107.88707859403679</v>
      </c>
      <c r="D62" s="14"/>
      <c r="E62" s="14"/>
      <c r="F62" s="14"/>
      <c r="G62" s="31">
        <v>92</v>
      </c>
      <c r="H62" s="15"/>
    </row>
    <row r="63" spans="1:8">
      <c r="A63" t="s">
        <v>225</v>
      </c>
      <c r="B63" s="1" t="s">
        <v>226</v>
      </c>
      <c r="C63" s="7">
        <v>95.556754443333944</v>
      </c>
      <c r="D63" s="7"/>
      <c r="E63" s="7"/>
      <c r="F63" s="7"/>
      <c r="G63" s="28">
        <v>105</v>
      </c>
    </row>
    <row r="64" spans="1:8">
      <c r="A64" t="s">
        <v>547</v>
      </c>
      <c r="B64" s="1" t="s">
        <v>229</v>
      </c>
      <c r="C64" s="7">
        <v>91.666278263911394</v>
      </c>
      <c r="D64" s="7"/>
      <c r="E64" s="7"/>
      <c r="F64" s="7"/>
      <c r="G64" s="28">
        <v>67</v>
      </c>
    </row>
    <row r="65" spans="1:8">
      <c r="A65" t="s">
        <v>232</v>
      </c>
      <c r="B65" s="1" t="s">
        <v>233</v>
      </c>
      <c r="C65" s="7">
        <v>43.40799915131538</v>
      </c>
      <c r="D65" s="7"/>
      <c r="E65" s="7"/>
      <c r="F65" s="7"/>
      <c r="G65" s="28">
        <v>86</v>
      </c>
      <c r="H65" s="28">
        <v>86</v>
      </c>
    </row>
    <row r="66" spans="1:8">
      <c r="A66" t="s">
        <v>236</v>
      </c>
      <c r="B66" s="1" t="s">
        <v>237</v>
      </c>
      <c r="C66" s="7">
        <v>68.143324964385869</v>
      </c>
      <c r="D66" s="7">
        <v>88.532026700675857</v>
      </c>
      <c r="E66" s="7"/>
      <c r="F66" s="7"/>
      <c r="G66" s="28">
        <v>91</v>
      </c>
      <c r="H66" s="28">
        <v>94</v>
      </c>
    </row>
    <row r="67" spans="1:8">
      <c r="A67" t="s">
        <v>240</v>
      </c>
      <c r="B67" s="2" t="s">
        <v>241</v>
      </c>
      <c r="C67" s="7">
        <v>45.680629011603706</v>
      </c>
      <c r="D67" s="7"/>
      <c r="E67" s="7"/>
      <c r="F67" s="7"/>
      <c r="G67" s="28">
        <v>86</v>
      </c>
      <c r="H67" s="28">
        <v>99</v>
      </c>
    </row>
    <row r="68" spans="1:8">
      <c r="A68" t="s">
        <v>244</v>
      </c>
      <c r="B68" s="5" t="s">
        <v>245</v>
      </c>
      <c r="C68" s="7">
        <v>82.128246400752801</v>
      </c>
      <c r="D68" s="7"/>
      <c r="E68" s="7"/>
      <c r="F68" s="7"/>
      <c r="G68" s="28">
        <v>43</v>
      </c>
    </row>
    <row r="69" spans="1:8">
      <c r="A69" t="s">
        <v>248</v>
      </c>
      <c r="B69" s="1" t="s">
        <v>249</v>
      </c>
      <c r="C69" s="7">
        <v>54.478870407287701</v>
      </c>
      <c r="D69" s="7"/>
      <c r="E69" s="7"/>
      <c r="F69" s="7"/>
      <c r="G69" s="28">
        <v>67</v>
      </c>
    </row>
    <row r="70" spans="1:8">
      <c r="A70" t="s">
        <v>252</v>
      </c>
      <c r="B70" s="4" t="s">
        <v>253</v>
      </c>
      <c r="C70" s="7">
        <v>95.826125356365026</v>
      </c>
      <c r="D70" s="7"/>
      <c r="E70" s="7"/>
      <c r="F70" s="7"/>
      <c r="G70" s="28">
        <v>102</v>
      </c>
      <c r="H70" s="28">
        <v>97</v>
      </c>
    </row>
    <row r="71" spans="1:8">
      <c r="A71" t="s">
        <v>256</v>
      </c>
      <c r="B71" s="1" t="s">
        <v>257</v>
      </c>
      <c r="C71" s="7">
        <v>131.22527200768275</v>
      </c>
      <c r="D71" s="7"/>
      <c r="E71" s="7"/>
      <c r="F71" s="7"/>
      <c r="G71" s="28">
        <v>62</v>
      </c>
    </row>
    <row r="72" spans="1:8">
      <c r="A72" t="s">
        <v>260</v>
      </c>
      <c r="B72" s="1" t="s">
        <v>261</v>
      </c>
      <c r="C72" s="7">
        <v>86.2567160669972</v>
      </c>
      <c r="D72" s="7"/>
      <c r="E72" s="7"/>
      <c r="F72" s="7"/>
      <c r="G72" s="28">
        <v>76</v>
      </c>
    </row>
    <row r="73" spans="1:8">
      <c r="A73" t="s">
        <v>264</v>
      </c>
      <c r="B73" s="5" t="s">
        <v>265</v>
      </c>
      <c r="C73" s="7">
        <v>97.842265483764123</v>
      </c>
      <c r="D73" s="7"/>
      <c r="E73" s="7"/>
      <c r="F73" s="7"/>
      <c r="G73" s="28">
        <v>106</v>
      </c>
    </row>
    <row r="74" spans="1:8">
      <c r="A74" t="s">
        <v>268</v>
      </c>
      <c r="B74" s="1" t="s">
        <v>269</v>
      </c>
      <c r="C74" s="7">
        <v>100.15202666312558</v>
      </c>
      <c r="D74" s="7"/>
      <c r="E74" s="27">
        <v>99.081489398841484</v>
      </c>
      <c r="F74" s="27"/>
      <c r="G74" s="28">
        <v>63</v>
      </c>
    </row>
    <row r="75" spans="1:8">
      <c r="A75" t="s">
        <v>272</v>
      </c>
      <c r="B75" s="1" t="s">
        <v>273</v>
      </c>
      <c r="C75" s="7">
        <v>95.755975074588491</v>
      </c>
      <c r="D75" s="7"/>
      <c r="E75" s="7"/>
      <c r="F75" s="7"/>
      <c r="G75" s="28">
        <v>69</v>
      </c>
    </row>
    <row r="76" spans="1:8">
      <c r="A76" t="s">
        <v>276</v>
      </c>
      <c r="B76" s="1" t="s">
        <v>277</v>
      </c>
      <c r="C76" s="7">
        <v>97.08033346156418</v>
      </c>
      <c r="D76" s="7"/>
      <c r="E76" s="7"/>
      <c r="F76" s="7"/>
      <c r="G76" s="28"/>
      <c r="H76" s="28"/>
    </row>
    <row r="77" spans="1:8">
      <c r="A77" t="s">
        <v>281</v>
      </c>
      <c r="B77" s="1" t="s">
        <v>282</v>
      </c>
      <c r="C77" s="7">
        <v>118.86968360412649</v>
      </c>
      <c r="D77" s="32"/>
      <c r="E77" s="7"/>
      <c r="F77" s="7"/>
      <c r="G77" s="28"/>
      <c r="H77" s="28"/>
    </row>
    <row r="78" spans="1:8">
      <c r="A78" t="s">
        <v>285</v>
      </c>
      <c r="B78" s="1" t="s">
        <v>286</v>
      </c>
      <c r="C78" s="7">
        <v>125.08170905298361</v>
      </c>
      <c r="D78" s="32"/>
      <c r="E78" s="7"/>
      <c r="F78" s="7"/>
      <c r="G78" s="28">
        <v>75</v>
      </c>
    </row>
    <row r="79" spans="1:8">
      <c r="A79" t="s">
        <v>289</v>
      </c>
      <c r="B79" s="4" t="s">
        <v>290</v>
      </c>
      <c r="C79" s="7">
        <v>103.28974249777653</v>
      </c>
      <c r="D79" s="7">
        <v>112.15849904579119</v>
      </c>
      <c r="E79" s="7"/>
      <c r="F79" s="7"/>
      <c r="G79" s="28">
        <v>71</v>
      </c>
      <c r="H79" s="28">
        <v>83</v>
      </c>
    </row>
    <row r="80" spans="1:8">
      <c r="A80" t="s">
        <v>293</v>
      </c>
      <c r="B80" s="1" t="s">
        <v>294</v>
      </c>
      <c r="C80" s="7">
        <v>94.399980984609343</v>
      </c>
      <c r="D80" s="7"/>
      <c r="E80" s="7"/>
      <c r="F80" s="7"/>
      <c r="G80" s="28">
        <v>68</v>
      </c>
    </row>
    <row r="81" spans="1:8">
      <c r="A81" t="s">
        <v>297</v>
      </c>
      <c r="B81" s="1" t="s">
        <v>298</v>
      </c>
      <c r="C81" s="7">
        <v>65.448484140039852</v>
      </c>
      <c r="D81" s="7"/>
      <c r="E81" s="7"/>
      <c r="F81" s="7"/>
      <c r="G81" s="28">
        <v>91</v>
      </c>
      <c r="H81" s="28">
        <v>94</v>
      </c>
    </row>
    <row r="82" spans="1:8">
      <c r="A82" s="15" t="s">
        <v>301</v>
      </c>
      <c r="B82" s="16" t="s">
        <v>302</v>
      </c>
      <c r="C82" s="14">
        <v>29</v>
      </c>
      <c r="D82" s="14"/>
      <c r="E82" s="14"/>
      <c r="F82" s="14"/>
      <c r="G82" s="14">
        <v>72</v>
      </c>
      <c r="H82" s="14">
        <v>83</v>
      </c>
    </row>
    <row r="83" spans="1:8">
      <c r="C83" s="32"/>
      <c r="D83" s="32"/>
      <c r="E83" s="32"/>
      <c r="F83" s="32"/>
      <c r="G83" s="32"/>
      <c r="H83" s="32"/>
    </row>
  </sheetData>
  <mergeCells count="5">
    <mergeCell ref="G4:H4"/>
    <mergeCell ref="C3:F3"/>
    <mergeCell ref="G3:H3"/>
    <mergeCell ref="C4:D4"/>
    <mergeCell ref="E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BA1D-A48C-42C2-B313-4B317A938924}">
  <dimension ref="A1:H85"/>
  <sheetViews>
    <sheetView workbookViewId="0">
      <selection activeCell="A64" sqref="A64"/>
    </sheetView>
  </sheetViews>
  <sheetFormatPr baseColWidth="10" defaultColWidth="8.83203125" defaultRowHeight="15"/>
  <cols>
    <col min="1" max="1" width="33.6640625" customWidth="1"/>
    <col min="2" max="2" width="16.5" customWidth="1"/>
    <col min="3" max="3" width="10" customWidth="1"/>
    <col min="4" max="4" width="11.33203125" customWidth="1"/>
    <col min="7" max="7" width="10" customWidth="1"/>
    <col min="8" max="8" width="10.1640625" customWidth="1"/>
    <col min="11" max="11" width="5.6640625" customWidth="1"/>
    <col min="12" max="12" width="10.5" customWidth="1"/>
  </cols>
  <sheetData>
    <row r="1" spans="1:8">
      <c r="A1" t="s">
        <v>533</v>
      </c>
    </row>
    <row r="3" spans="1:8" ht="30" customHeight="1">
      <c r="A3" s="72"/>
      <c r="B3" s="72"/>
      <c r="C3" s="131" t="s">
        <v>306</v>
      </c>
      <c r="D3" s="131"/>
      <c r="E3" s="131"/>
      <c r="F3" s="131"/>
      <c r="G3" s="132" t="s">
        <v>544</v>
      </c>
      <c r="H3" s="132"/>
    </row>
    <row r="4" spans="1:8" ht="49.5" customHeight="1">
      <c r="A4" s="72"/>
      <c r="B4" s="72"/>
      <c r="C4" s="130" t="s">
        <v>541</v>
      </c>
      <c r="D4" s="130"/>
      <c r="E4" s="130" t="s">
        <v>542</v>
      </c>
      <c r="F4" s="130"/>
      <c r="G4" s="130" t="s">
        <v>541</v>
      </c>
      <c r="H4" s="130"/>
    </row>
    <row r="5" spans="1:8" ht="61.5" customHeight="1">
      <c r="A5" s="96" t="s">
        <v>1</v>
      </c>
      <c r="B5" s="9" t="s">
        <v>532</v>
      </c>
      <c r="C5" s="73" t="s">
        <v>496</v>
      </c>
      <c r="D5" s="73" t="s">
        <v>497</v>
      </c>
      <c r="E5" s="73" t="s">
        <v>496</v>
      </c>
      <c r="F5" s="73" t="s">
        <v>497</v>
      </c>
      <c r="G5" s="73" t="s">
        <v>498</v>
      </c>
      <c r="H5" s="73" t="s">
        <v>499</v>
      </c>
    </row>
    <row r="6" spans="1:8">
      <c r="A6" t="s">
        <v>8</v>
      </c>
      <c r="B6" s="1" t="s">
        <v>9</v>
      </c>
      <c r="C6" s="7">
        <v>2.5084720533847471</v>
      </c>
      <c r="D6" s="7">
        <v>5.842530150794226</v>
      </c>
      <c r="E6" s="27">
        <v>3.7531720141249703</v>
      </c>
      <c r="F6" s="27">
        <v>6.1585044882446009</v>
      </c>
      <c r="G6" s="28">
        <v>10</v>
      </c>
      <c r="H6" s="28">
        <v>18</v>
      </c>
    </row>
    <row r="7" spans="1:8">
      <c r="A7" t="s">
        <v>14</v>
      </c>
      <c r="B7" s="1" t="s">
        <v>15</v>
      </c>
      <c r="C7" s="7">
        <v>8.6397688486752244</v>
      </c>
      <c r="D7" s="7">
        <v>21.678888744524702</v>
      </c>
      <c r="E7" s="27">
        <v>3.3701299950818462</v>
      </c>
      <c r="F7" s="27">
        <v>33.834622931087253</v>
      </c>
      <c r="G7" s="28">
        <v>11</v>
      </c>
      <c r="H7" s="28">
        <v>17</v>
      </c>
    </row>
    <row r="8" spans="1:8">
      <c r="A8" t="s">
        <v>18</v>
      </c>
      <c r="B8" s="1" t="s">
        <v>19</v>
      </c>
      <c r="C8" s="7">
        <v>6.1832240063803088</v>
      </c>
      <c r="D8" s="7">
        <v>15.122209840489178</v>
      </c>
      <c r="E8" s="27">
        <v>4.3202135814808935</v>
      </c>
      <c r="F8" s="27">
        <v>21.374406490510093</v>
      </c>
      <c r="G8" s="28">
        <v>7</v>
      </c>
    </row>
    <row r="9" spans="1:8">
      <c r="A9" t="s">
        <v>22</v>
      </c>
      <c r="B9" s="1" t="s">
        <v>23</v>
      </c>
      <c r="C9" s="7">
        <v>10.342657186668028</v>
      </c>
      <c r="D9" s="7"/>
      <c r="E9" s="27">
        <v>4.4949163483528292</v>
      </c>
      <c r="F9" s="27">
        <v>16.255283665835538</v>
      </c>
      <c r="G9" s="28">
        <v>10</v>
      </c>
    </row>
    <row r="10" spans="1:8">
      <c r="A10" t="s">
        <v>26</v>
      </c>
      <c r="B10" s="1" t="s">
        <v>27</v>
      </c>
      <c r="C10" s="7">
        <v>2.0297143738826358</v>
      </c>
      <c r="D10" s="7">
        <v>18.249007720399824</v>
      </c>
      <c r="E10" s="27">
        <v>2.8422001630680205</v>
      </c>
      <c r="F10" s="27">
        <v>5.2920994842389799</v>
      </c>
      <c r="G10" s="28">
        <v>8</v>
      </c>
      <c r="H10" s="28">
        <v>15</v>
      </c>
    </row>
    <row r="11" spans="1:8">
      <c r="A11" t="s">
        <v>30</v>
      </c>
      <c r="B11" s="1" t="s">
        <v>31</v>
      </c>
      <c r="C11" s="7">
        <v>3.772665558759853</v>
      </c>
      <c r="D11" s="7">
        <v>6.2146080217059279</v>
      </c>
      <c r="E11" s="27">
        <v>5.2</v>
      </c>
      <c r="F11" s="27">
        <v>12.9</v>
      </c>
      <c r="G11" s="28">
        <v>9</v>
      </c>
      <c r="H11" s="28">
        <v>6</v>
      </c>
    </row>
    <row r="12" spans="1:8">
      <c r="A12" t="s">
        <v>34</v>
      </c>
      <c r="B12" s="1" t="s">
        <v>35</v>
      </c>
      <c r="C12" s="7">
        <v>14.428494202309178</v>
      </c>
      <c r="D12" s="7">
        <v>19.34754131100614</v>
      </c>
      <c r="E12" s="27">
        <v>7.7225168606452161</v>
      </c>
      <c r="F12" s="27">
        <v>51.68983504912984</v>
      </c>
      <c r="G12" s="28"/>
      <c r="H12" s="28"/>
    </row>
    <row r="13" spans="1:8">
      <c r="A13" t="s">
        <v>38</v>
      </c>
      <c r="B13" s="1" t="s">
        <v>39</v>
      </c>
      <c r="C13" s="7">
        <v>7.2844256577939612</v>
      </c>
      <c r="D13" s="7"/>
      <c r="E13" s="27">
        <v>4.3002439703709818</v>
      </c>
      <c r="F13" s="27">
        <v>6.0005325063607424</v>
      </c>
      <c r="G13" s="28">
        <v>5</v>
      </c>
      <c r="H13" s="28">
        <v>11</v>
      </c>
    </row>
    <row r="14" spans="1:8">
      <c r="A14" t="s">
        <v>42</v>
      </c>
      <c r="B14" s="1" t="s">
        <v>43</v>
      </c>
      <c r="C14" s="7">
        <v>4.104144085250689</v>
      </c>
      <c r="D14" s="7">
        <v>6.2223277271824973</v>
      </c>
      <c r="E14" s="27">
        <v>4.6017284257733246</v>
      </c>
      <c r="F14" s="27">
        <v>10.453457535481041</v>
      </c>
      <c r="G14" s="28">
        <v>6</v>
      </c>
      <c r="H14" s="28">
        <v>8</v>
      </c>
    </row>
    <row r="15" spans="1:8">
      <c r="A15" t="s">
        <v>46</v>
      </c>
      <c r="B15" s="1" t="s">
        <v>47</v>
      </c>
      <c r="C15" s="7">
        <v>6.3308218819466369</v>
      </c>
      <c r="D15" s="7">
        <v>10.65525969956002</v>
      </c>
      <c r="E15" s="27">
        <v>5.0841231642757032</v>
      </c>
      <c r="F15" s="27">
        <v>9.1986137925052986</v>
      </c>
      <c r="G15" s="28">
        <v>5</v>
      </c>
      <c r="H15" s="28">
        <v>5</v>
      </c>
    </row>
    <row r="16" spans="1:8">
      <c r="A16" t="s">
        <v>49</v>
      </c>
      <c r="B16" s="1" t="s">
        <v>50</v>
      </c>
      <c r="C16" s="7">
        <v>17.733877507237075</v>
      </c>
      <c r="D16" s="7">
        <v>6.0660686955479743</v>
      </c>
      <c r="E16" s="27">
        <v>12.9</v>
      </c>
      <c r="F16" s="27">
        <v>10.03738490935282</v>
      </c>
      <c r="G16" s="28">
        <v>8</v>
      </c>
      <c r="H16" s="28">
        <v>5</v>
      </c>
    </row>
    <row r="17" spans="1:8">
      <c r="A17" t="s">
        <v>53</v>
      </c>
      <c r="B17" s="1" t="s">
        <v>54</v>
      </c>
      <c r="C17" s="7">
        <v>5.5126485907175526</v>
      </c>
      <c r="D17" s="7">
        <v>24</v>
      </c>
      <c r="E17" s="29">
        <v>8</v>
      </c>
      <c r="F17" s="29">
        <v>13</v>
      </c>
      <c r="G17" s="28">
        <v>8</v>
      </c>
      <c r="H17" s="28">
        <v>15</v>
      </c>
    </row>
    <row r="18" spans="1:8">
      <c r="A18" t="s">
        <v>57</v>
      </c>
      <c r="B18" s="1" t="s">
        <v>58</v>
      </c>
      <c r="C18" s="7">
        <v>10.341241784230219</v>
      </c>
      <c r="D18" s="7">
        <v>12.970296012240629</v>
      </c>
      <c r="E18" s="27">
        <v>9.754942511582767</v>
      </c>
      <c r="F18" s="27">
        <v>7.9379172563479417</v>
      </c>
      <c r="G18" s="28">
        <v>13</v>
      </c>
      <c r="H18" s="28">
        <v>9</v>
      </c>
    </row>
    <row r="19" spans="1:8">
      <c r="A19" t="s">
        <v>61</v>
      </c>
      <c r="B19" s="1" t="s">
        <v>62</v>
      </c>
      <c r="C19" s="7">
        <v>9.2316036668046255</v>
      </c>
      <c r="D19" s="7">
        <v>12.305584686647245</v>
      </c>
      <c r="E19" s="27">
        <v>3.7828731914264861</v>
      </c>
      <c r="F19" s="27">
        <v>6.2585729253038842</v>
      </c>
      <c r="G19" s="28">
        <v>14</v>
      </c>
      <c r="H19" s="28">
        <v>5</v>
      </c>
    </row>
    <row r="20" spans="1:8">
      <c r="A20" t="s">
        <v>65</v>
      </c>
      <c r="B20" s="1" t="s">
        <v>66</v>
      </c>
      <c r="C20" s="7">
        <v>12.888734716584421</v>
      </c>
      <c r="D20" s="7">
        <v>19.017714675263775</v>
      </c>
      <c r="E20" s="27">
        <v>4.3573580740734341</v>
      </c>
      <c r="F20" s="27">
        <v>11.69338511166919</v>
      </c>
      <c r="G20" s="28">
        <v>8</v>
      </c>
      <c r="H20" s="28">
        <v>11</v>
      </c>
    </row>
    <row r="21" spans="1:8">
      <c r="A21" t="s">
        <v>69</v>
      </c>
      <c r="B21" s="1" t="s">
        <v>70</v>
      </c>
      <c r="C21" s="7">
        <v>14.249491527643332</v>
      </c>
      <c r="D21" s="7">
        <v>15.406351727031018</v>
      </c>
      <c r="E21" s="27">
        <v>7.1918990889835293</v>
      </c>
      <c r="F21" s="27">
        <v>9.9965338263658321</v>
      </c>
      <c r="G21" s="28">
        <v>5</v>
      </c>
      <c r="H21" s="28">
        <v>6</v>
      </c>
    </row>
    <row r="22" spans="1:8">
      <c r="A22" t="s">
        <v>73</v>
      </c>
      <c r="B22" s="1" t="s">
        <v>74</v>
      </c>
      <c r="C22" s="7">
        <v>6.9476888537049533</v>
      </c>
      <c r="D22" s="7">
        <v>10.84311431696803</v>
      </c>
      <c r="E22" s="27">
        <v>5.6572136956934065</v>
      </c>
      <c r="F22" s="27">
        <v>9.8950145441816151</v>
      </c>
      <c r="G22" s="28">
        <v>17</v>
      </c>
      <c r="H22" s="28">
        <v>5</v>
      </c>
    </row>
    <row r="23" spans="1:8">
      <c r="A23" t="s">
        <v>77</v>
      </c>
      <c r="B23" s="1" t="s">
        <v>78</v>
      </c>
      <c r="C23" s="7">
        <v>6.4482519424604341</v>
      </c>
      <c r="D23" s="7">
        <v>20.712254608819975</v>
      </c>
      <c r="E23" s="27">
        <v>6.0239889395570465</v>
      </c>
      <c r="F23" s="27">
        <v>8.9411170793707679</v>
      </c>
      <c r="G23" s="28">
        <v>4</v>
      </c>
      <c r="H23" s="28">
        <v>11</v>
      </c>
    </row>
    <row r="24" spans="1:8">
      <c r="A24" s="15" t="s">
        <v>81</v>
      </c>
      <c r="B24" s="16" t="s">
        <v>82</v>
      </c>
      <c r="C24" s="14">
        <v>6.0157823144168789</v>
      </c>
      <c r="D24" s="14">
        <v>12.837907704873766</v>
      </c>
      <c r="E24" s="30">
        <v>5.8169765496714518</v>
      </c>
      <c r="F24" s="30">
        <v>5.5149276178828375</v>
      </c>
      <c r="G24" s="31">
        <v>5</v>
      </c>
      <c r="H24" s="31">
        <v>11</v>
      </c>
    </row>
    <row r="25" spans="1:8">
      <c r="A25" t="s">
        <v>85</v>
      </c>
      <c r="B25" s="1" t="s">
        <v>86</v>
      </c>
      <c r="C25" s="7">
        <v>10.096546009487325</v>
      </c>
      <c r="D25" s="7"/>
      <c r="E25" s="7"/>
      <c r="F25" s="6"/>
      <c r="G25" s="28">
        <v>7</v>
      </c>
      <c r="H25" s="28">
        <v>5</v>
      </c>
    </row>
    <row r="26" spans="1:8">
      <c r="A26" t="s">
        <v>89</v>
      </c>
      <c r="B26" s="1" t="s">
        <v>90</v>
      </c>
      <c r="C26" s="7">
        <v>7.1685657971613486</v>
      </c>
      <c r="D26" s="7"/>
      <c r="E26" s="7"/>
      <c r="F26" s="6"/>
      <c r="G26" s="28"/>
      <c r="H26" s="28"/>
    </row>
    <row r="27" spans="1:8">
      <c r="A27" t="s">
        <v>93</v>
      </c>
      <c r="B27" s="1" t="s">
        <v>94</v>
      </c>
      <c r="C27" s="7">
        <v>9.4499902856336977</v>
      </c>
      <c r="D27" s="7"/>
      <c r="E27" s="7"/>
      <c r="F27" s="6"/>
      <c r="G27" s="28">
        <v>5</v>
      </c>
      <c r="H27" s="28">
        <v>6</v>
      </c>
    </row>
    <row r="28" spans="1:8">
      <c r="A28" t="s">
        <v>96</v>
      </c>
      <c r="B28" s="1" t="s">
        <v>97</v>
      </c>
      <c r="C28" s="7">
        <v>17.761197147189154</v>
      </c>
      <c r="D28" s="7">
        <v>30.782711687793441</v>
      </c>
      <c r="E28" s="7"/>
      <c r="F28" s="6"/>
      <c r="G28" s="28">
        <v>6</v>
      </c>
    </row>
    <row r="29" spans="1:8">
      <c r="A29" t="s">
        <v>100</v>
      </c>
      <c r="B29" s="3" t="s">
        <v>101</v>
      </c>
      <c r="C29" s="7">
        <v>10.216258671550074</v>
      </c>
      <c r="D29" s="7">
        <v>9.9312260657451006</v>
      </c>
      <c r="E29" s="7"/>
      <c r="F29" s="6"/>
      <c r="G29" s="28">
        <v>10</v>
      </c>
      <c r="H29" s="28">
        <v>9</v>
      </c>
    </row>
    <row r="30" spans="1:8">
      <c r="A30" t="s">
        <v>105</v>
      </c>
      <c r="B30" s="1" t="s">
        <v>106</v>
      </c>
      <c r="C30" s="7">
        <v>12.538463702781616</v>
      </c>
      <c r="D30" s="7"/>
      <c r="E30" s="7"/>
      <c r="F30" s="6"/>
      <c r="G30" s="28">
        <v>5</v>
      </c>
      <c r="H30" s="28">
        <v>7</v>
      </c>
    </row>
    <row r="31" spans="1:8">
      <c r="A31" t="s">
        <v>109</v>
      </c>
      <c r="B31" s="1" t="s">
        <v>110</v>
      </c>
      <c r="C31" s="7">
        <v>31.490735543125322</v>
      </c>
      <c r="D31" s="7"/>
      <c r="E31" s="7"/>
      <c r="F31" s="6"/>
      <c r="G31" s="28">
        <v>3</v>
      </c>
    </row>
    <row r="32" spans="1:8">
      <c r="A32" t="s">
        <v>113</v>
      </c>
      <c r="B32" s="4" t="s">
        <v>114</v>
      </c>
      <c r="C32" s="7">
        <v>11.937104865907736</v>
      </c>
      <c r="D32" s="7"/>
      <c r="E32" s="7"/>
      <c r="F32" s="6"/>
      <c r="G32" s="28">
        <v>6</v>
      </c>
      <c r="H32" s="28">
        <v>14</v>
      </c>
    </row>
    <row r="33" spans="1:8">
      <c r="A33" t="s">
        <v>117</v>
      </c>
      <c r="B33" s="1" t="s">
        <v>118</v>
      </c>
      <c r="C33" s="7">
        <v>9.8381494686710056</v>
      </c>
      <c r="D33" s="7"/>
      <c r="E33" s="7"/>
      <c r="F33" s="6"/>
      <c r="G33" s="28">
        <v>3</v>
      </c>
    </row>
    <row r="34" spans="1:8">
      <c r="A34" t="s">
        <v>121</v>
      </c>
      <c r="B34" s="1" t="s">
        <v>122</v>
      </c>
      <c r="C34" s="7">
        <v>11.982624823918743</v>
      </c>
      <c r="D34" s="6"/>
      <c r="E34" s="7"/>
      <c r="F34" s="6"/>
      <c r="G34" s="28">
        <v>13</v>
      </c>
    </row>
    <row r="35" spans="1:8">
      <c r="A35" t="s">
        <v>124</v>
      </c>
      <c r="B35" s="1" t="s">
        <v>125</v>
      </c>
      <c r="C35" s="7">
        <v>15.131410031217882</v>
      </c>
      <c r="D35" s="7">
        <v>19.136214411815349</v>
      </c>
      <c r="E35" s="7"/>
      <c r="F35" s="6"/>
      <c r="G35" s="28"/>
      <c r="H35" s="28"/>
    </row>
    <row r="36" spans="1:8">
      <c r="A36" t="s">
        <v>127</v>
      </c>
      <c r="B36" s="1" t="s">
        <v>128</v>
      </c>
      <c r="C36" s="7">
        <v>7.782131888527025</v>
      </c>
      <c r="D36" s="7"/>
      <c r="E36" s="7"/>
      <c r="F36" s="6"/>
      <c r="G36" s="28">
        <v>5</v>
      </c>
      <c r="H36" s="28">
        <v>8</v>
      </c>
    </row>
    <row r="37" spans="1:8">
      <c r="A37" t="s">
        <v>131</v>
      </c>
      <c r="B37" s="1" t="s">
        <v>132</v>
      </c>
      <c r="C37" s="7">
        <v>10.419238301881304</v>
      </c>
      <c r="D37" s="7"/>
      <c r="E37" s="7"/>
      <c r="F37" s="6"/>
      <c r="G37" s="28">
        <v>6</v>
      </c>
    </row>
    <row r="38" spans="1:8">
      <c r="A38" t="s">
        <v>135</v>
      </c>
      <c r="B38" s="1" t="s">
        <v>136</v>
      </c>
      <c r="C38" s="7"/>
      <c r="D38" s="7">
        <v>17.543122098576479</v>
      </c>
      <c r="E38" s="7"/>
      <c r="F38" s="11"/>
      <c r="G38" s="28">
        <v>13</v>
      </c>
      <c r="H38" s="28">
        <v>15</v>
      </c>
    </row>
    <row r="39" spans="1:8">
      <c r="A39" t="s">
        <v>138</v>
      </c>
      <c r="B39" s="1" t="s">
        <v>139</v>
      </c>
      <c r="C39" s="7">
        <v>8.7977369419441391</v>
      </c>
      <c r="D39" s="7"/>
      <c r="E39" s="7"/>
      <c r="F39" s="6"/>
      <c r="G39" s="28"/>
      <c r="H39" s="28"/>
    </row>
    <row r="40" spans="1:8">
      <c r="A40" t="s">
        <v>141</v>
      </c>
      <c r="B40" s="1" t="s">
        <v>142</v>
      </c>
      <c r="C40" s="7">
        <v>13.937024678015938</v>
      </c>
      <c r="D40" s="7">
        <v>26.055252678101841</v>
      </c>
      <c r="E40" s="7"/>
      <c r="F40" s="6"/>
      <c r="G40" s="28">
        <v>7</v>
      </c>
      <c r="H40" s="28">
        <v>5</v>
      </c>
    </row>
    <row r="41" spans="1:8">
      <c r="A41" t="s">
        <v>513</v>
      </c>
      <c r="B41" s="1" t="s">
        <v>146</v>
      </c>
      <c r="C41" s="7">
        <v>14.986744532149693</v>
      </c>
      <c r="D41" s="7">
        <v>20.252140555374126</v>
      </c>
      <c r="E41" s="7"/>
      <c r="F41" s="6"/>
      <c r="G41" s="28">
        <v>10</v>
      </c>
      <c r="H41" s="28">
        <v>8</v>
      </c>
    </row>
    <row r="42" spans="1:8">
      <c r="A42" t="s">
        <v>514</v>
      </c>
      <c r="B42" s="1" t="s">
        <v>146</v>
      </c>
      <c r="C42" s="7">
        <v>7.9883241398414517</v>
      </c>
      <c r="D42" s="7">
        <v>13.638450572130957</v>
      </c>
      <c r="E42" s="32"/>
      <c r="F42" s="7"/>
      <c r="G42" s="28">
        <v>10</v>
      </c>
      <c r="H42" s="28">
        <v>8</v>
      </c>
    </row>
    <row r="43" spans="1:8">
      <c r="A43" t="s">
        <v>150</v>
      </c>
      <c r="B43" s="1" t="s">
        <v>151</v>
      </c>
      <c r="C43" s="7">
        <v>23.341232429360034</v>
      </c>
      <c r="D43" s="7"/>
      <c r="E43" s="7"/>
      <c r="F43" s="10"/>
      <c r="G43" s="28">
        <v>6</v>
      </c>
      <c r="H43" s="28">
        <v>23</v>
      </c>
    </row>
    <row r="44" spans="1:8">
      <c r="A44" t="s">
        <v>155</v>
      </c>
      <c r="B44" s="1" t="s">
        <v>156</v>
      </c>
      <c r="C44" s="7">
        <v>22.236835618715574</v>
      </c>
      <c r="D44" s="7"/>
      <c r="E44" s="7"/>
      <c r="F44" s="6"/>
      <c r="G44" s="28">
        <v>14</v>
      </c>
    </row>
    <row r="45" spans="1:8" ht="16">
      <c r="A45" s="35" t="s">
        <v>158</v>
      </c>
      <c r="B45" s="35" t="s">
        <v>159</v>
      </c>
      <c r="C45" s="7">
        <v>14.441119317287937</v>
      </c>
      <c r="G45" s="28">
        <v>8</v>
      </c>
      <c r="H45" s="28">
        <v>23</v>
      </c>
    </row>
    <row r="46" spans="1:8">
      <c r="A46" t="s">
        <v>162</v>
      </c>
      <c r="B46" s="1" t="s">
        <v>163</v>
      </c>
      <c r="C46" s="7">
        <v>7.5798051937980091</v>
      </c>
      <c r="D46" s="7">
        <v>7.0498174462243792</v>
      </c>
      <c r="E46" s="7"/>
      <c r="F46" s="10"/>
      <c r="G46" s="28">
        <v>6</v>
      </c>
      <c r="H46" s="28">
        <v>4</v>
      </c>
    </row>
    <row r="47" spans="1:8">
      <c r="A47" t="s">
        <v>166</v>
      </c>
      <c r="B47" s="1" t="s">
        <v>167</v>
      </c>
      <c r="C47" s="7">
        <v>13.466097700987673</v>
      </c>
      <c r="D47" s="7"/>
      <c r="E47" s="7"/>
      <c r="F47" s="6"/>
      <c r="G47" s="28">
        <v>14</v>
      </c>
      <c r="H47" s="28">
        <v>19</v>
      </c>
    </row>
    <row r="48" spans="1:8">
      <c r="A48" t="s">
        <v>171</v>
      </c>
      <c r="B48" s="5" t="s">
        <v>172</v>
      </c>
      <c r="C48" s="7">
        <v>5.9369857487330622</v>
      </c>
      <c r="D48" s="7"/>
      <c r="E48" s="7"/>
      <c r="F48" s="10"/>
      <c r="G48" s="28">
        <v>10</v>
      </c>
    </row>
    <row r="49" spans="1:8">
      <c r="A49" t="s">
        <v>175</v>
      </c>
      <c r="B49" s="5" t="s">
        <v>176</v>
      </c>
      <c r="C49" s="7">
        <v>11.481351049069714</v>
      </c>
      <c r="D49" s="7"/>
      <c r="E49" s="7"/>
      <c r="F49" s="10"/>
      <c r="G49" s="28">
        <v>8</v>
      </c>
    </row>
    <row r="50" spans="1:8">
      <c r="A50" t="s">
        <v>179</v>
      </c>
      <c r="B50" s="1" t="s">
        <v>180</v>
      </c>
      <c r="C50" s="7"/>
      <c r="D50" s="7"/>
      <c r="E50" s="7"/>
      <c r="F50" s="11"/>
      <c r="G50" s="28">
        <v>5</v>
      </c>
      <c r="H50" s="28">
        <v>8</v>
      </c>
    </row>
    <row r="51" spans="1:8">
      <c r="A51" t="s">
        <v>183</v>
      </c>
      <c r="B51" s="4" t="s">
        <v>184</v>
      </c>
      <c r="C51" s="7">
        <v>14.880000692560833</v>
      </c>
      <c r="D51" s="7"/>
      <c r="E51" s="7"/>
      <c r="F51" s="6"/>
      <c r="G51" s="28">
        <v>16</v>
      </c>
      <c r="H51" s="28">
        <v>20</v>
      </c>
    </row>
    <row r="52" spans="1:8">
      <c r="A52" t="s">
        <v>187</v>
      </c>
      <c r="B52" s="1" t="s">
        <v>188</v>
      </c>
      <c r="C52" s="7">
        <v>6.9412835253391343</v>
      </c>
      <c r="D52" s="7"/>
      <c r="E52" s="7"/>
      <c r="F52" s="10"/>
      <c r="G52" s="28">
        <v>5</v>
      </c>
    </row>
    <row r="53" spans="1:8">
      <c r="A53" t="s">
        <v>192</v>
      </c>
      <c r="B53" s="1" t="s">
        <v>193</v>
      </c>
      <c r="C53" s="7">
        <v>11.573560840732403</v>
      </c>
      <c r="D53" s="7"/>
      <c r="E53" s="7"/>
      <c r="F53" s="10"/>
      <c r="G53" s="28">
        <v>5</v>
      </c>
    </row>
    <row r="54" spans="1:8">
      <c r="A54" t="s">
        <v>196</v>
      </c>
      <c r="B54" s="1" t="s">
        <v>197</v>
      </c>
      <c r="C54" s="7">
        <v>4.9529361806720313</v>
      </c>
      <c r="D54" s="7"/>
      <c r="E54" s="7"/>
      <c r="F54" s="6"/>
      <c r="G54" s="28">
        <v>5</v>
      </c>
    </row>
    <row r="55" spans="1:8">
      <c r="A55" t="s">
        <v>200</v>
      </c>
      <c r="B55" s="1" t="s">
        <v>201</v>
      </c>
      <c r="C55" s="7">
        <v>3.5785391042329584</v>
      </c>
      <c r="D55" s="7">
        <v>8.1873614423669707</v>
      </c>
      <c r="E55" s="7"/>
      <c r="F55" s="10"/>
      <c r="G55" s="28">
        <v>11</v>
      </c>
      <c r="H55" s="28">
        <v>9</v>
      </c>
    </row>
    <row r="56" spans="1:8">
      <c r="A56" t="s">
        <v>204</v>
      </c>
      <c r="B56" s="1" t="s">
        <v>205</v>
      </c>
      <c r="C56" s="7">
        <v>9.9444312746404471</v>
      </c>
      <c r="D56" s="7"/>
      <c r="E56" s="7"/>
      <c r="F56" s="10"/>
      <c r="G56" s="28">
        <v>5</v>
      </c>
      <c r="H56" s="28">
        <v>4</v>
      </c>
    </row>
    <row r="57" spans="1:8">
      <c r="A57" t="s">
        <v>515</v>
      </c>
      <c r="B57" s="1" t="s">
        <v>209</v>
      </c>
      <c r="C57" s="7">
        <v>12.413713883423181</v>
      </c>
      <c r="D57" s="7">
        <v>14.26211953257306</v>
      </c>
      <c r="E57" s="7"/>
      <c r="F57" s="10"/>
      <c r="G57" s="28">
        <v>15</v>
      </c>
      <c r="H57" s="28">
        <v>15</v>
      </c>
    </row>
    <row r="58" spans="1:8">
      <c r="A58" t="s">
        <v>516</v>
      </c>
      <c r="B58" s="1" t="s">
        <v>209</v>
      </c>
      <c r="C58" s="7">
        <v>17.14120632974829</v>
      </c>
      <c r="D58" s="7">
        <v>10.514032811292312</v>
      </c>
      <c r="E58" s="32"/>
      <c r="G58" s="28">
        <v>15</v>
      </c>
      <c r="H58" s="28">
        <v>15</v>
      </c>
    </row>
    <row r="59" spans="1:8">
      <c r="A59" t="s">
        <v>212</v>
      </c>
      <c r="B59" s="1" t="s">
        <v>213</v>
      </c>
      <c r="C59" s="7">
        <v>31.286506300735851</v>
      </c>
      <c r="D59" s="6"/>
      <c r="E59" s="7"/>
      <c r="F59" s="6"/>
      <c r="G59" s="28"/>
      <c r="H59" s="28"/>
    </row>
    <row r="60" spans="1:8">
      <c r="A60" t="s">
        <v>215</v>
      </c>
      <c r="B60" s="4" t="s">
        <v>216</v>
      </c>
      <c r="C60" s="7">
        <v>12.096381422377696</v>
      </c>
      <c r="D60" s="6"/>
      <c r="E60" s="7"/>
      <c r="F60" s="6"/>
      <c r="G60" s="28">
        <v>6</v>
      </c>
      <c r="H60" s="28">
        <v>12</v>
      </c>
    </row>
    <row r="61" spans="1:8">
      <c r="A61" t="s">
        <v>218</v>
      </c>
      <c r="B61" s="1" t="s">
        <v>219</v>
      </c>
      <c r="C61" s="7">
        <v>8.1768541058478021</v>
      </c>
      <c r="D61" s="7">
        <v>11.263298210978162</v>
      </c>
      <c r="E61" s="7"/>
      <c r="F61" s="6"/>
      <c r="G61" s="28">
        <v>9</v>
      </c>
      <c r="H61" s="28">
        <v>4</v>
      </c>
    </row>
    <row r="62" spans="1:8">
      <c r="A62" s="15" t="s">
        <v>220</v>
      </c>
      <c r="B62" s="16" t="s">
        <v>221</v>
      </c>
      <c r="C62" s="14">
        <v>5.6164489917903362</v>
      </c>
      <c r="D62" s="14"/>
      <c r="E62" s="14"/>
      <c r="F62" s="21"/>
      <c r="G62" s="31">
        <v>14</v>
      </c>
      <c r="H62" s="15"/>
    </row>
    <row r="63" spans="1:8">
      <c r="A63" t="s">
        <v>225</v>
      </c>
      <c r="B63" s="1" t="s">
        <v>226</v>
      </c>
      <c r="C63" s="7">
        <v>6.8351488253592496</v>
      </c>
      <c r="D63" s="7"/>
      <c r="E63" s="7"/>
      <c r="F63" s="6"/>
      <c r="G63" s="28">
        <v>10</v>
      </c>
    </row>
    <row r="64" spans="1:8">
      <c r="A64" t="s">
        <v>547</v>
      </c>
      <c r="B64" s="1" t="s">
        <v>229</v>
      </c>
      <c r="C64" s="7">
        <v>21.067699323075018</v>
      </c>
      <c r="D64" s="7"/>
      <c r="E64" s="7"/>
      <c r="F64" s="6"/>
      <c r="G64" s="28">
        <v>7</v>
      </c>
    </row>
    <row r="65" spans="1:8">
      <c r="A65" t="s">
        <v>232</v>
      </c>
      <c r="B65" s="1" t="s">
        <v>233</v>
      </c>
      <c r="C65" s="7">
        <v>11.589737664413979</v>
      </c>
      <c r="D65" s="7"/>
      <c r="E65" s="7"/>
      <c r="F65" s="10"/>
      <c r="G65" s="28">
        <v>10</v>
      </c>
      <c r="H65" s="28">
        <v>8</v>
      </c>
    </row>
    <row r="66" spans="1:8">
      <c r="A66" t="s">
        <v>236</v>
      </c>
      <c r="B66" s="1" t="s">
        <v>237</v>
      </c>
      <c r="C66" s="7">
        <v>6.960659297167453</v>
      </c>
      <c r="D66" s="7">
        <v>8.5991783993074709</v>
      </c>
      <c r="E66" s="7"/>
      <c r="F66" s="11"/>
      <c r="G66" s="28">
        <v>13</v>
      </c>
      <c r="H66" s="28">
        <v>8</v>
      </c>
    </row>
    <row r="67" spans="1:8">
      <c r="A67" t="s">
        <v>240</v>
      </c>
      <c r="B67" s="2" t="s">
        <v>241</v>
      </c>
      <c r="C67" s="7">
        <v>19.39938455968645</v>
      </c>
      <c r="D67" s="7"/>
      <c r="E67" s="7"/>
      <c r="F67" s="11"/>
      <c r="G67" s="28">
        <v>11</v>
      </c>
      <c r="H67" s="28">
        <v>14</v>
      </c>
    </row>
    <row r="68" spans="1:8">
      <c r="A68" t="s">
        <v>244</v>
      </c>
      <c r="B68" s="5" t="s">
        <v>245</v>
      </c>
      <c r="C68" s="7">
        <v>12.52141294718902</v>
      </c>
      <c r="D68" s="7"/>
      <c r="E68" s="7"/>
      <c r="F68" s="10"/>
      <c r="G68" s="28">
        <v>31</v>
      </c>
    </row>
    <row r="69" spans="1:8">
      <c r="A69" t="s">
        <v>248</v>
      </c>
      <c r="B69" s="1" t="s">
        <v>249</v>
      </c>
      <c r="C69" s="7">
        <v>8.4499957896182067</v>
      </c>
      <c r="D69" s="7"/>
      <c r="E69" s="7"/>
      <c r="F69" s="6"/>
      <c r="G69" s="28">
        <v>13</v>
      </c>
    </row>
    <row r="70" spans="1:8">
      <c r="A70" t="s">
        <v>252</v>
      </c>
      <c r="B70" s="4" t="s">
        <v>253</v>
      </c>
      <c r="C70" s="7">
        <v>8.9052452588181854</v>
      </c>
      <c r="D70" s="7"/>
      <c r="E70" s="7"/>
      <c r="F70" s="6"/>
      <c r="G70" s="28">
        <v>22</v>
      </c>
      <c r="H70" s="28">
        <v>6</v>
      </c>
    </row>
    <row r="71" spans="1:8">
      <c r="A71" t="s">
        <v>256</v>
      </c>
      <c r="B71" s="1" t="s">
        <v>257</v>
      </c>
      <c r="C71" s="7">
        <v>17.156063346621256</v>
      </c>
      <c r="D71" s="7"/>
      <c r="E71" s="7"/>
      <c r="F71" s="10"/>
      <c r="G71" s="28">
        <v>11</v>
      </c>
    </row>
    <row r="72" spans="1:8">
      <c r="A72" t="s">
        <v>260</v>
      </c>
      <c r="B72" s="1" t="s">
        <v>261</v>
      </c>
      <c r="C72" s="7">
        <v>10.53073334652005</v>
      </c>
      <c r="D72" s="7"/>
      <c r="E72" s="7"/>
      <c r="F72" s="10"/>
      <c r="G72" s="28">
        <v>20</v>
      </c>
    </row>
    <row r="73" spans="1:8">
      <c r="A73" t="s">
        <v>264</v>
      </c>
      <c r="B73" s="5" t="s">
        <v>265</v>
      </c>
      <c r="C73" s="7">
        <v>4.8348520133975637</v>
      </c>
      <c r="D73" s="7"/>
      <c r="E73" s="7"/>
      <c r="F73" s="6"/>
      <c r="G73" s="28">
        <v>13</v>
      </c>
    </row>
    <row r="74" spans="1:8">
      <c r="A74" t="s">
        <v>268</v>
      </c>
      <c r="B74" s="1" t="s">
        <v>269</v>
      </c>
      <c r="C74" s="7">
        <v>11.343895236445833</v>
      </c>
      <c r="D74" s="7"/>
      <c r="E74" s="27">
        <v>8.076734856424947</v>
      </c>
      <c r="F74" s="27"/>
      <c r="G74" s="28">
        <v>16</v>
      </c>
    </row>
    <row r="75" spans="1:8">
      <c r="A75" t="s">
        <v>272</v>
      </c>
      <c r="B75" s="1" t="s">
        <v>273</v>
      </c>
      <c r="C75" s="7">
        <v>5.2592202860853776</v>
      </c>
      <c r="D75" s="7"/>
      <c r="E75" s="7"/>
      <c r="F75" s="6"/>
      <c r="G75" s="28">
        <v>10</v>
      </c>
    </row>
    <row r="76" spans="1:8">
      <c r="A76" t="s">
        <v>276</v>
      </c>
      <c r="B76" s="1" t="s">
        <v>277</v>
      </c>
      <c r="C76" s="7">
        <v>3.4444980616557874</v>
      </c>
      <c r="D76" s="7"/>
      <c r="E76" s="7"/>
      <c r="F76" s="6"/>
      <c r="G76" s="28"/>
      <c r="H76" s="28"/>
    </row>
    <row r="77" spans="1:8">
      <c r="A77" t="s">
        <v>281</v>
      </c>
      <c r="B77" s="1" t="s">
        <v>282</v>
      </c>
      <c r="C77" s="7">
        <v>11.690461373396849</v>
      </c>
      <c r="D77" s="7"/>
      <c r="E77" s="7"/>
      <c r="F77" s="10"/>
      <c r="G77" s="28"/>
      <c r="H77" s="28"/>
    </row>
    <row r="78" spans="1:8">
      <c r="A78" t="s">
        <v>285</v>
      </c>
      <c r="B78" s="1" t="s">
        <v>286</v>
      </c>
      <c r="C78" s="7">
        <v>15.327902250411007</v>
      </c>
      <c r="D78" s="7"/>
      <c r="E78" s="7"/>
      <c r="F78" s="10"/>
      <c r="G78" s="28">
        <v>6</v>
      </c>
    </row>
    <row r="79" spans="1:8">
      <c r="A79" t="s">
        <v>289</v>
      </c>
      <c r="B79" s="4" t="s">
        <v>290</v>
      </c>
      <c r="C79" s="7">
        <v>9.3451437287669297</v>
      </c>
      <c r="D79" s="7">
        <v>15.062843826297481</v>
      </c>
      <c r="E79" s="7"/>
      <c r="F79" s="6"/>
      <c r="G79" s="28">
        <v>7</v>
      </c>
      <c r="H79" s="28">
        <v>19</v>
      </c>
    </row>
    <row r="80" spans="1:8">
      <c r="A80" t="s">
        <v>293</v>
      </c>
      <c r="B80" s="1" t="s">
        <v>294</v>
      </c>
      <c r="C80" s="7">
        <v>4.982534378873841</v>
      </c>
      <c r="D80" s="7"/>
      <c r="E80" s="7"/>
      <c r="F80" s="10"/>
      <c r="G80" s="28">
        <v>20</v>
      </c>
    </row>
    <row r="81" spans="1:8">
      <c r="A81" t="s">
        <v>297</v>
      </c>
      <c r="B81" s="1" t="s">
        <v>298</v>
      </c>
      <c r="C81" s="7">
        <v>7.5431680677787885</v>
      </c>
      <c r="D81" s="7"/>
      <c r="E81" s="7"/>
      <c r="F81" s="11"/>
      <c r="G81" s="28">
        <v>8</v>
      </c>
      <c r="H81" s="28">
        <v>13</v>
      </c>
    </row>
    <row r="82" spans="1:8">
      <c r="A82" s="15" t="s">
        <v>301</v>
      </c>
      <c r="B82" s="16" t="s">
        <v>302</v>
      </c>
      <c r="C82" s="14">
        <v>19</v>
      </c>
      <c r="D82" s="14"/>
      <c r="E82" s="14"/>
      <c r="F82" s="17"/>
      <c r="G82" s="14">
        <v>13</v>
      </c>
      <c r="H82" s="14">
        <v>10</v>
      </c>
    </row>
    <row r="83" spans="1:8">
      <c r="C83" s="32"/>
      <c r="D83" s="32"/>
      <c r="E83" s="33"/>
      <c r="F83" s="32"/>
      <c r="G83" s="32"/>
      <c r="H83" s="32"/>
    </row>
    <row r="84" spans="1:8">
      <c r="C84" s="33"/>
      <c r="D84" s="33"/>
      <c r="E84" s="33"/>
      <c r="F84" s="33"/>
      <c r="G84" s="33"/>
      <c r="H84" s="33"/>
    </row>
    <row r="85" spans="1:8">
      <c r="C85" s="32"/>
      <c r="D85" s="32"/>
      <c r="E85" s="32"/>
      <c r="F85" s="32"/>
      <c r="G85" s="32"/>
      <c r="H85" s="32"/>
    </row>
  </sheetData>
  <mergeCells count="5">
    <mergeCell ref="C3:F3"/>
    <mergeCell ref="G3:H3"/>
    <mergeCell ref="C4:D4"/>
    <mergeCell ref="E4:F4"/>
    <mergeCell ref="G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519E-20CC-44F7-98F5-F3F420998F0B}">
  <dimension ref="A1:AP83"/>
  <sheetViews>
    <sheetView zoomScale="85" zoomScaleNormal="85" workbookViewId="0">
      <selection activeCell="A33" sqref="A33:XFD33"/>
    </sheetView>
  </sheetViews>
  <sheetFormatPr baseColWidth="10" defaultColWidth="8.83203125" defaultRowHeight="15"/>
  <cols>
    <col min="1" max="1" width="23.1640625" style="82" bestFit="1" customWidth="1"/>
    <col min="2" max="2" width="15.5" style="82" bestFit="1" customWidth="1"/>
    <col min="3" max="3" width="9.1640625" style="82" customWidth="1"/>
    <col min="4" max="4" width="12.6640625" style="82" customWidth="1"/>
    <col min="5" max="22" width="9.1640625" style="82" customWidth="1"/>
    <col min="23" max="23" width="104.6640625" style="82" customWidth="1"/>
    <col min="24" max="24" width="9.1640625" style="82" customWidth="1"/>
    <col min="25" max="25" width="84.83203125" style="83" customWidth="1"/>
    <col min="26" max="26" width="20" customWidth="1"/>
    <col min="29" max="29" width="29" bestFit="1" customWidth="1"/>
    <col min="30" max="32" width="8.83203125" style="82"/>
    <col min="33" max="33" width="23.1640625" style="82" bestFit="1" customWidth="1"/>
    <col min="34" max="34" width="8.83203125" style="82"/>
    <col min="35" max="35" width="10.5" style="82" bestFit="1" customWidth="1"/>
    <col min="36" max="16384" width="8.83203125" style="82"/>
  </cols>
  <sheetData>
    <row r="1" spans="1:42" s="34" customFormat="1" ht="35.25" customHeight="1">
      <c r="A1" s="139" t="s">
        <v>630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82"/>
      <c r="X1"/>
      <c r="Y1" s="82"/>
      <c r="Z1"/>
      <c r="AA1"/>
      <c r="AB1"/>
      <c r="AC1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</row>
    <row r="2" spans="1:42" s="34" customFormat="1" ht="21" customHeight="1">
      <c r="W2" s="82"/>
      <c r="X2" s="81"/>
      <c r="Y2" s="82"/>
      <c r="Z2"/>
      <c r="AA2"/>
      <c r="AB2"/>
      <c r="AC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</row>
    <row r="3" spans="1:42" s="34" customFormat="1">
      <c r="A3" s="91"/>
      <c r="B3" s="91"/>
      <c r="C3" s="91"/>
      <c r="D3" s="91"/>
      <c r="E3" s="133" t="s">
        <v>306</v>
      </c>
      <c r="F3" s="134"/>
      <c r="G3" s="134"/>
      <c r="H3" s="134"/>
      <c r="I3" s="134"/>
      <c r="J3" s="135"/>
      <c r="K3" s="133" t="s">
        <v>544</v>
      </c>
      <c r="L3" s="134"/>
      <c r="M3" s="134"/>
      <c r="N3" s="134"/>
      <c r="O3" s="134"/>
      <c r="P3" s="135"/>
      <c r="Q3" s="136" t="s">
        <v>546</v>
      </c>
      <c r="R3" s="137"/>
      <c r="S3" s="137"/>
      <c r="T3" s="137"/>
      <c r="U3" s="137"/>
      <c r="V3" s="138"/>
      <c r="W3" s="82"/>
      <c r="X3" s="81"/>
      <c r="Y3" s="82"/>
      <c r="Z3"/>
      <c r="AA3"/>
      <c r="AB3"/>
      <c r="AC3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</row>
    <row r="4" spans="1:42" s="34" customFormat="1" ht="48">
      <c r="A4" s="96" t="s">
        <v>1</v>
      </c>
      <c r="B4" s="92" t="s">
        <v>500</v>
      </c>
      <c r="C4" s="93" t="s">
        <v>501</v>
      </c>
      <c r="D4" s="93" t="s">
        <v>502</v>
      </c>
      <c r="E4" s="97" t="s">
        <v>503</v>
      </c>
      <c r="F4" s="94" t="s">
        <v>534</v>
      </c>
      <c r="G4" s="94" t="s">
        <v>504</v>
      </c>
      <c r="H4" s="94" t="s">
        <v>505</v>
      </c>
      <c r="I4" s="94" t="s">
        <v>506</v>
      </c>
      <c r="J4" s="98" t="s">
        <v>507</v>
      </c>
      <c r="K4" s="97" t="s">
        <v>503</v>
      </c>
      <c r="L4" s="94" t="s">
        <v>535</v>
      </c>
      <c r="M4" s="94" t="s">
        <v>504</v>
      </c>
      <c r="N4" s="94" t="s">
        <v>505</v>
      </c>
      <c r="O4" s="94" t="s">
        <v>506</v>
      </c>
      <c r="P4" s="98" t="s">
        <v>507</v>
      </c>
      <c r="Q4" s="97" t="s">
        <v>503</v>
      </c>
      <c r="R4" s="94" t="s">
        <v>535</v>
      </c>
      <c r="S4" s="94" t="s">
        <v>504</v>
      </c>
      <c r="T4" s="94" t="s">
        <v>505</v>
      </c>
      <c r="U4" s="94" t="s">
        <v>506</v>
      </c>
      <c r="V4" s="98" t="s">
        <v>507</v>
      </c>
      <c r="W4"/>
      <c r="X4" s="82"/>
      <c r="Z4"/>
      <c r="AA4"/>
      <c r="AB4"/>
      <c r="AC4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</row>
    <row r="5" spans="1:42" s="34" customFormat="1">
      <c r="A5" t="s">
        <v>8</v>
      </c>
      <c r="B5" s="84" t="s">
        <v>9</v>
      </c>
      <c r="C5" s="85" t="s">
        <v>508</v>
      </c>
      <c r="D5" s="86">
        <v>26724</v>
      </c>
      <c r="E5" s="75">
        <v>26857.219810960058</v>
      </c>
      <c r="F5" s="27">
        <v>89227.579240363819</v>
      </c>
      <c r="G5" s="27">
        <v>31479.896565172436</v>
      </c>
      <c r="H5" s="27">
        <v>28611.175050149424</v>
      </c>
      <c r="I5" s="27">
        <v>30832.793529934614</v>
      </c>
      <c r="J5" s="76">
        <v>58593.787261033518</v>
      </c>
      <c r="K5" s="101">
        <v>22449.307180376101</v>
      </c>
      <c r="L5" s="86">
        <v>78568.626060523005</v>
      </c>
      <c r="M5" s="86">
        <v>25232.716751165299</v>
      </c>
      <c r="N5" s="86">
        <v>23414.440190885201</v>
      </c>
      <c r="O5" s="86">
        <v>25444.917505016099</v>
      </c>
      <c r="P5" s="74">
        <v>49758.404067524898</v>
      </c>
      <c r="Q5" s="75">
        <v>119.63496064785954</v>
      </c>
      <c r="R5" s="27">
        <v>113.56642430227812</v>
      </c>
      <c r="S5" s="27">
        <v>124.7582528493236</v>
      </c>
      <c r="T5" s="27">
        <v>122.19457231049758</v>
      </c>
      <c r="U5" s="27">
        <v>121.1746649359597</v>
      </c>
      <c r="V5" s="76">
        <v>117.75656466296329</v>
      </c>
      <c r="W5" s="87"/>
      <c r="X5" s="82"/>
      <c r="Z5"/>
      <c r="AA5"/>
      <c r="AB5"/>
      <c r="AC5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</row>
    <row r="6" spans="1:42" s="34" customFormat="1">
      <c r="A6" t="s">
        <v>14</v>
      </c>
      <c r="B6" s="84" t="s">
        <v>15</v>
      </c>
      <c r="C6" s="85" t="s">
        <v>508</v>
      </c>
      <c r="D6" s="86">
        <v>14167.8</v>
      </c>
      <c r="E6" s="75">
        <v>16634.699890458196</v>
      </c>
      <c r="F6" s="27">
        <v>21048.620040044545</v>
      </c>
      <c r="G6" s="27">
        <v>29949.389492810755</v>
      </c>
      <c r="H6" s="27">
        <v>24565.475590973438</v>
      </c>
      <c r="I6" s="27">
        <v>10165.071797112087</v>
      </c>
      <c r="J6" s="76">
        <v>78875.554759971536</v>
      </c>
      <c r="K6" s="101">
        <v>23863.039212331001</v>
      </c>
      <c r="L6" s="86">
        <v>31793.6718842517</v>
      </c>
      <c r="M6" s="86">
        <v>40995.135723245498</v>
      </c>
      <c r="N6" s="86">
        <v>29822.110873190399</v>
      </c>
      <c r="O6" s="86">
        <v>12341.742050279499</v>
      </c>
      <c r="P6" s="74">
        <v>133379.79225976899</v>
      </c>
      <c r="Q6" s="75">
        <v>69.709058190133504</v>
      </c>
      <c r="R6" s="27">
        <v>66.203803438226089</v>
      </c>
      <c r="S6" s="27">
        <v>73.055958870331366</v>
      </c>
      <c r="T6" s="27">
        <v>82.373362822741726</v>
      </c>
      <c r="U6" s="27">
        <v>82.363346727716461</v>
      </c>
      <c r="V6" s="76">
        <v>59.136060585815265</v>
      </c>
      <c r="W6" s="87"/>
      <c r="X6" s="82"/>
      <c r="Z6"/>
      <c r="AA6"/>
      <c r="AB6"/>
      <c r="AC6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</row>
    <row r="7" spans="1:42" s="34" customFormat="1">
      <c r="A7" t="s">
        <v>18</v>
      </c>
      <c r="B7" s="84" t="s">
        <v>19</v>
      </c>
      <c r="C7" s="85" t="s">
        <v>508</v>
      </c>
      <c r="D7" s="86"/>
      <c r="E7" s="75">
        <v>5822.0947812749819</v>
      </c>
      <c r="F7" s="27">
        <v>13806.850860868644</v>
      </c>
      <c r="G7" s="27">
        <v>8454.4360090738446</v>
      </c>
      <c r="H7" s="27">
        <v>1687.2633931894479</v>
      </c>
      <c r="I7" s="27">
        <v>4265.0455465813811</v>
      </c>
      <c r="J7" s="76">
        <v>286.39705299349248</v>
      </c>
      <c r="K7" s="101" t="s">
        <v>537</v>
      </c>
      <c r="L7" s="86">
        <v>11684.932138024</v>
      </c>
      <c r="M7" s="86">
        <v>5486.6504488034898</v>
      </c>
      <c r="N7" s="86" t="s">
        <v>537</v>
      </c>
      <c r="O7" s="86" t="s">
        <v>537</v>
      </c>
      <c r="P7" s="74" t="s">
        <v>537</v>
      </c>
      <c r="Q7" s="75" t="s">
        <v>495</v>
      </c>
      <c r="R7" s="27">
        <v>118.15944412667744</v>
      </c>
      <c r="S7" s="27">
        <v>154.09102671954543</v>
      </c>
      <c r="T7" s="27" t="s">
        <v>495</v>
      </c>
      <c r="U7" s="27" t="s">
        <v>495</v>
      </c>
      <c r="V7" s="76" t="s">
        <v>495</v>
      </c>
      <c r="W7" s="87"/>
      <c r="X7" s="82"/>
      <c r="Z7"/>
      <c r="AA7"/>
      <c r="AB7"/>
      <c r="AC7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</row>
    <row r="8" spans="1:42" s="34" customFormat="1">
      <c r="A8" t="s">
        <v>22</v>
      </c>
      <c r="B8" s="84" t="s">
        <v>23</v>
      </c>
      <c r="C8" s="85" t="s">
        <v>508</v>
      </c>
      <c r="D8" s="86"/>
      <c r="E8" s="75">
        <v>1085.0104910971827</v>
      </c>
      <c r="F8" s="27">
        <v>7182.8922844327226</v>
      </c>
      <c r="G8" s="27">
        <v>2833.4720081075329</v>
      </c>
      <c r="H8" s="27">
        <v>2963.1341268329825</v>
      </c>
      <c r="I8" s="27">
        <v>1386.2531765369181</v>
      </c>
      <c r="J8" s="76">
        <v>25266.445056641423</v>
      </c>
      <c r="K8" s="101" t="s">
        <v>537</v>
      </c>
      <c r="L8" s="86">
        <v>8491.2797950161203</v>
      </c>
      <c r="M8" s="86" t="s">
        <v>537</v>
      </c>
      <c r="N8" s="86" t="s">
        <v>537</v>
      </c>
      <c r="O8" s="86" t="s">
        <v>537</v>
      </c>
      <c r="P8" s="74" t="s">
        <v>537</v>
      </c>
      <c r="Q8" s="75" t="s">
        <v>495</v>
      </c>
      <c r="R8" s="27">
        <v>84.591397973349743</v>
      </c>
      <c r="S8" s="27" t="s">
        <v>495</v>
      </c>
      <c r="T8" s="27" t="s">
        <v>495</v>
      </c>
      <c r="U8" s="27" t="s">
        <v>495</v>
      </c>
      <c r="V8" s="76" t="s">
        <v>495</v>
      </c>
      <c r="W8"/>
      <c r="X8" s="82"/>
      <c r="Z8"/>
      <c r="AA8"/>
      <c r="AB8"/>
      <c r="AC8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</row>
    <row r="9" spans="1:42" s="34" customFormat="1">
      <c r="A9" t="s">
        <v>26</v>
      </c>
      <c r="B9" s="84" t="s">
        <v>27</v>
      </c>
      <c r="C9" s="85" t="s">
        <v>508</v>
      </c>
      <c r="D9" s="86"/>
      <c r="E9" s="75">
        <v>12272.631241895788</v>
      </c>
      <c r="F9" s="27">
        <v>84566.28660943656</v>
      </c>
      <c r="G9" s="27">
        <v>20959.736319463533</v>
      </c>
      <c r="H9" s="27">
        <v>24547.230302724878</v>
      </c>
      <c r="I9" s="27">
        <v>18435.04980355312</v>
      </c>
      <c r="J9" s="76">
        <v>39414.969425201678</v>
      </c>
      <c r="K9" s="101">
        <v>7262.9237405056201</v>
      </c>
      <c r="L9" s="86">
        <v>61835.649131512197</v>
      </c>
      <c r="M9" s="86">
        <v>8746.0197982438895</v>
      </c>
      <c r="N9" s="86">
        <v>11519.2566417293</v>
      </c>
      <c r="O9" s="86">
        <v>10216.4405519059</v>
      </c>
      <c r="P9" s="74">
        <v>22728.313927843199</v>
      </c>
      <c r="Q9" s="75">
        <v>168.97645742100838</v>
      </c>
      <c r="R9" s="27">
        <v>136.75976204208803</v>
      </c>
      <c r="S9" s="27">
        <v>239.64885517034884</v>
      </c>
      <c r="T9" s="27">
        <v>213.09734704408658</v>
      </c>
      <c r="U9" s="27">
        <v>180.44493784201603</v>
      </c>
      <c r="V9" s="76">
        <v>173.41792070601673</v>
      </c>
      <c r="W9" s="87"/>
      <c r="X9" s="82"/>
      <c r="Z9"/>
      <c r="AA9"/>
      <c r="AB9"/>
      <c r="AC9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</row>
    <row r="10" spans="1:42" s="34" customFormat="1">
      <c r="A10" t="s">
        <v>30</v>
      </c>
      <c r="B10" s="84" t="s">
        <v>31</v>
      </c>
      <c r="C10" s="85" t="s">
        <v>508</v>
      </c>
      <c r="D10" s="86"/>
      <c r="E10" s="75">
        <v>63235.067496856544</v>
      </c>
      <c r="F10" s="27">
        <v>69237.788701378973</v>
      </c>
      <c r="G10" s="27">
        <v>73361.75576993209</v>
      </c>
      <c r="H10" s="27">
        <v>32492.352879764934</v>
      </c>
      <c r="I10" s="27">
        <v>42720.238504641173</v>
      </c>
      <c r="J10" s="76">
        <v>92382.462787663069</v>
      </c>
      <c r="K10" s="101">
        <v>50689.305300766697</v>
      </c>
      <c r="L10" s="86">
        <v>67649.732201003295</v>
      </c>
      <c r="M10" s="86">
        <v>59474.907743633201</v>
      </c>
      <c r="N10" s="86">
        <v>23519.378857280099</v>
      </c>
      <c r="O10" s="86">
        <v>31963.2430981004</v>
      </c>
      <c r="P10" s="74">
        <v>83478.539081024501</v>
      </c>
      <c r="Q10" s="75">
        <v>124.75031394028611</v>
      </c>
      <c r="R10" s="27">
        <v>102.34746901237864</v>
      </c>
      <c r="S10" s="27">
        <v>123.34908712453696</v>
      </c>
      <c r="T10" s="27">
        <v>138.15140730090911</v>
      </c>
      <c r="U10" s="27">
        <v>133.6542677272322</v>
      </c>
      <c r="V10" s="76">
        <v>110.66612305948047</v>
      </c>
      <c r="W10" s="87"/>
      <c r="X10" s="82"/>
      <c r="Z10"/>
      <c r="AA10"/>
      <c r="AB10"/>
      <c r="AC10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</row>
    <row r="11" spans="1:42" s="34" customFormat="1">
      <c r="A11" t="s">
        <v>34</v>
      </c>
      <c r="B11" s="84" t="s">
        <v>35</v>
      </c>
      <c r="C11" s="85"/>
      <c r="D11" s="86"/>
      <c r="E11" s="75">
        <v>20267.052476354984</v>
      </c>
      <c r="F11" s="27">
        <v>107154.19938928507</v>
      </c>
      <c r="G11" s="27">
        <v>21305.62282921109</v>
      </c>
      <c r="H11" s="27">
        <v>28022.276606516723</v>
      </c>
      <c r="I11" s="27">
        <v>15232.30373596336</v>
      </c>
      <c r="J11" s="76">
        <v>54538.006071994845</v>
      </c>
      <c r="K11" s="101" t="s">
        <v>495</v>
      </c>
      <c r="L11" s="86" t="s">
        <v>495</v>
      </c>
      <c r="M11" s="86" t="s">
        <v>495</v>
      </c>
      <c r="N11" s="86" t="s">
        <v>495</v>
      </c>
      <c r="O11" s="86" t="s">
        <v>495</v>
      </c>
      <c r="P11" s="74" t="s">
        <v>495</v>
      </c>
      <c r="Q11" s="101" t="s">
        <v>495</v>
      </c>
      <c r="R11" s="86" t="s">
        <v>495</v>
      </c>
      <c r="S11" s="86" t="s">
        <v>495</v>
      </c>
      <c r="T11" s="86" t="s">
        <v>495</v>
      </c>
      <c r="U11" s="86" t="s">
        <v>495</v>
      </c>
      <c r="V11" s="74" t="s">
        <v>495</v>
      </c>
      <c r="W11" s="87"/>
      <c r="X11" s="82"/>
      <c r="Z11"/>
      <c r="AA11"/>
      <c r="AB11"/>
      <c r="AC11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</row>
    <row r="12" spans="1:42" s="34" customFormat="1">
      <c r="A12" t="s">
        <v>38</v>
      </c>
      <c r="B12" s="84" t="s">
        <v>39</v>
      </c>
      <c r="C12" s="85" t="s">
        <v>508</v>
      </c>
      <c r="D12" s="86"/>
      <c r="E12" s="75">
        <v>13378.22800054849</v>
      </c>
      <c r="F12" s="27">
        <v>8914.3724126514862</v>
      </c>
      <c r="G12" s="27">
        <v>11436.207013895044</v>
      </c>
      <c r="H12" s="27">
        <v>12710.629662127893</v>
      </c>
      <c r="I12" s="27">
        <v>12936.901565879331</v>
      </c>
      <c r="J12" s="76">
        <v>8168.7439436137574</v>
      </c>
      <c r="K12" s="101">
        <v>7565.9307824079997</v>
      </c>
      <c r="L12" s="86">
        <v>7306.3155104626203</v>
      </c>
      <c r="M12" s="86">
        <v>6379.1181106577196</v>
      </c>
      <c r="N12" s="86">
        <v>6304.9423186733302</v>
      </c>
      <c r="O12" s="86">
        <v>6286.3983706772297</v>
      </c>
      <c r="P12" s="74">
        <v>5099.5856989269596</v>
      </c>
      <c r="Q12" s="75">
        <v>176.82197188024787</v>
      </c>
      <c r="R12" s="27">
        <v>122.00913579335759</v>
      </c>
      <c r="S12" s="27">
        <v>179.27567440377607</v>
      </c>
      <c r="T12" s="27">
        <v>201.59787385338731</v>
      </c>
      <c r="U12" s="27">
        <v>205.79194640643888</v>
      </c>
      <c r="V12" s="76">
        <v>160.18446254040992</v>
      </c>
      <c r="W12" s="87"/>
      <c r="X12" s="82"/>
      <c r="Z12"/>
      <c r="AA12"/>
      <c r="AB12"/>
      <c r="AC1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</row>
    <row r="13" spans="1:42" s="34" customFormat="1">
      <c r="A13" t="s">
        <v>42</v>
      </c>
      <c r="B13" s="84" t="s">
        <v>43</v>
      </c>
      <c r="C13" s="85" t="s">
        <v>508</v>
      </c>
      <c r="D13" s="86">
        <v>7272.6</v>
      </c>
      <c r="E13" s="75">
        <v>8073.0206085977625</v>
      </c>
      <c r="F13" s="27">
        <v>18692.025157561518</v>
      </c>
      <c r="G13" s="27">
        <v>9965.8236158554082</v>
      </c>
      <c r="H13" s="27">
        <v>12316.750457044585</v>
      </c>
      <c r="I13" s="27">
        <v>9946.4259503489175</v>
      </c>
      <c r="J13" s="76">
        <v>12045.500305211743</v>
      </c>
      <c r="K13" s="101">
        <v>6823.2687273711199</v>
      </c>
      <c r="L13" s="86">
        <v>13961.7836401768</v>
      </c>
      <c r="M13" s="86">
        <v>7823.2221068220497</v>
      </c>
      <c r="N13" s="86">
        <v>11349.4923273436</v>
      </c>
      <c r="O13" s="86">
        <v>8571.9835831988094</v>
      </c>
      <c r="P13" s="74">
        <v>10048.714518999401</v>
      </c>
      <c r="Q13" s="75">
        <v>118.31602903478418</v>
      </c>
      <c r="R13" s="27">
        <v>133.8799227898995</v>
      </c>
      <c r="S13" s="27">
        <v>127.38771160753515</v>
      </c>
      <c r="T13" s="27">
        <v>108.52247925989282</v>
      </c>
      <c r="U13" s="27">
        <v>116.03412271862059</v>
      </c>
      <c r="V13" s="76">
        <v>119.87105696392271</v>
      </c>
      <c r="W13" s="87"/>
      <c r="X13" s="82"/>
      <c r="Z13"/>
      <c r="AA13"/>
      <c r="AB13"/>
      <c r="AC13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</row>
    <row r="14" spans="1:42" s="34" customFormat="1">
      <c r="A14" t="s">
        <v>46</v>
      </c>
      <c r="B14" s="84" t="s">
        <v>47</v>
      </c>
      <c r="C14" s="85" t="s">
        <v>508</v>
      </c>
      <c r="D14" s="86">
        <v>20430.599999999999</v>
      </c>
      <c r="E14" s="75">
        <v>12836.707311080416</v>
      </c>
      <c r="F14" s="27">
        <v>20651.185593232396</v>
      </c>
      <c r="G14" s="27">
        <v>15611.503343734685</v>
      </c>
      <c r="H14" s="27">
        <v>20280.244137082227</v>
      </c>
      <c r="I14" s="27">
        <v>16723.215328378992</v>
      </c>
      <c r="J14" s="76">
        <v>18916.956204123417</v>
      </c>
      <c r="K14" s="101">
        <v>15861.2352431565</v>
      </c>
      <c r="L14" s="86">
        <v>29092.6098937311</v>
      </c>
      <c r="M14" s="86">
        <v>20957.7110771972</v>
      </c>
      <c r="N14" s="86">
        <v>24554.479680664899</v>
      </c>
      <c r="O14" s="86">
        <v>22524.116820947402</v>
      </c>
      <c r="P14" s="74">
        <v>22739.3070396929</v>
      </c>
      <c r="Q14" s="75">
        <v>80.931321642297377</v>
      </c>
      <c r="R14" s="27">
        <v>70.984300372729123</v>
      </c>
      <c r="S14" s="27">
        <v>74.490497966262183</v>
      </c>
      <c r="T14" s="27">
        <v>82.592848233113386</v>
      </c>
      <c r="U14" s="27">
        <v>74.245820430244009</v>
      </c>
      <c r="V14" s="76">
        <v>83.190557087349546</v>
      </c>
      <c r="W14" s="87"/>
      <c r="X14" s="82"/>
      <c r="Z14"/>
      <c r="AA14"/>
      <c r="AB14"/>
      <c r="AC14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</row>
    <row r="15" spans="1:42" s="34" customFormat="1">
      <c r="A15" t="s">
        <v>49</v>
      </c>
      <c r="B15" s="84" t="s">
        <v>50</v>
      </c>
      <c r="C15" s="85" t="s">
        <v>508</v>
      </c>
      <c r="D15" s="86">
        <v>20400</v>
      </c>
      <c r="E15" s="75">
        <v>22784.424262170218</v>
      </c>
      <c r="F15" s="27">
        <v>54501.383877241264</v>
      </c>
      <c r="G15" s="27">
        <v>35641.757949564722</v>
      </c>
      <c r="H15" s="27">
        <v>17693.970472248377</v>
      </c>
      <c r="I15" s="27">
        <v>24092.134805970207</v>
      </c>
      <c r="J15" s="76">
        <v>48517.628280650504</v>
      </c>
      <c r="K15" s="101">
        <v>23636.575650048198</v>
      </c>
      <c r="L15" s="86">
        <v>63610.042626617898</v>
      </c>
      <c r="M15" s="86">
        <v>28447.1406751959</v>
      </c>
      <c r="N15" s="86">
        <v>11083.711999891901</v>
      </c>
      <c r="O15" s="86">
        <v>15022.1125490955</v>
      </c>
      <c r="P15" s="74">
        <v>58426.481035061799</v>
      </c>
      <c r="Q15" s="75">
        <v>96.394776466377692</v>
      </c>
      <c r="R15" s="27">
        <v>85.680470609266536</v>
      </c>
      <c r="S15" s="27">
        <v>125.29117902047031</v>
      </c>
      <c r="T15" s="27">
        <v>159.63939222185624</v>
      </c>
      <c r="U15" s="27">
        <v>160.37780789640553</v>
      </c>
      <c r="V15" s="76">
        <v>83.040476546131572</v>
      </c>
      <c r="W15" s="87"/>
      <c r="X15" s="82"/>
      <c r="Z15"/>
      <c r="AA15"/>
      <c r="AB15"/>
      <c r="AC15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</row>
    <row r="16" spans="1:42" s="34" customFormat="1">
      <c r="A16" t="s">
        <v>53</v>
      </c>
      <c r="B16" s="84" t="s">
        <v>54</v>
      </c>
      <c r="C16" s="85" t="s">
        <v>508</v>
      </c>
      <c r="D16" s="86">
        <v>3325.2</v>
      </c>
      <c r="E16" s="75">
        <v>4521.0313335657629</v>
      </c>
      <c r="F16" s="27">
        <v>16702.452114695516</v>
      </c>
      <c r="G16" s="27">
        <v>10490.814177445936</v>
      </c>
      <c r="H16" s="27">
        <v>5024.3876592983179</v>
      </c>
      <c r="I16" s="27">
        <v>4138.7678226498283</v>
      </c>
      <c r="J16" s="76">
        <v>9717.229588719576</v>
      </c>
      <c r="K16" s="101">
        <v>2146.4962046625001</v>
      </c>
      <c r="L16" s="86">
        <v>8402.0185060380209</v>
      </c>
      <c r="M16" s="86">
        <v>6052.9813254169803</v>
      </c>
      <c r="N16" s="86">
        <v>2709.7050001739499</v>
      </c>
      <c r="O16" s="86">
        <v>1982.9240903710199</v>
      </c>
      <c r="P16" s="74">
        <v>5436.11835861896</v>
      </c>
      <c r="Q16" s="75">
        <v>210.62377486367919</v>
      </c>
      <c r="R16" s="27">
        <v>198.7909465171075</v>
      </c>
      <c r="S16" s="27">
        <v>173.31648015159274</v>
      </c>
      <c r="T16" s="27">
        <v>185.42194294123445</v>
      </c>
      <c r="U16" s="27">
        <v>208.72043679067082</v>
      </c>
      <c r="V16" s="76">
        <v>178.75309085779782</v>
      </c>
      <c r="W16" s="87"/>
      <c r="X16" s="82"/>
      <c r="Z16"/>
      <c r="AA16"/>
      <c r="AB16"/>
      <c r="AC16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</row>
    <row r="17" spans="1:41" s="34" customFormat="1">
      <c r="A17" t="s">
        <v>57</v>
      </c>
      <c r="B17" s="84" t="s">
        <v>58</v>
      </c>
      <c r="C17" s="85" t="s">
        <v>508</v>
      </c>
      <c r="D17" s="86">
        <v>8364</v>
      </c>
      <c r="E17" s="75">
        <v>9304.432249975931</v>
      </c>
      <c r="F17" s="27">
        <v>19623.971012960756</v>
      </c>
      <c r="G17" s="27">
        <v>11571.967089562502</v>
      </c>
      <c r="H17" s="27">
        <v>10699.531584927008</v>
      </c>
      <c r="I17" s="27">
        <v>9345.2901218606748</v>
      </c>
      <c r="J17" s="76">
        <v>20136.622913483334</v>
      </c>
      <c r="K17" s="101">
        <v>8286.6935144592808</v>
      </c>
      <c r="L17" s="86">
        <v>20133.860944112799</v>
      </c>
      <c r="M17" s="86">
        <v>11703.417219821</v>
      </c>
      <c r="N17" s="86">
        <v>11183.9668263683</v>
      </c>
      <c r="O17" s="86">
        <v>9501.1705768403899</v>
      </c>
      <c r="P17" s="74">
        <v>19072.370883153901</v>
      </c>
      <c r="Q17" s="75">
        <v>112.28160223062214</v>
      </c>
      <c r="R17" s="27">
        <v>97.467500483054963</v>
      </c>
      <c r="S17" s="27">
        <v>98.876822659659851</v>
      </c>
      <c r="T17" s="27">
        <v>95.668484635530703</v>
      </c>
      <c r="U17" s="27">
        <v>98.359355263448464</v>
      </c>
      <c r="V17" s="76">
        <v>105.5800720154276</v>
      </c>
      <c r="W17" s="87"/>
      <c r="X17" s="82"/>
      <c r="Z17"/>
      <c r="AA17"/>
      <c r="AB17"/>
      <c r="AC17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</row>
    <row r="18" spans="1:41" s="34" customFormat="1">
      <c r="A18" t="s">
        <v>61</v>
      </c>
      <c r="B18" s="84" t="s">
        <v>62</v>
      </c>
      <c r="C18" s="85" t="s">
        <v>508</v>
      </c>
      <c r="D18" s="86">
        <v>20298</v>
      </c>
      <c r="E18" s="75">
        <v>24041.023424111452</v>
      </c>
      <c r="F18" s="27">
        <v>54823.652522646385</v>
      </c>
      <c r="G18" s="27">
        <v>28431.174741375078</v>
      </c>
      <c r="H18" s="27">
        <v>9502.5046356208441</v>
      </c>
      <c r="I18" s="27">
        <v>27877.21708188171</v>
      </c>
      <c r="J18" s="76">
        <v>36085.036989936285</v>
      </c>
      <c r="K18" s="101">
        <v>15858.9575179067</v>
      </c>
      <c r="L18" s="86">
        <v>37233.9074615227</v>
      </c>
      <c r="M18" s="86">
        <v>18685.592733795998</v>
      </c>
      <c r="N18" s="86">
        <v>6745.0883535658704</v>
      </c>
      <c r="O18" s="86">
        <v>20316.063955578898</v>
      </c>
      <c r="P18" s="74">
        <v>26140.145533687599</v>
      </c>
      <c r="Q18" s="75">
        <v>151.59270965299075</v>
      </c>
      <c r="R18" s="27">
        <v>147.24120099213553</v>
      </c>
      <c r="S18" s="27">
        <v>152.15559466814545</v>
      </c>
      <c r="T18" s="27">
        <v>140.8803582327759</v>
      </c>
      <c r="U18" s="27">
        <v>137.21760840503006</v>
      </c>
      <c r="V18" s="76">
        <v>138.04451449374068</v>
      </c>
      <c r="W18" s="87"/>
      <c r="X18" s="82"/>
      <c r="Z18"/>
      <c r="AA18"/>
      <c r="AB18"/>
      <c r="AC18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</row>
    <row r="19" spans="1:41" s="34" customFormat="1">
      <c r="A19" t="s">
        <v>65</v>
      </c>
      <c r="B19" s="84" t="s">
        <v>66</v>
      </c>
      <c r="C19" s="85" t="s">
        <v>508</v>
      </c>
      <c r="D19" s="86">
        <v>10067.4</v>
      </c>
      <c r="E19" s="75">
        <v>9597.6101426814093</v>
      </c>
      <c r="F19" s="27">
        <v>19151.572882755776</v>
      </c>
      <c r="G19" s="27">
        <v>21509.790694849686</v>
      </c>
      <c r="H19" s="27">
        <v>7326.5702950616496</v>
      </c>
      <c r="I19" s="27">
        <v>9057.6311643339086</v>
      </c>
      <c r="J19" s="76">
        <v>49849.964437092</v>
      </c>
      <c r="K19" s="101">
        <v>9218.2874076310909</v>
      </c>
      <c r="L19" s="86">
        <v>16016.706888049301</v>
      </c>
      <c r="M19" s="86">
        <v>14991.282138959001</v>
      </c>
      <c r="N19" s="86">
        <v>5832.2806635403003</v>
      </c>
      <c r="O19" s="86">
        <v>6955.5648664118198</v>
      </c>
      <c r="P19" s="74">
        <v>42142.706753668499</v>
      </c>
      <c r="Q19" s="75">
        <v>104.11489377881955</v>
      </c>
      <c r="R19" s="27">
        <v>119.57247526984168</v>
      </c>
      <c r="S19" s="27">
        <v>143.48199503864006</v>
      </c>
      <c r="T19" s="27">
        <v>125.62101719251433</v>
      </c>
      <c r="U19" s="27">
        <v>130.22135999439664</v>
      </c>
      <c r="V19" s="76">
        <v>118.28847332582069</v>
      </c>
      <c r="W19" s="87"/>
      <c r="X19" s="82"/>
      <c r="Z19"/>
      <c r="AA19"/>
      <c r="AB19"/>
      <c r="AC19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</row>
    <row r="20" spans="1:41" s="34" customFormat="1">
      <c r="A20" t="s">
        <v>69</v>
      </c>
      <c r="B20" s="84" t="s">
        <v>70</v>
      </c>
      <c r="C20" s="85" t="s">
        <v>508</v>
      </c>
      <c r="D20" s="86">
        <v>14218.8</v>
      </c>
      <c r="E20" s="75">
        <v>14554.441910386733</v>
      </c>
      <c r="F20" s="27">
        <v>78665.02320238587</v>
      </c>
      <c r="G20" s="27">
        <v>29247.287416790168</v>
      </c>
      <c r="H20" s="27">
        <v>5165.9433747618095</v>
      </c>
      <c r="I20" s="27">
        <v>12684.769393465591</v>
      </c>
      <c r="J20" s="76">
        <v>53890.329022058169</v>
      </c>
      <c r="K20" s="101">
        <v>11914.8396067228</v>
      </c>
      <c r="L20" s="86">
        <v>67986.245489773006</v>
      </c>
      <c r="M20" s="86">
        <v>25098.490874007799</v>
      </c>
      <c r="N20" s="86">
        <v>4198.8062041312696</v>
      </c>
      <c r="O20" s="86">
        <v>10910.041429627199</v>
      </c>
      <c r="P20" s="74">
        <v>46789.251317492002</v>
      </c>
      <c r="Q20" s="75">
        <v>122.15390547242089</v>
      </c>
      <c r="R20" s="27">
        <v>115.70726201407791</v>
      </c>
      <c r="S20" s="27">
        <v>116.53006375406775</v>
      </c>
      <c r="T20" s="27">
        <v>123.03362250153292</v>
      </c>
      <c r="U20" s="27">
        <v>116.26692231451072</v>
      </c>
      <c r="V20" s="76">
        <v>115.17672863876633</v>
      </c>
      <c r="W20" s="87"/>
      <c r="X20" s="82"/>
      <c r="Z20"/>
      <c r="AA20"/>
      <c r="AB20"/>
      <c r="AC20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</row>
    <row r="21" spans="1:41" s="34" customFormat="1">
      <c r="A21" t="s">
        <v>73</v>
      </c>
      <c r="B21" s="84" t="s">
        <v>74</v>
      </c>
      <c r="C21" s="85" t="s">
        <v>508</v>
      </c>
      <c r="D21" s="86"/>
      <c r="E21" s="75">
        <v>9020.3260712869778</v>
      </c>
      <c r="F21" s="27">
        <v>10008.112176970981</v>
      </c>
      <c r="G21" s="27">
        <v>16427.30514587614</v>
      </c>
      <c r="H21" s="27">
        <v>9666.0528522471323</v>
      </c>
      <c r="I21" s="27">
        <v>8849.0310098072914</v>
      </c>
      <c r="J21" s="76">
        <v>10216.559460589648</v>
      </c>
      <c r="K21" s="101">
        <v>12417.567274774299</v>
      </c>
      <c r="L21" s="86">
        <v>11670.4664645994</v>
      </c>
      <c r="M21" s="86">
        <v>20775.3343190579</v>
      </c>
      <c r="N21" s="86">
        <v>12685.176647747099</v>
      </c>
      <c r="O21" s="86">
        <v>11971.394331335499</v>
      </c>
      <c r="P21" s="74">
        <v>14122.8660906482</v>
      </c>
      <c r="Q21" s="75">
        <v>72.641652520871318</v>
      </c>
      <c r="R21" s="27">
        <v>85.755888227167958</v>
      </c>
      <c r="S21" s="27">
        <v>79.07119516631235</v>
      </c>
      <c r="T21" s="27">
        <v>76.199592017221406</v>
      </c>
      <c r="U21" s="27">
        <v>73.91813154667102</v>
      </c>
      <c r="V21" s="76">
        <v>72.340553220672334</v>
      </c>
      <c r="W21" s="87"/>
      <c r="X21" s="82"/>
      <c r="Z21"/>
      <c r="AA21"/>
      <c r="AB21"/>
      <c r="AC21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</row>
    <row r="22" spans="1:41" s="34" customFormat="1">
      <c r="A22" t="s">
        <v>77</v>
      </c>
      <c r="B22" s="84" t="s">
        <v>78</v>
      </c>
      <c r="C22" s="85" t="s">
        <v>508</v>
      </c>
      <c r="D22" s="86">
        <v>10373.4</v>
      </c>
      <c r="E22" s="75">
        <v>9482.3757970306815</v>
      </c>
      <c r="F22" s="27">
        <v>16033.318938059403</v>
      </c>
      <c r="G22" s="27">
        <v>14950.144596664682</v>
      </c>
      <c r="H22" s="27">
        <v>7487.8432371582403</v>
      </c>
      <c r="I22" s="27">
        <v>9992.2612885615763</v>
      </c>
      <c r="J22" s="76">
        <v>23382.522977625595</v>
      </c>
      <c r="K22" s="101">
        <v>9769.8521751500302</v>
      </c>
      <c r="L22" s="86">
        <v>17003.1136979193</v>
      </c>
      <c r="M22" s="86">
        <v>16857.5776099584</v>
      </c>
      <c r="N22" s="86">
        <v>7691.1252165121696</v>
      </c>
      <c r="O22" s="86">
        <v>13548.336488901699</v>
      </c>
      <c r="P22" s="74">
        <v>28759.826019642001</v>
      </c>
      <c r="Q22" s="75">
        <v>97.057515579912717</v>
      </c>
      <c r="R22" s="27">
        <v>94.296369611534317</v>
      </c>
      <c r="S22" s="27">
        <v>88.685011230991307</v>
      </c>
      <c r="T22" s="27">
        <v>97.356927970467822</v>
      </c>
      <c r="U22" s="27">
        <v>73.75268024046251</v>
      </c>
      <c r="V22" s="76">
        <v>81.302727497920586</v>
      </c>
      <c r="W22" s="87"/>
      <c r="X22" s="82"/>
      <c r="Z22"/>
      <c r="AA22"/>
      <c r="AB22"/>
      <c r="AC2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</row>
    <row r="23" spans="1:41" s="34" customFormat="1">
      <c r="A23" s="15" t="s">
        <v>81</v>
      </c>
      <c r="B23" s="77" t="s">
        <v>82</v>
      </c>
      <c r="C23" s="78" t="s">
        <v>508</v>
      </c>
      <c r="D23" s="79">
        <v>21318</v>
      </c>
      <c r="E23" s="99">
        <v>20889.84121344598</v>
      </c>
      <c r="F23" s="30">
        <v>24681.963133968286</v>
      </c>
      <c r="G23" s="30">
        <v>17562.16493024012</v>
      </c>
      <c r="H23" s="30">
        <v>24835.556251956288</v>
      </c>
      <c r="I23" s="30">
        <v>27428.006703996911</v>
      </c>
      <c r="J23" s="100">
        <v>22708.725215366379</v>
      </c>
      <c r="K23" s="102">
        <v>17052.953221712101</v>
      </c>
      <c r="L23" s="79">
        <v>14929.475609389599</v>
      </c>
      <c r="M23" s="79">
        <v>13388.897042278</v>
      </c>
      <c r="N23" s="79">
        <v>20015.1140434267</v>
      </c>
      <c r="O23" s="79">
        <v>21037.214165421399</v>
      </c>
      <c r="P23" s="80">
        <v>18088.0429734967</v>
      </c>
      <c r="Q23" s="99">
        <v>122.4998447004985</v>
      </c>
      <c r="R23" s="30">
        <v>165.32371115864947</v>
      </c>
      <c r="S23" s="30">
        <v>131.16961669646295</v>
      </c>
      <c r="T23" s="30">
        <v>124.08401070346488</v>
      </c>
      <c r="U23" s="30">
        <v>130.3785115668023</v>
      </c>
      <c r="V23" s="100">
        <v>125.54550676731631</v>
      </c>
      <c r="W23" s="87"/>
      <c r="X23" s="82"/>
      <c r="Z23"/>
      <c r="AA23"/>
      <c r="AB23"/>
      <c r="AC23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</row>
    <row r="24" spans="1:41" s="34" customFormat="1">
      <c r="A24" t="s">
        <v>85</v>
      </c>
      <c r="B24" s="84" t="s">
        <v>86</v>
      </c>
      <c r="C24" s="85" t="s">
        <v>508</v>
      </c>
      <c r="D24" s="86"/>
      <c r="E24" s="75">
        <v>459.84822561980548</v>
      </c>
      <c r="F24" s="27">
        <v>977.44742873074154</v>
      </c>
      <c r="G24" s="27">
        <v>328.29686323139322</v>
      </c>
      <c r="H24" s="27">
        <v>1286.7124000931929</v>
      </c>
      <c r="I24" s="27">
        <v>488.03770734942191</v>
      </c>
      <c r="J24" s="76">
        <v>2343.3616146744107</v>
      </c>
      <c r="K24" s="101">
        <v>626.40780202027395</v>
      </c>
      <c r="L24" s="86">
        <v>1723.67123938739</v>
      </c>
      <c r="M24" s="86">
        <v>547.22444909496096</v>
      </c>
      <c r="N24" s="86">
        <v>1737.9502196199301</v>
      </c>
      <c r="O24" s="86">
        <v>755.73143712095202</v>
      </c>
      <c r="P24" s="74">
        <v>2888.5617045663198</v>
      </c>
      <c r="Q24" s="75">
        <v>73.410360493070982</v>
      </c>
      <c r="R24" s="27">
        <v>56.70730046398733</v>
      </c>
      <c r="S24" s="27">
        <v>59.993091276231191</v>
      </c>
      <c r="T24" s="27">
        <v>74.036205730598098</v>
      </c>
      <c r="U24" s="27">
        <v>64.578193175165381</v>
      </c>
      <c r="V24" s="76">
        <v>81.125551549408087</v>
      </c>
      <c r="W24" s="87"/>
      <c r="X24" s="82"/>
      <c r="Z24"/>
      <c r="AA24"/>
      <c r="AB24"/>
      <c r="AC24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</row>
    <row r="25" spans="1:41" s="34" customFormat="1">
      <c r="A25" t="s">
        <v>89</v>
      </c>
      <c r="B25" s="88" t="s">
        <v>90</v>
      </c>
      <c r="E25" s="75" t="s">
        <v>537</v>
      </c>
      <c r="F25" s="27" t="s">
        <v>537</v>
      </c>
      <c r="G25" s="27" t="s">
        <v>537</v>
      </c>
      <c r="H25" s="27" t="s">
        <v>537</v>
      </c>
      <c r="I25" s="27" t="s">
        <v>537</v>
      </c>
      <c r="J25" s="76" t="s">
        <v>537</v>
      </c>
      <c r="K25" s="101" t="s">
        <v>495</v>
      </c>
      <c r="L25" s="86" t="s">
        <v>495</v>
      </c>
      <c r="M25" s="86" t="s">
        <v>495</v>
      </c>
      <c r="N25" s="86" t="s">
        <v>495</v>
      </c>
      <c r="O25" s="86" t="s">
        <v>495</v>
      </c>
      <c r="P25" s="74" t="s">
        <v>495</v>
      </c>
      <c r="Q25" s="101" t="s">
        <v>495</v>
      </c>
      <c r="R25" s="86" t="s">
        <v>495</v>
      </c>
      <c r="S25" s="86" t="s">
        <v>495</v>
      </c>
      <c r="T25" s="86" t="s">
        <v>495</v>
      </c>
      <c r="U25" s="86" t="s">
        <v>495</v>
      </c>
      <c r="V25" s="74" t="s">
        <v>495</v>
      </c>
      <c r="W25" s="89"/>
      <c r="X25" s="82"/>
      <c r="Z25"/>
      <c r="AA25"/>
      <c r="AB25"/>
      <c r="AC25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</row>
    <row r="26" spans="1:41" s="34" customFormat="1">
      <c r="A26" t="s">
        <v>93</v>
      </c>
      <c r="B26" s="84" t="s">
        <v>94</v>
      </c>
      <c r="C26" s="85" t="s">
        <v>508</v>
      </c>
      <c r="D26" s="86"/>
      <c r="E26" s="75">
        <v>607.10429149552931</v>
      </c>
      <c r="F26" s="27">
        <v>660.87804272408573</v>
      </c>
      <c r="G26" s="27">
        <v>1094.7213339252905</v>
      </c>
      <c r="H26" s="27">
        <v>703.80830184716001</v>
      </c>
      <c r="I26" s="27">
        <v>819.09153154699834</v>
      </c>
      <c r="J26" s="76">
        <v>1312.4480718982581</v>
      </c>
      <c r="K26" s="101">
        <v>726.98444299473795</v>
      </c>
      <c r="L26" s="86">
        <v>1004.5426555254199</v>
      </c>
      <c r="M26" s="86">
        <v>1416.8136124806799</v>
      </c>
      <c r="N26" s="86">
        <v>808.28641509897602</v>
      </c>
      <c r="O26" s="86">
        <v>997.05489196778296</v>
      </c>
      <c r="P26" s="74">
        <v>1539.8802797696601</v>
      </c>
      <c r="Q26" s="75">
        <v>83.509942660481897</v>
      </c>
      <c r="R26" s="27">
        <v>65.788947745421268</v>
      </c>
      <c r="S26" s="27">
        <v>77.266432527321484</v>
      </c>
      <c r="T26" s="27">
        <v>87.074122328404783</v>
      </c>
      <c r="U26" s="27">
        <v>82.151097010360488</v>
      </c>
      <c r="V26" s="76">
        <v>85.230526628640121</v>
      </c>
      <c r="W26" s="87"/>
      <c r="X26" s="82"/>
      <c r="Z26"/>
      <c r="AA26"/>
      <c r="AB26"/>
      <c r="AC26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</row>
    <row r="27" spans="1:41" s="34" customFormat="1">
      <c r="A27" t="s">
        <v>96</v>
      </c>
      <c r="B27" s="84" t="s">
        <v>97</v>
      </c>
      <c r="C27" s="85" t="s">
        <v>508</v>
      </c>
      <c r="D27" s="86"/>
      <c r="E27" s="75">
        <v>1997.0449956599919</v>
      </c>
      <c r="F27" s="27">
        <v>6743.160316205569</v>
      </c>
      <c r="G27" s="27">
        <v>479.30262703031531</v>
      </c>
      <c r="H27" s="27">
        <v>1170.0819626095345</v>
      </c>
      <c r="I27" s="27">
        <v>1691.9374279803042</v>
      </c>
      <c r="J27" s="76">
        <v>6395.9800554417379</v>
      </c>
      <c r="K27" s="101">
        <v>784.25</v>
      </c>
      <c r="L27" s="86">
        <v>3234.249999999995</v>
      </c>
      <c r="M27" s="27" t="s">
        <v>537</v>
      </c>
      <c r="N27" s="27" t="s">
        <v>537</v>
      </c>
      <c r="O27" s="86">
        <v>752.75</v>
      </c>
      <c r="P27" s="74">
        <v>2790.5</v>
      </c>
      <c r="Q27" s="75">
        <v>254.64392676569867</v>
      </c>
      <c r="R27" s="27">
        <v>208.49224136061159</v>
      </c>
      <c r="S27" s="86" t="s">
        <v>495</v>
      </c>
      <c r="T27" s="86" t="s">
        <v>495</v>
      </c>
      <c r="U27" s="27">
        <v>224.76750952910055</v>
      </c>
      <c r="V27" s="76">
        <v>229.20552071104598</v>
      </c>
      <c r="W27" s="89"/>
      <c r="X27" s="82"/>
      <c r="Z27"/>
      <c r="AA27"/>
      <c r="AB27"/>
      <c r="AC27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</row>
    <row r="28" spans="1:41" s="34" customFormat="1">
      <c r="A28" t="s">
        <v>100</v>
      </c>
      <c r="B28" s="84" t="s">
        <v>101</v>
      </c>
      <c r="C28" s="85" t="s">
        <v>508</v>
      </c>
      <c r="D28" s="86"/>
      <c r="E28" s="75">
        <v>197.06407547722483</v>
      </c>
      <c r="F28" s="27">
        <v>8066.7095547548643</v>
      </c>
      <c r="G28" s="27">
        <v>410.20352488158676</v>
      </c>
      <c r="H28" s="27">
        <v>492.155715216597</v>
      </c>
      <c r="I28" s="27">
        <v>393.32988766502177</v>
      </c>
      <c r="J28" s="76">
        <v>560.59479053104064</v>
      </c>
      <c r="K28" s="101">
        <v>149.09847992500499</v>
      </c>
      <c r="L28" s="86">
        <v>8812.0992986023994</v>
      </c>
      <c r="M28" s="86">
        <v>1001.27858830541</v>
      </c>
      <c r="N28" s="86">
        <v>897.68578893404401</v>
      </c>
      <c r="O28" s="86">
        <v>274.562960194092</v>
      </c>
      <c r="P28" s="74">
        <v>626.90462548073594</v>
      </c>
      <c r="Q28" s="75">
        <v>132.17041218417924</v>
      </c>
      <c r="R28" s="27">
        <v>91.5412920509673</v>
      </c>
      <c r="S28" s="27">
        <v>40.967971319133653</v>
      </c>
      <c r="T28" s="27">
        <v>54.824942232961796</v>
      </c>
      <c r="U28" s="27">
        <v>143.25671874566473</v>
      </c>
      <c r="V28" s="76">
        <v>89.422659802701858</v>
      </c>
      <c r="W28" s="87"/>
      <c r="X28" s="82"/>
      <c r="Z28"/>
      <c r="AA28"/>
      <c r="AB28"/>
      <c r="AC28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</row>
    <row r="29" spans="1:41" s="34" customFormat="1">
      <c r="A29" t="s">
        <v>105</v>
      </c>
      <c r="B29" s="84" t="s">
        <v>106</v>
      </c>
      <c r="C29" s="85" t="s">
        <v>508</v>
      </c>
      <c r="D29" s="86"/>
      <c r="E29" s="75" t="s">
        <v>537</v>
      </c>
      <c r="F29" s="27" t="s">
        <v>537</v>
      </c>
      <c r="G29" s="27" t="s">
        <v>537</v>
      </c>
      <c r="H29" s="27" t="s">
        <v>537</v>
      </c>
      <c r="I29" s="27" t="s">
        <v>537</v>
      </c>
      <c r="J29" s="76" t="s">
        <v>537</v>
      </c>
      <c r="K29" s="75" t="s">
        <v>537</v>
      </c>
      <c r="L29" s="27">
        <v>49.5</v>
      </c>
      <c r="M29" s="27" t="s">
        <v>537</v>
      </c>
      <c r="N29" s="27" t="s">
        <v>537</v>
      </c>
      <c r="O29" s="27" t="s">
        <v>537</v>
      </c>
      <c r="P29" s="76" t="s">
        <v>537</v>
      </c>
      <c r="Q29" s="101" t="s">
        <v>495</v>
      </c>
      <c r="R29" s="86" t="s">
        <v>495</v>
      </c>
      <c r="S29" s="86" t="s">
        <v>495</v>
      </c>
      <c r="T29" s="86" t="s">
        <v>495</v>
      </c>
      <c r="U29" s="86" t="s">
        <v>495</v>
      </c>
      <c r="V29" s="74" t="s">
        <v>495</v>
      </c>
      <c r="W29" s="87"/>
      <c r="X29" s="82"/>
      <c r="Z29"/>
      <c r="AA29"/>
      <c r="AB29"/>
      <c r="AC29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</row>
    <row r="30" spans="1:41" s="34" customFormat="1">
      <c r="A30" t="s">
        <v>109</v>
      </c>
      <c r="B30" s="84" t="s">
        <v>110</v>
      </c>
      <c r="C30" s="85" t="s">
        <v>509</v>
      </c>
      <c r="D30" s="86"/>
      <c r="E30" s="75" t="s">
        <v>537</v>
      </c>
      <c r="F30" s="27" t="s">
        <v>537</v>
      </c>
      <c r="G30" s="27" t="s">
        <v>537</v>
      </c>
      <c r="H30" s="27" t="s">
        <v>537</v>
      </c>
      <c r="I30" s="27" t="s">
        <v>537</v>
      </c>
      <c r="J30" s="76" t="s">
        <v>537</v>
      </c>
      <c r="K30" s="75" t="s">
        <v>537</v>
      </c>
      <c r="L30" s="27" t="s">
        <v>537</v>
      </c>
      <c r="M30" s="27" t="s">
        <v>537</v>
      </c>
      <c r="N30" s="27" t="s">
        <v>537</v>
      </c>
      <c r="O30" s="27" t="s">
        <v>537</v>
      </c>
      <c r="P30" s="76" t="s">
        <v>537</v>
      </c>
      <c r="Q30" s="101" t="s">
        <v>495</v>
      </c>
      <c r="R30" s="86" t="s">
        <v>495</v>
      </c>
      <c r="S30" s="86" t="s">
        <v>495</v>
      </c>
      <c r="T30" s="86" t="s">
        <v>495</v>
      </c>
      <c r="U30" s="86" t="s">
        <v>495</v>
      </c>
      <c r="V30" s="74" t="s">
        <v>495</v>
      </c>
      <c r="W30" s="87"/>
      <c r="X30" s="82"/>
      <c r="Z30"/>
      <c r="AA30"/>
      <c r="AB30"/>
      <c r="AC30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</row>
    <row r="31" spans="1:41" s="34" customFormat="1">
      <c r="A31" t="s">
        <v>538</v>
      </c>
      <c r="B31" s="84" t="s">
        <v>114</v>
      </c>
      <c r="C31" s="85" t="s">
        <v>508</v>
      </c>
      <c r="D31" s="86"/>
      <c r="E31" s="75">
        <v>45.498969057070326</v>
      </c>
      <c r="F31" s="27">
        <v>177.51437214300603</v>
      </c>
      <c r="G31" s="27">
        <v>36.813064910169558</v>
      </c>
      <c r="H31" s="27">
        <v>95.596518999755702</v>
      </c>
      <c r="I31" s="27">
        <v>32.9195055179121</v>
      </c>
      <c r="J31" s="76">
        <v>132.75388494107682</v>
      </c>
      <c r="K31" s="103">
        <v>54.95</v>
      </c>
      <c r="L31" s="90">
        <v>185.375</v>
      </c>
      <c r="M31" s="90">
        <v>48.174999999999997</v>
      </c>
      <c r="N31" s="90">
        <v>97.974999999999994</v>
      </c>
      <c r="O31" s="90">
        <v>41.957499999999996</v>
      </c>
      <c r="P31" s="104">
        <v>157.05000000000001</v>
      </c>
      <c r="Q31" s="75">
        <v>82.800671623421891</v>
      </c>
      <c r="R31" s="27">
        <v>95.759607359679592</v>
      </c>
      <c r="S31" s="27">
        <v>76.415287825987662</v>
      </c>
      <c r="T31" s="27">
        <v>97.572359275075996</v>
      </c>
      <c r="U31" s="27">
        <v>78.459168248613722</v>
      </c>
      <c r="V31" s="76">
        <v>84.529694327333218</v>
      </c>
      <c r="W31" s="87"/>
      <c r="X31" s="82"/>
      <c r="Z31"/>
      <c r="AA31"/>
      <c r="AB31"/>
      <c r="AC31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</row>
    <row r="32" spans="1:41" s="34" customFormat="1">
      <c r="A32" t="s">
        <v>117</v>
      </c>
      <c r="B32" s="84" t="s">
        <v>118</v>
      </c>
      <c r="C32" s="85" t="s">
        <v>508</v>
      </c>
      <c r="D32" s="86"/>
      <c r="E32" s="75" t="s">
        <v>537</v>
      </c>
      <c r="F32" s="27">
        <v>658.33585411386809</v>
      </c>
      <c r="G32" s="27">
        <v>46.565162922598617</v>
      </c>
      <c r="H32" s="27">
        <v>225.49329725988426</v>
      </c>
      <c r="I32" s="27" t="s">
        <v>537</v>
      </c>
      <c r="J32" s="76">
        <v>1504.3379352260717</v>
      </c>
      <c r="K32" s="75" t="s">
        <v>537</v>
      </c>
      <c r="L32" s="27">
        <v>49.5</v>
      </c>
      <c r="M32" s="27" t="s">
        <v>537</v>
      </c>
      <c r="N32" s="27" t="s">
        <v>537</v>
      </c>
      <c r="O32" s="27" t="s">
        <v>537</v>
      </c>
      <c r="P32" s="76" t="s">
        <v>537</v>
      </c>
      <c r="Q32" s="101" t="s">
        <v>495</v>
      </c>
      <c r="R32" s="86" t="s">
        <v>495</v>
      </c>
      <c r="S32" s="86" t="s">
        <v>495</v>
      </c>
      <c r="T32" s="86" t="s">
        <v>495</v>
      </c>
      <c r="U32" s="86" t="s">
        <v>495</v>
      </c>
      <c r="V32" s="74" t="s">
        <v>495</v>
      </c>
      <c r="W32" s="87"/>
      <c r="X32" s="82"/>
      <c r="Z32"/>
      <c r="AA32"/>
      <c r="AB32"/>
      <c r="AC3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</row>
    <row r="33" spans="1:41" s="34" customFormat="1">
      <c r="A33" t="s">
        <v>121</v>
      </c>
      <c r="B33" s="84" t="s">
        <v>122</v>
      </c>
      <c r="C33" s="85" t="s">
        <v>508</v>
      </c>
      <c r="D33" s="86"/>
      <c r="E33" s="75" t="s">
        <v>537</v>
      </c>
      <c r="F33" s="27" t="s">
        <v>537</v>
      </c>
      <c r="G33" s="27">
        <v>74.776943311398185</v>
      </c>
      <c r="H33" s="27" t="s">
        <v>537</v>
      </c>
      <c r="I33" s="27" t="s">
        <v>537</v>
      </c>
      <c r="J33" s="76" t="s">
        <v>537</v>
      </c>
      <c r="K33" s="101" t="s">
        <v>537</v>
      </c>
      <c r="L33" s="86" t="s">
        <v>537</v>
      </c>
      <c r="M33" s="86" t="s">
        <v>537</v>
      </c>
      <c r="N33" s="86" t="s">
        <v>537</v>
      </c>
      <c r="O33" s="86" t="s">
        <v>537</v>
      </c>
      <c r="P33" s="74" t="s">
        <v>537</v>
      </c>
      <c r="Q33" s="101" t="s">
        <v>495</v>
      </c>
      <c r="R33" s="86" t="s">
        <v>495</v>
      </c>
      <c r="S33" s="86" t="s">
        <v>495</v>
      </c>
      <c r="T33" s="86" t="s">
        <v>495</v>
      </c>
      <c r="U33" s="86" t="s">
        <v>495</v>
      </c>
      <c r="V33" s="74" t="s">
        <v>495</v>
      </c>
      <c r="W33" s="87"/>
      <c r="X33" s="82"/>
      <c r="Z33"/>
      <c r="AA33"/>
      <c r="AB33"/>
      <c r="AC33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</row>
    <row r="34" spans="1:41" s="34" customFormat="1">
      <c r="A34" t="s">
        <v>124</v>
      </c>
      <c r="B34" s="88" t="s">
        <v>125</v>
      </c>
      <c r="E34" s="75">
        <v>259.13734194418657</v>
      </c>
      <c r="F34" s="27">
        <v>1771.6139936234104</v>
      </c>
      <c r="G34" s="27">
        <v>583.30350796289463</v>
      </c>
      <c r="H34" s="27">
        <v>476.2967988757448</v>
      </c>
      <c r="I34" s="27">
        <v>612.82155841059807</v>
      </c>
      <c r="J34" s="76">
        <v>7799.4194551604141</v>
      </c>
      <c r="K34" s="101" t="s">
        <v>495</v>
      </c>
      <c r="L34" s="86" t="s">
        <v>495</v>
      </c>
      <c r="M34" s="86" t="s">
        <v>495</v>
      </c>
      <c r="N34" s="86" t="s">
        <v>495</v>
      </c>
      <c r="O34" s="86" t="s">
        <v>495</v>
      </c>
      <c r="P34" s="74" t="s">
        <v>495</v>
      </c>
      <c r="Q34" s="101" t="s">
        <v>495</v>
      </c>
      <c r="R34" s="86" t="s">
        <v>495</v>
      </c>
      <c r="S34" s="86" t="s">
        <v>495</v>
      </c>
      <c r="T34" s="86" t="s">
        <v>495</v>
      </c>
      <c r="U34" s="86" t="s">
        <v>495</v>
      </c>
      <c r="V34" s="74" t="s">
        <v>495</v>
      </c>
      <c r="W34" s="89"/>
      <c r="X34" s="82"/>
      <c r="Z34"/>
      <c r="AA34"/>
      <c r="AB34"/>
      <c r="AC34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</row>
    <row r="35" spans="1:41" s="34" customFormat="1">
      <c r="A35" t="s">
        <v>127</v>
      </c>
      <c r="B35" s="84" t="s">
        <v>128</v>
      </c>
      <c r="C35" s="85" t="s">
        <v>508</v>
      </c>
      <c r="D35" s="86"/>
      <c r="E35" s="75" t="s">
        <v>537</v>
      </c>
      <c r="F35" s="27">
        <v>2077.7563289400568</v>
      </c>
      <c r="G35" s="27">
        <v>758.29598324201902</v>
      </c>
      <c r="H35" s="27">
        <v>2269.9822294862374</v>
      </c>
      <c r="I35" s="27" t="s">
        <v>537</v>
      </c>
      <c r="J35" s="76">
        <v>3126.824405940115</v>
      </c>
      <c r="K35" s="75" t="s">
        <v>537</v>
      </c>
      <c r="L35" s="86">
        <v>2658.28632223568</v>
      </c>
      <c r="M35" s="86">
        <v>1137.2114119160501</v>
      </c>
      <c r="N35" s="86">
        <v>2798.94249499936</v>
      </c>
      <c r="O35" s="86">
        <v>80.9177441715714</v>
      </c>
      <c r="P35" s="74">
        <v>3505.5788838339599</v>
      </c>
      <c r="Q35" s="101" t="s">
        <v>495</v>
      </c>
      <c r="R35" s="27">
        <v>78.161494928530345</v>
      </c>
      <c r="S35" s="27">
        <v>66.680300188369642</v>
      </c>
      <c r="T35" s="27">
        <v>81.101424325145217</v>
      </c>
      <c r="U35" s="86" t="s">
        <v>495</v>
      </c>
      <c r="V35" s="76">
        <v>89.195665239756039</v>
      </c>
      <c r="W35" s="87"/>
      <c r="X35" s="82"/>
      <c r="Z35"/>
      <c r="AA35"/>
      <c r="AB35"/>
      <c r="AC35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</row>
    <row r="36" spans="1:41" s="34" customFormat="1">
      <c r="A36" t="s">
        <v>131</v>
      </c>
      <c r="B36" s="84" t="s">
        <v>132</v>
      </c>
      <c r="C36" s="85" t="s">
        <v>508</v>
      </c>
      <c r="D36" s="86"/>
      <c r="E36" s="75" t="s">
        <v>537</v>
      </c>
      <c r="F36" s="27">
        <v>39.453212002350611</v>
      </c>
      <c r="G36" s="27">
        <v>1922.4943094098946</v>
      </c>
      <c r="H36" s="27">
        <v>94.366360515052961</v>
      </c>
      <c r="I36" s="27" t="s">
        <v>537</v>
      </c>
      <c r="J36" s="76">
        <v>4666.9710131163829</v>
      </c>
      <c r="K36" s="75" t="s">
        <v>537</v>
      </c>
      <c r="L36" s="27" t="s">
        <v>537</v>
      </c>
      <c r="M36" s="86">
        <v>1777.8991742274</v>
      </c>
      <c r="N36" s="86">
        <v>115.65033851919701</v>
      </c>
      <c r="O36" s="86">
        <v>65.279208239021997</v>
      </c>
      <c r="P36" s="74">
        <v>3476.1686474722301</v>
      </c>
      <c r="Q36" s="101" t="s">
        <v>495</v>
      </c>
      <c r="R36" s="86" t="s">
        <v>495</v>
      </c>
      <c r="S36" s="27">
        <v>108.13292099341514</v>
      </c>
      <c r="T36" s="27">
        <v>81.596268306113885</v>
      </c>
      <c r="U36" s="86" t="s">
        <v>495</v>
      </c>
      <c r="V36" s="76">
        <v>134.25617357518226</v>
      </c>
      <c r="W36" s="87"/>
      <c r="X36" s="82"/>
      <c r="Z36"/>
      <c r="AA36"/>
      <c r="AB36"/>
      <c r="AC36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</row>
    <row r="37" spans="1:41" s="34" customFormat="1">
      <c r="A37" t="s">
        <v>135</v>
      </c>
      <c r="B37" s="84" t="s">
        <v>136</v>
      </c>
      <c r="C37" s="85" t="s">
        <v>508</v>
      </c>
      <c r="D37" s="86"/>
      <c r="E37" s="75">
        <v>3009</v>
      </c>
      <c r="F37" s="27">
        <v>13302.162737557443</v>
      </c>
      <c r="G37" s="27">
        <v>8601.5645471798016</v>
      </c>
      <c r="H37" s="27">
        <v>6273.4539373017569</v>
      </c>
      <c r="I37" s="27">
        <v>2210</v>
      </c>
      <c r="J37" s="76">
        <v>7508.7740715021455</v>
      </c>
      <c r="K37" s="101">
        <v>6109.7784421943797</v>
      </c>
      <c r="L37" s="86">
        <v>29723.835908515401</v>
      </c>
      <c r="M37" s="86" t="s">
        <v>510</v>
      </c>
      <c r="N37" s="86">
        <v>18716.468058242201</v>
      </c>
      <c r="O37" s="86">
        <v>4542.2339861554001</v>
      </c>
      <c r="P37" s="74">
        <v>23286.510768218701</v>
      </c>
      <c r="Q37" s="75">
        <v>49.248921682981546</v>
      </c>
      <c r="R37" s="27">
        <v>44.752510337155336</v>
      </c>
      <c r="S37" s="27" t="s">
        <v>495</v>
      </c>
      <c r="T37" s="27">
        <v>33.518364243616503</v>
      </c>
      <c r="U37" s="27">
        <v>48.654472815271454</v>
      </c>
      <c r="V37" s="76">
        <v>32.245166080227349</v>
      </c>
      <c r="W37" s="87"/>
      <c r="X37" s="82"/>
      <c r="Z37"/>
      <c r="AA37"/>
      <c r="AB37"/>
      <c r="AC37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</row>
    <row r="38" spans="1:41" s="34" customFormat="1">
      <c r="A38" t="s">
        <v>138</v>
      </c>
      <c r="B38" s="88" t="s">
        <v>139</v>
      </c>
      <c r="E38" s="75" t="s">
        <v>537</v>
      </c>
      <c r="F38" s="27" t="s">
        <v>537</v>
      </c>
      <c r="G38" s="27" t="s">
        <v>537</v>
      </c>
      <c r="H38" s="27" t="s">
        <v>537</v>
      </c>
      <c r="I38" s="27" t="s">
        <v>537</v>
      </c>
      <c r="J38" s="76" t="s">
        <v>537</v>
      </c>
      <c r="K38" s="101" t="s">
        <v>495</v>
      </c>
      <c r="L38" s="86" t="s">
        <v>495</v>
      </c>
      <c r="M38" s="86" t="s">
        <v>495</v>
      </c>
      <c r="N38" s="86" t="s">
        <v>495</v>
      </c>
      <c r="O38" s="86" t="s">
        <v>495</v>
      </c>
      <c r="P38" s="74" t="s">
        <v>495</v>
      </c>
      <c r="Q38" s="101" t="s">
        <v>495</v>
      </c>
      <c r="R38" s="86" t="s">
        <v>495</v>
      </c>
      <c r="S38" s="86" t="s">
        <v>495</v>
      </c>
      <c r="T38" s="86" t="s">
        <v>495</v>
      </c>
      <c r="U38" s="86" t="s">
        <v>495</v>
      </c>
      <c r="V38" s="74" t="s">
        <v>495</v>
      </c>
      <c r="W38" s="89"/>
      <c r="X38" s="82"/>
      <c r="Z38"/>
      <c r="AA38"/>
      <c r="AB38"/>
      <c r="AC38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</row>
    <row r="39" spans="1:41" s="34" customFormat="1">
      <c r="A39" t="s">
        <v>141</v>
      </c>
      <c r="B39" s="84" t="s">
        <v>142</v>
      </c>
      <c r="C39" s="85" t="s">
        <v>508</v>
      </c>
      <c r="D39" s="86"/>
      <c r="E39" s="75">
        <v>6081.3455253710699</v>
      </c>
      <c r="F39" s="27">
        <v>14775.126959354297</v>
      </c>
      <c r="G39" s="27">
        <v>14125.607291663326</v>
      </c>
      <c r="H39" s="27">
        <v>9033.5559129309422</v>
      </c>
      <c r="I39" s="27">
        <v>4921.7982848743704</v>
      </c>
      <c r="J39" s="76">
        <v>4038.6916680709019</v>
      </c>
      <c r="K39" s="101">
        <v>4315.7753516699804</v>
      </c>
      <c r="L39" s="86">
        <v>11327.730401642</v>
      </c>
      <c r="M39" s="86">
        <v>10801.5076542315</v>
      </c>
      <c r="N39" s="86">
        <v>6284.2465147908397</v>
      </c>
      <c r="O39" s="86">
        <v>3462.3594637654901</v>
      </c>
      <c r="P39" s="74">
        <v>3405.5312367368301</v>
      </c>
      <c r="Q39" s="75">
        <v>140.90968666888338</v>
      </c>
      <c r="R39" s="27">
        <v>130.43325039950264</v>
      </c>
      <c r="S39" s="27">
        <v>130.77440431317572</v>
      </c>
      <c r="T39" s="27">
        <v>143.74922899140296</v>
      </c>
      <c r="U39" s="27">
        <v>142.15156850067982</v>
      </c>
      <c r="V39" s="76">
        <v>118.59211932939908</v>
      </c>
      <c r="W39" s="87"/>
      <c r="X39" s="82"/>
      <c r="Z39"/>
      <c r="AA39"/>
      <c r="AB39"/>
      <c r="AC39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</row>
    <row r="40" spans="1:41" s="34" customFormat="1">
      <c r="A40" t="s">
        <v>513</v>
      </c>
      <c r="B40" s="84" t="s">
        <v>146</v>
      </c>
      <c r="C40" s="85" t="s">
        <v>508</v>
      </c>
      <c r="D40" s="86"/>
      <c r="E40" s="75">
        <v>2126.5218161649291</v>
      </c>
      <c r="F40" s="27">
        <v>2946.6594572696013</v>
      </c>
      <c r="G40" s="27">
        <v>22353.727547109986</v>
      </c>
      <c r="H40" s="27">
        <v>12418.444682760213</v>
      </c>
      <c r="I40" s="27">
        <v>4095.0857400832529</v>
      </c>
      <c r="J40" s="76">
        <v>7259.4215223484762</v>
      </c>
      <c r="K40" s="101">
        <v>3946.2409707243901</v>
      </c>
      <c r="L40" s="86">
        <v>3973.9893512857302</v>
      </c>
      <c r="M40" s="86" t="s">
        <v>510</v>
      </c>
      <c r="N40" s="86" t="s">
        <v>510</v>
      </c>
      <c r="O40" s="86">
        <v>5337.0402485100803</v>
      </c>
      <c r="P40" s="74">
        <v>9846.4262384925205</v>
      </c>
      <c r="Q40" s="75">
        <v>53.887277334069516</v>
      </c>
      <c r="R40" s="27">
        <v>74.148650054038256</v>
      </c>
      <c r="S40" s="86" t="s">
        <v>495</v>
      </c>
      <c r="T40" s="86" t="s">
        <v>495</v>
      </c>
      <c r="U40" s="27">
        <v>76.729527030013713</v>
      </c>
      <c r="V40" s="76">
        <v>73.726460205117903</v>
      </c>
      <c r="W40" s="87"/>
      <c r="X40" s="82"/>
      <c r="Z40"/>
      <c r="AA40"/>
      <c r="AB40"/>
      <c r="AC40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</row>
    <row r="41" spans="1:41" s="34" customFormat="1">
      <c r="A41" t="s">
        <v>514</v>
      </c>
      <c r="B41" s="84" t="s">
        <v>146</v>
      </c>
      <c r="C41" s="85" t="s">
        <v>508</v>
      </c>
      <c r="D41" s="86"/>
      <c r="E41" s="75">
        <v>6197.6161970894882</v>
      </c>
      <c r="F41" s="27">
        <v>10986.376008773266</v>
      </c>
      <c r="G41" s="27">
        <v>7823.342453372743</v>
      </c>
      <c r="H41" s="27">
        <v>11105.855400261082</v>
      </c>
      <c r="I41" s="27">
        <v>7334.4967542879331</v>
      </c>
      <c r="J41" s="76">
        <v>8458.013760635009</v>
      </c>
      <c r="K41" s="101">
        <v>3946.2409707243901</v>
      </c>
      <c r="L41" s="86">
        <v>3973.9893512857302</v>
      </c>
      <c r="M41" s="86" t="s">
        <v>510</v>
      </c>
      <c r="N41" s="86" t="s">
        <v>510</v>
      </c>
      <c r="O41" s="86">
        <v>5337.0402485100803</v>
      </c>
      <c r="P41" s="74">
        <v>9846.4262384925205</v>
      </c>
      <c r="Q41" s="75">
        <v>157.05113405560294</v>
      </c>
      <c r="R41" s="27">
        <v>276.45710739558911</v>
      </c>
      <c r="S41" s="86" t="s">
        <v>495</v>
      </c>
      <c r="T41" s="86" t="s">
        <v>495</v>
      </c>
      <c r="U41" s="27">
        <v>137.42629646339043</v>
      </c>
      <c r="V41" s="76">
        <v>85.899325864750736</v>
      </c>
      <c r="W41" s="87"/>
      <c r="X41" s="82"/>
      <c r="Z41"/>
      <c r="AA41"/>
      <c r="AB41"/>
      <c r="AC41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</row>
    <row r="42" spans="1:41" s="34" customFormat="1">
      <c r="A42" t="s">
        <v>150</v>
      </c>
      <c r="B42" s="84" t="s">
        <v>151</v>
      </c>
      <c r="C42" s="85" t="s">
        <v>508</v>
      </c>
      <c r="D42" s="86"/>
      <c r="E42" s="75">
        <v>764.96110022971209</v>
      </c>
      <c r="F42" s="27">
        <v>309.73354956316848</v>
      </c>
      <c r="G42" s="27">
        <v>2260.3003307561607</v>
      </c>
      <c r="H42" s="27">
        <v>186.56654156070715</v>
      </c>
      <c r="I42" s="27">
        <v>1068.9304003074201</v>
      </c>
      <c r="J42" s="76">
        <v>620.75245041611299</v>
      </c>
      <c r="K42" s="101">
        <v>529.90498912032206</v>
      </c>
      <c r="L42" s="86">
        <v>127.780094218538</v>
      </c>
      <c r="M42" s="86">
        <v>2260.00365958884</v>
      </c>
      <c r="N42" s="86">
        <v>70.792636239540201</v>
      </c>
      <c r="O42" s="86">
        <v>573.31983947804099</v>
      </c>
      <c r="P42" s="74">
        <v>357.92103670040802</v>
      </c>
      <c r="Q42" s="75">
        <v>144.35816154507225</v>
      </c>
      <c r="R42" s="27">
        <v>242.39577491110751</v>
      </c>
      <c r="S42" s="27">
        <v>100.01312702154539</v>
      </c>
      <c r="T42" s="27">
        <v>263.53947454283826</v>
      </c>
      <c r="U42" s="27">
        <v>186.44573703930959</v>
      </c>
      <c r="V42" s="76">
        <v>173.43279292513441</v>
      </c>
      <c r="W42" s="87"/>
      <c r="X42" s="82"/>
      <c r="Z42"/>
      <c r="AA42"/>
      <c r="AB42"/>
      <c r="AC4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</row>
    <row r="43" spans="1:41" s="34" customFormat="1">
      <c r="A43" t="s">
        <v>539</v>
      </c>
      <c r="B43" s="84" t="s">
        <v>156</v>
      </c>
      <c r="C43" s="85" t="s">
        <v>508</v>
      </c>
      <c r="D43" s="86"/>
      <c r="E43" s="75">
        <v>11.637071918701421</v>
      </c>
      <c r="F43" s="27">
        <v>77.011966805519833</v>
      </c>
      <c r="G43" s="27">
        <v>43.162919341156638</v>
      </c>
      <c r="H43" s="27">
        <v>32.75518808278013</v>
      </c>
      <c r="I43" s="27">
        <v>24.639099486450643</v>
      </c>
      <c r="J43" s="76">
        <v>134.06028507187818</v>
      </c>
      <c r="K43" s="103" t="s">
        <v>537</v>
      </c>
      <c r="L43" s="90" t="s">
        <v>537</v>
      </c>
      <c r="M43" s="27" t="s">
        <v>537</v>
      </c>
      <c r="N43" s="27" t="s">
        <v>537</v>
      </c>
      <c r="O43" s="90" t="s">
        <v>537</v>
      </c>
      <c r="P43" s="104" t="s">
        <v>537</v>
      </c>
      <c r="Q43" s="75" t="s">
        <v>495</v>
      </c>
      <c r="R43" s="27" t="s">
        <v>495</v>
      </c>
      <c r="S43" s="86" t="s">
        <v>495</v>
      </c>
      <c r="T43" s="86" t="s">
        <v>495</v>
      </c>
      <c r="U43" s="27" t="s">
        <v>495</v>
      </c>
      <c r="V43" s="76" t="s">
        <v>495</v>
      </c>
      <c r="W43" s="87"/>
      <c r="X43" s="82"/>
      <c r="Z43"/>
      <c r="AA43"/>
      <c r="AB43"/>
      <c r="AC43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</row>
    <row r="44" spans="1:41" s="34" customFormat="1" ht="16">
      <c r="A44" s="35" t="s">
        <v>158</v>
      </c>
      <c r="B44" s="84" t="s">
        <v>159</v>
      </c>
      <c r="C44" s="85" t="s">
        <v>508</v>
      </c>
      <c r="D44" s="86"/>
      <c r="E44" s="75" t="s">
        <v>537</v>
      </c>
      <c r="F44" s="27">
        <v>3780.3677985910999</v>
      </c>
      <c r="G44" s="27" t="s">
        <v>537</v>
      </c>
      <c r="H44" s="27" t="s">
        <v>631</v>
      </c>
      <c r="I44" s="27" t="s">
        <v>537</v>
      </c>
      <c r="J44" s="76">
        <v>5190.8660041261992</v>
      </c>
      <c r="K44" s="101">
        <v>1912.8902654798701</v>
      </c>
      <c r="L44" s="86">
        <v>7922.35972001345</v>
      </c>
      <c r="M44" s="86">
        <v>3789.9796443775799</v>
      </c>
      <c r="N44" s="86">
        <v>4010.6747470928199</v>
      </c>
      <c r="O44" s="86">
        <v>1457.2539312935</v>
      </c>
      <c r="P44" s="74">
        <v>6013.17981802129</v>
      </c>
      <c r="Q44" s="75" t="s">
        <v>495</v>
      </c>
      <c r="R44" s="27">
        <v>47.717699425351036</v>
      </c>
      <c r="S44" s="86" t="s">
        <v>495</v>
      </c>
      <c r="T44" s="27">
        <v>389.75089869504336</v>
      </c>
      <c r="U44" s="27" t="s">
        <v>495</v>
      </c>
      <c r="V44" s="76">
        <v>86.324809189463366</v>
      </c>
      <c r="W44" s="89"/>
      <c r="X44" s="82"/>
      <c r="Z44"/>
      <c r="AA44"/>
      <c r="AB44"/>
      <c r="AC44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</row>
    <row r="45" spans="1:41" s="34" customFormat="1">
      <c r="A45" t="s">
        <v>162</v>
      </c>
      <c r="B45" s="84" t="s">
        <v>163</v>
      </c>
      <c r="C45" s="85" t="s">
        <v>509</v>
      </c>
      <c r="D45" s="86"/>
      <c r="E45" s="75">
        <v>528.43990875669863</v>
      </c>
      <c r="F45" s="27">
        <v>17759.610243659132</v>
      </c>
      <c r="G45" s="27">
        <v>1584.0593739373157</v>
      </c>
      <c r="H45" s="27">
        <v>2682.3921442298752</v>
      </c>
      <c r="I45" s="27">
        <v>663.60851139903298</v>
      </c>
      <c r="J45" s="76" t="s">
        <v>537</v>
      </c>
      <c r="K45" s="75" t="s">
        <v>537</v>
      </c>
      <c r="L45" s="86">
        <v>13190.6752456588</v>
      </c>
      <c r="M45" s="86">
        <v>1217.56421580559</v>
      </c>
      <c r="N45" s="86">
        <v>1856.4938823468401</v>
      </c>
      <c r="O45" s="86">
        <v>527.13626970362395</v>
      </c>
      <c r="P45" s="76" t="s">
        <v>537</v>
      </c>
      <c r="Q45" s="75" t="s">
        <v>495</v>
      </c>
      <c r="R45" s="27">
        <v>134.63761265371173</v>
      </c>
      <c r="S45" s="27">
        <v>130.10068408500638</v>
      </c>
      <c r="T45" s="27">
        <v>144.48699075910753</v>
      </c>
      <c r="U45" s="27">
        <v>125.8893666664483</v>
      </c>
      <c r="V45" s="76" t="s">
        <v>495</v>
      </c>
      <c r="W45" s="87"/>
      <c r="X45" s="82"/>
      <c r="Z45"/>
      <c r="AA45"/>
      <c r="AB45"/>
      <c r="AC45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</row>
    <row r="46" spans="1:41" s="34" customFormat="1">
      <c r="A46" t="s">
        <v>166</v>
      </c>
      <c r="B46" s="84" t="s">
        <v>167</v>
      </c>
      <c r="C46" s="85" t="s">
        <v>508</v>
      </c>
      <c r="D46" s="86"/>
      <c r="E46" s="75">
        <v>332.31210127913937</v>
      </c>
      <c r="F46" s="27" t="s">
        <v>632</v>
      </c>
      <c r="G46" s="27" t="s">
        <v>633</v>
      </c>
      <c r="H46" s="27">
        <v>284.36977997175563</v>
      </c>
      <c r="I46" s="27">
        <v>502.38652335853516</v>
      </c>
      <c r="J46" s="76">
        <v>1022.3618507057054</v>
      </c>
      <c r="K46" s="101">
        <v>214.25199642557399</v>
      </c>
      <c r="L46" s="86">
        <v>146.63582163986001</v>
      </c>
      <c r="M46" s="86">
        <v>135.713818558882</v>
      </c>
      <c r="N46" s="86">
        <v>128.36145838608499</v>
      </c>
      <c r="O46" s="86">
        <v>320.67289338470403</v>
      </c>
      <c r="P46" s="74">
        <v>533.80401344870495</v>
      </c>
      <c r="Q46" s="75">
        <v>155.10338611690679</v>
      </c>
      <c r="R46" s="27">
        <v>224.3393353711387</v>
      </c>
      <c r="S46" s="27">
        <v>186.40209426285878</v>
      </c>
      <c r="T46" s="27">
        <v>221.53829003440387</v>
      </c>
      <c r="U46" s="27">
        <v>156.6663518253267</v>
      </c>
      <c r="V46" s="76">
        <v>191.52382240452144</v>
      </c>
      <c r="W46" s="87"/>
      <c r="X46" s="82"/>
      <c r="Z46"/>
      <c r="AA46"/>
      <c r="AB46"/>
      <c r="AC46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</row>
    <row r="47" spans="1:41" s="34" customFormat="1">
      <c r="A47" t="s">
        <v>171</v>
      </c>
      <c r="B47" s="84" t="s">
        <v>172</v>
      </c>
      <c r="C47" s="85" t="s">
        <v>509</v>
      </c>
      <c r="D47" s="86"/>
      <c r="E47" s="75">
        <v>319.53704716090476</v>
      </c>
      <c r="F47" s="27" t="s">
        <v>537</v>
      </c>
      <c r="G47" s="27" t="s">
        <v>537</v>
      </c>
      <c r="H47" s="27" t="s">
        <v>537</v>
      </c>
      <c r="I47" s="27">
        <v>268.28313751926589</v>
      </c>
      <c r="J47" s="76" t="s">
        <v>537</v>
      </c>
      <c r="K47" s="101">
        <v>254.04993053339101</v>
      </c>
      <c r="L47" s="86">
        <v>114.541254636882</v>
      </c>
      <c r="M47" s="86">
        <v>80.653184420453698</v>
      </c>
      <c r="N47" s="86">
        <v>68.091693463666402</v>
      </c>
      <c r="O47" s="86">
        <v>278.96911244619201</v>
      </c>
      <c r="P47" s="74">
        <v>49.786747939616603</v>
      </c>
      <c r="Q47" s="75">
        <v>125.77726216654345</v>
      </c>
      <c r="R47" s="86" t="s">
        <v>495</v>
      </c>
      <c r="S47" s="86" t="s">
        <v>495</v>
      </c>
      <c r="T47" s="86" t="s">
        <v>495</v>
      </c>
      <c r="U47" s="86">
        <v>96</v>
      </c>
      <c r="V47" s="74" t="s">
        <v>495</v>
      </c>
      <c r="W47" s="87"/>
      <c r="X47" s="82"/>
      <c r="Z47"/>
      <c r="AA47"/>
      <c r="AB47"/>
      <c r="AC47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</row>
    <row r="48" spans="1:41" s="34" customFormat="1">
      <c r="A48" t="s">
        <v>175</v>
      </c>
      <c r="B48" s="84" t="s">
        <v>176</v>
      </c>
      <c r="C48" s="85" t="s">
        <v>509</v>
      </c>
      <c r="D48" s="86"/>
      <c r="E48" s="75">
        <v>118.19738398327523</v>
      </c>
      <c r="F48" s="27">
        <v>288.98583022017766</v>
      </c>
      <c r="G48" s="27">
        <v>772.60726372036265</v>
      </c>
      <c r="H48" s="27" t="s">
        <v>537</v>
      </c>
      <c r="I48" s="27">
        <v>142.00079713639178</v>
      </c>
      <c r="J48" s="76" t="s">
        <v>537</v>
      </c>
      <c r="K48" s="101">
        <v>77.3189477268171</v>
      </c>
      <c r="L48" s="86">
        <v>201.23914261619299</v>
      </c>
      <c r="M48" s="86">
        <v>591.72911427336101</v>
      </c>
      <c r="N48" s="86">
        <v>45.976445730046002</v>
      </c>
      <c r="O48" s="86">
        <v>110.266445510534</v>
      </c>
      <c r="P48" s="76" t="s">
        <v>537</v>
      </c>
      <c r="Q48" s="75">
        <v>152.86988177967658</v>
      </c>
      <c r="R48" s="27">
        <v>143.60319094150424</v>
      </c>
      <c r="S48" s="27">
        <v>130.56772855753746</v>
      </c>
      <c r="T48" s="86" t="s">
        <v>495</v>
      </c>
      <c r="U48" s="27">
        <v>128.77969946244991</v>
      </c>
      <c r="V48" s="74" t="s">
        <v>495</v>
      </c>
      <c r="W48" s="87"/>
      <c r="X48" s="82"/>
      <c r="Z48"/>
      <c r="AA48"/>
      <c r="AB48"/>
      <c r="AC48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</row>
    <row r="49" spans="1:41" s="34" customFormat="1">
      <c r="A49" t="s">
        <v>179</v>
      </c>
      <c r="B49" s="84" t="s">
        <v>180</v>
      </c>
      <c r="C49" s="85" t="s">
        <v>508</v>
      </c>
      <c r="D49" s="86"/>
      <c r="E49" s="75" t="s">
        <v>495</v>
      </c>
      <c r="F49" s="27" t="s">
        <v>495</v>
      </c>
      <c r="G49" s="27" t="s">
        <v>495</v>
      </c>
      <c r="H49" s="27" t="s">
        <v>495</v>
      </c>
      <c r="I49" s="27" t="s">
        <v>495</v>
      </c>
      <c r="J49" s="76" t="s">
        <v>495</v>
      </c>
      <c r="K49" s="103" t="s">
        <v>537</v>
      </c>
      <c r="L49" s="90" t="s">
        <v>537</v>
      </c>
      <c r="M49" s="27" t="s">
        <v>537</v>
      </c>
      <c r="N49" s="27" t="s">
        <v>537</v>
      </c>
      <c r="O49" s="90" t="s">
        <v>537</v>
      </c>
      <c r="P49" s="104" t="s">
        <v>537</v>
      </c>
      <c r="Q49" s="101" t="s">
        <v>495</v>
      </c>
      <c r="R49" s="86" t="s">
        <v>495</v>
      </c>
      <c r="S49" s="86" t="s">
        <v>495</v>
      </c>
      <c r="T49" s="86" t="s">
        <v>495</v>
      </c>
      <c r="U49" s="86" t="s">
        <v>495</v>
      </c>
      <c r="V49" s="74" t="s">
        <v>495</v>
      </c>
      <c r="W49" s="87"/>
      <c r="X49" s="82"/>
      <c r="Z49"/>
      <c r="AA49"/>
      <c r="AB49"/>
      <c r="AC49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</row>
    <row r="50" spans="1:41" s="34" customFormat="1">
      <c r="A50" t="s">
        <v>183</v>
      </c>
      <c r="B50" s="84" t="s">
        <v>184</v>
      </c>
      <c r="C50" s="85" t="s">
        <v>508</v>
      </c>
      <c r="D50" s="86"/>
      <c r="E50" s="75">
        <v>41.278836586834693</v>
      </c>
      <c r="F50" s="27">
        <v>305.60488447951258</v>
      </c>
      <c r="G50" s="27">
        <v>219.93133267705244</v>
      </c>
      <c r="H50" s="27">
        <v>62.629785847478594</v>
      </c>
      <c r="I50" s="27">
        <v>92.846876280919759</v>
      </c>
      <c r="J50" s="76">
        <v>582.68515512463864</v>
      </c>
      <c r="K50" s="75" t="s">
        <v>537</v>
      </c>
      <c r="L50" s="86">
        <v>377.72950397397398</v>
      </c>
      <c r="M50" s="86">
        <v>347.16643158386199</v>
      </c>
      <c r="N50" s="27" t="s">
        <v>537</v>
      </c>
      <c r="O50" s="86">
        <v>112.337995581288</v>
      </c>
      <c r="P50" s="74">
        <v>503.184466190097</v>
      </c>
      <c r="Q50" s="101" t="s">
        <v>495</v>
      </c>
      <c r="R50" s="27">
        <v>80.905749025251978</v>
      </c>
      <c r="S50" s="27">
        <v>63.350402766093914</v>
      </c>
      <c r="T50" s="86" t="s">
        <v>495</v>
      </c>
      <c r="U50" s="27">
        <v>82.649575328888233</v>
      </c>
      <c r="V50" s="76">
        <v>115.799511764838</v>
      </c>
      <c r="W50" s="87"/>
      <c r="X50" s="82"/>
      <c r="Z50"/>
      <c r="AA50"/>
      <c r="AB50"/>
      <c r="AC50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</row>
    <row r="51" spans="1:41" s="34" customFormat="1">
      <c r="A51" t="s">
        <v>187</v>
      </c>
      <c r="B51" s="84" t="s">
        <v>188</v>
      </c>
      <c r="C51" s="85" t="s">
        <v>509</v>
      </c>
      <c r="D51" s="86"/>
      <c r="E51" s="75" t="s">
        <v>537</v>
      </c>
      <c r="F51" s="27" t="s">
        <v>537</v>
      </c>
      <c r="G51" s="27" t="s">
        <v>537</v>
      </c>
      <c r="H51" s="27" t="s">
        <v>537</v>
      </c>
      <c r="I51" s="27" t="s">
        <v>537</v>
      </c>
      <c r="J51" s="76" t="s">
        <v>537</v>
      </c>
      <c r="K51" s="75" t="s">
        <v>537</v>
      </c>
      <c r="L51" s="27" t="s">
        <v>537</v>
      </c>
      <c r="M51" s="27" t="s">
        <v>537</v>
      </c>
      <c r="N51" s="27" t="s">
        <v>537</v>
      </c>
      <c r="O51" s="27" t="s">
        <v>537</v>
      </c>
      <c r="P51" s="76" t="s">
        <v>537</v>
      </c>
      <c r="Q51" s="101" t="s">
        <v>495</v>
      </c>
      <c r="R51" s="86" t="s">
        <v>495</v>
      </c>
      <c r="S51" s="86" t="s">
        <v>495</v>
      </c>
      <c r="T51" s="86" t="s">
        <v>495</v>
      </c>
      <c r="U51" s="86" t="s">
        <v>495</v>
      </c>
      <c r="V51" s="74" t="s">
        <v>495</v>
      </c>
      <c r="W51" s="89"/>
      <c r="X51" s="82"/>
      <c r="Z51"/>
      <c r="AA51"/>
      <c r="AB51"/>
      <c r="AC51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</row>
    <row r="52" spans="1:41" s="34" customFormat="1">
      <c r="A52" t="s">
        <v>192</v>
      </c>
      <c r="B52" s="84" t="s">
        <v>193</v>
      </c>
      <c r="C52" s="85" t="s">
        <v>508</v>
      </c>
      <c r="D52" s="86"/>
      <c r="E52" s="75" t="s">
        <v>537</v>
      </c>
      <c r="F52" s="27" t="s">
        <v>537</v>
      </c>
      <c r="G52" s="27" t="s">
        <v>537</v>
      </c>
      <c r="H52" s="27" t="s">
        <v>537</v>
      </c>
      <c r="I52" s="27" t="s">
        <v>537</v>
      </c>
      <c r="J52" s="76" t="s">
        <v>537</v>
      </c>
      <c r="K52" s="75" t="s">
        <v>537</v>
      </c>
      <c r="L52" s="27" t="s">
        <v>537</v>
      </c>
      <c r="M52" s="27" t="s">
        <v>537</v>
      </c>
      <c r="N52" s="27" t="s">
        <v>537</v>
      </c>
      <c r="O52" s="27" t="s">
        <v>537</v>
      </c>
      <c r="P52" s="76" t="s">
        <v>537</v>
      </c>
      <c r="Q52" s="101" t="s">
        <v>495</v>
      </c>
      <c r="R52" s="86" t="s">
        <v>495</v>
      </c>
      <c r="S52" s="86" t="s">
        <v>495</v>
      </c>
      <c r="T52" s="86" t="s">
        <v>495</v>
      </c>
      <c r="U52" s="86" t="s">
        <v>495</v>
      </c>
      <c r="V52" s="74" t="s">
        <v>495</v>
      </c>
      <c r="W52" s="89"/>
      <c r="X52" s="82"/>
      <c r="Z52"/>
      <c r="AA52"/>
      <c r="AB52"/>
      <c r="AC5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</row>
    <row r="53" spans="1:41" s="34" customFormat="1">
      <c r="A53" t="s">
        <v>196</v>
      </c>
      <c r="B53" s="84" t="s">
        <v>197</v>
      </c>
      <c r="C53" s="85" t="s">
        <v>508</v>
      </c>
      <c r="D53" s="86"/>
      <c r="E53" s="75" t="s">
        <v>537</v>
      </c>
      <c r="F53" s="27" t="s">
        <v>537</v>
      </c>
      <c r="G53" s="27" t="s">
        <v>537</v>
      </c>
      <c r="H53" s="27" t="s">
        <v>537</v>
      </c>
      <c r="I53" s="27" t="s">
        <v>537</v>
      </c>
      <c r="J53" s="76" t="s">
        <v>537</v>
      </c>
      <c r="K53" s="75" t="s">
        <v>537</v>
      </c>
      <c r="L53" s="27" t="s">
        <v>537</v>
      </c>
      <c r="M53" s="27" t="s">
        <v>537</v>
      </c>
      <c r="N53" s="27" t="s">
        <v>537</v>
      </c>
      <c r="O53" s="27" t="s">
        <v>537</v>
      </c>
      <c r="P53" s="76" t="s">
        <v>537</v>
      </c>
      <c r="Q53" s="101" t="s">
        <v>495</v>
      </c>
      <c r="R53" s="86" t="s">
        <v>495</v>
      </c>
      <c r="S53" s="86" t="s">
        <v>495</v>
      </c>
      <c r="T53" s="86" t="s">
        <v>495</v>
      </c>
      <c r="U53" s="86" t="s">
        <v>495</v>
      </c>
      <c r="V53" s="74" t="s">
        <v>495</v>
      </c>
      <c r="W53" s="89"/>
      <c r="X53" s="82"/>
      <c r="Z53"/>
      <c r="AA53"/>
      <c r="AB53"/>
      <c r="AC53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</row>
    <row r="54" spans="1:41" s="34" customFormat="1">
      <c r="A54" t="s">
        <v>200</v>
      </c>
      <c r="B54" s="84" t="s">
        <v>201</v>
      </c>
      <c r="C54" s="85" t="s">
        <v>508</v>
      </c>
      <c r="D54" s="86"/>
      <c r="E54" s="75">
        <v>15673.005789608309</v>
      </c>
      <c r="F54" s="27">
        <v>27158.548077247218</v>
      </c>
      <c r="G54" s="27">
        <v>20078.141326022094</v>
      </c>
      <c r="H54" s="27">
        <v>17968.416785587462</v>
      </c>
      <c r="I54" s="27">
        <v>22611.368746528009</v>
      </c>
      <c r="J54" s="76">
        <v>10306.04952349751</v>
      </c>
      <c r="K54" s="101">
        <v>13589.241690565599</v>
      </c>
      <c r="L54" s="86">
        <v>21174.474725758901</v>
      </c>
      <c r="M54" s="86">
        <v>11122.8577453218</v>
      </c>
      <c r="N54" s="86">
        <v>9354.8501303382109</v>
      </c>
      <c r="O54" s="86">
        <v>11686.224481859401</v>
      </c>
      <c r="P54" s="74">
        <v>9514.4837688386397</v>
      </c>
      <c r="Q54" s="75">
        <v>115.33392478028685</v>
      </c>
      <c r="R54" s="27">
        <v>128.26078771252185</v>
      </c>
      <c r="S54" s="27">
        <v>180.51243471550129</v>
      </c>
      <c r="T54" s="27">
        <v>192.07594494020867</v>
      </c>
      <c r="U54" s="27">
        <v>193.48737294605093</v>
      </c>
      <c r="V54" s="76">
        <v>108.3195869990484</v>
      </c>
      <c r="W54" s="89"/>
      <c r="X54" s="82"/>
      <c r="Z54"/>
      <c r="AA54"/>
      <c r="AB54"/>
      <c r="AC54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</row>
    <row r="55" spans="1:41" s="34" customFormat="1">
      <c r="A55" t="s">
        <v>204</v>
      </c>
      <c r="B55" s="84" t="s">
        <v>205</v>
      </c>
      <c r="C55" s="85" t="s">
        <v>509</v>
      </c>
      <c r="D55" s="86"/>
      <c r="E55" s="75" t="s">
        <v>537</v>
      </c>
      <c r="F55" s="27">
        <v>3133.4665809910198</v>
      </c>
      <c r="G55" s="27">
        <v>219.49071934147855</v>
      </c>
      <c r="H55" s="27">
        <v>3086.0681272141901</v>
      </c>
      <c r="I55" s="27" t="s">
        <v>537</v>
      </c>
      <c r="J55" s="76" t="s">
        <v>537</v>
      </c>
      <c r="K55" s="75" t="s">
        <v>537</v>
      </c>
      <c r="L55" s="86">
        <v>2259.8461454974299</v>
      </c>
      <c r="M55" s="86">
        <v>182.23895783224799</v>
      </c>
      <c r="N55" s="86">
        <v>2361.9722668058598</v>
      </c>
      <c r="O55" s="27" t="s">
        <v>537</v>
      </c>
      <c r="P55" s="76" t="s">
        <v>537</v>
      </c>
      <c r="Q55" s="75" t="s">
        <v>495</v>
      </c>
      <c r="R55" s="27">
        <v>138.65840323838913</v>
      </c>
      <c r="S55" s="27">
        <v>120.44116250023831</v>
      </c>
      <c r="T55" s="27">
        <v>130.65640823071726</v>
      </c>
      <c r="U55" s="86" t="s">
        <v>495</v>
      </c>
      <c r="V55" s="74" t="s">
        <v>495</v>
      </c>
      <c r="W55" s="89"/>
      <c r="X55" s="82"/>
      <c r="Z55"/>
      <c r="AA55"/>
      <c r="AB55"/>
      <c r="AC55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</row>
    <row r="56" spans="1:41" s="34" customFormat="1">
      <c r="A56" t="s">
        <v>515</v>
      </c>
      <c r="B56" s="84" t="s">
        <v>209</v>
      </c>
      <c r="C56" s="85" t="s">
        <v>508</v>
      </c>
      <c r="D56" s="86"/>
      <c r="E56" s="75">
        <v>2382.3078760387375</v>
      </c>
      <c r="F56" s="27">
        <v>3185.8457515399678</v>
      </c>
      <c r="G56" s="27">
        <v>3143.997478343143</v>
      </c>
      <c r="H56" s="27">
        <v>1340.3463620739997</v>
      </c>
      <c r="I56" s="27">
        <v>1498.7322249757485</v>
      </c>
      <c r="J56" s="76">
        <v>3899.9466706934522</v>
      </c>
      <c r="K56" s="101">
        <v>1508.3317290218799</v>
      </c>
      <c r="L56" s="86">
        <v>2184.5970625067898</v>
      </c>
      <c r="M56" s="86">
        <v>1455.5901933834</v>
      </c>
      <c r="N56" s="86">
        <v>1914.1488589394</v>
      </c>
      <c r="O56" s="86">
        <v>2689.30110691855</v>
      </c>
      <c r="P56" s="74">
        <v>5810.7448280674098</v>
      </c>
      <c r="Q56" s="75">
        <v>157.94323159823813</v>
      </c>
      <c r="R56" s="27">
        <v>145.83219057725279</v>
      </c>
      <c r="S56" s="27">
        <v>215.99468673495105</v>
      </c>
      <c r="T56" s="27">
        <v>70.023099604524205</v>
      </c>
      <c r="U56" s="27">
        <v>55.729431751620517</v>
      </c>
      <c r="V56" s="76">
        <v>67.116123424585695</v>
      </c>
      <c r="W56" s="89"/>
      <c r="X56" s="82"/>
      <c r="Z56"/>
      <c r="AA56"/>
      <c r="AB56"/>
      <c r="AC56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</row>
    <row r="57" spans="1:41" s="34" customFormat="1">
      <c r="A57" t="s">
        <v>516</v>
      </c>
      <c r="B57" s="84" t="s">
        <v>209</v>
      </c>
      <c r="C57" s="85" t="s">
        <v>508</v>
      </c>
      <c r="D57" s="86"/>
      <c r="E57" s="75">
        <v>2620.3835880765755</v>
      </c>
      <c r="F57" s="27">
        <v>2855.7461546798513</v>
      </c>
      <c r="G57" s="27">
        <v>3474.0089386167911</v>
      </c>
      <c r="H57" s="27">
        <v>1713.0617287457044</v>
      </c>
      <c r="I57" s="27">
        <v>1196.2354518106922</v>
      </c>
      <c r="J57" s="76">
        <v>3696.9057023245578</v>
      </c>
      <c r="K57" s="101">
        <v>1508.3317290218799</v>
      </c>
      <c r="L57" s="86">
        <v>2184.5970625067898</v>
      </c>
      <c r="M57" s="86">
        <v>1455.5901933834</v>
      </c>
      <c r="N57" s="86">
        <v>1914.1488589394</v>
      </c>
      <c r="O57" s="86">
        <v>2689.30110691855</v>
      </c>
      <c r="P57" s="74">
        <v>5810.7448280674098</v>
      </c>
      <c r="Q57" s="75">
        <f t="shared" ref="Q57:V57" si="0">+E57/K57*100</f>
        <v>173.72727349412963</v>
      </c>
      <c r="R57" s="27">
        <f t="shared" si="0"/>
        <v>130.72187103478609</v>
      </c>
      <c r="S57" s="27">
        <f t="shared" si="0"/>
        <v>238.66669028194966</v>
      </c>
      <c r="T57" s="27">
        <f t="shared" si="0"/>
        <v>89.494697381837113</v>
      </c>
      <c r="U57" s="27">
        <f t="shared" si="0"/>
        <v>44.481276147666506</v>
      </c>
      <c r="V57" s="76">
        <f t="shared" si="0"/>
        <v>63.621890337836575</v>
      </c>
      <c r="W57" s="89"/>
      <c r="X57" s="82"/>
      <c r="Z57"/>
      <c r="AA57"/>
      <c r="AB57"/>
      <c r="AC57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</row>
    <row r="58" spans="1:41" s="34" customFormat="1">
      <c r="A58" t="s">
        <v>212</v>
      </c>
      <c r="B58" s="88" t="s">
        <v>213</v>
      </c>
      <c r="E58" s="75">
        <v>248.41563565807121</v>
      </c>
      <c r="F58" s="27">
        <v>1662.5389976308888</v>
      </c>
      <c r="G58" s="27">
        <v>732.27599989553846</v>
      </c>
      <c r="H58" s="27">
        <v>194.77997905055784</v>
      </c>
      <c r="I58" s="27">
        <v>175.72618305731109</v>
      </c>
      <c r="J58" s="76">
        <v>1354.5445699616889</v>
      </c>
      <c r="K58" s="101" t="s">
        <v>495</v>
      </c>
      <c r="L58" s="86" t="s">
        <v>495</v>
      </c>
      <c r="M58" s="86" t="s">
        <v>495</v>
      </c>
      <c r="N58" s="86" t="s">
        <v>495</v>
      </c>
      <c r="O58" s="86" t="s">
        <v>495</v>
      </c>
      <c r="P58" s="74" t="s">
        <v>495</v>
      </c>
      <c r="Q58" s="101" t="s">
        <v>495</v>
      </c>
      <c r="R58" s="86" t="s">
        <v>495</v>
      </c>
      <c r="S58" s="86" t="s">
        <v>495</v>
      </c>
      <c r="T58" s="86" t="s">
        <v>495</v>
      </c>
      <c r="U58" s="86" t="s">
        <v>495</v>
      </c>
      <c r="V58" s="74" t="s">
        <v>495</v>
      </c>
      <c r="W58" s="89"/>
      <c r="X58" s="82"/>
      <c r="Z58"/>
      <c r="AA58"/>
      <c r="AB58"/>
      <c r="AC58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</row>
    <row r="59" spans="1:41" s="34" customFormat="1">
      <c r="A59" t="s">
        <v>540</v>
      </c>
      <c r="B59" s="84" t="s">
        <v>216</v>
      </c>
      <c r="C59" s="85" t="s">
        <v>508</v>
      </c>
      <c r="D59" s="86"/>
      <c r="E59" s="75">
        <v>123.35911620765057</v>
      </c>
      <c r="F59" s="27">
        <v>403.46677522055722</v>
      </c>
      <c r="G59" s="27">
        <v>55.859269268735012</v>
      </c>
      <c r="H59" s="27">
        <v>157.80813218244339</v>
      </c>
      <c r="I59" s="27">
        <v>106.68769810818256</v>
      </c>
      <c r="J59" s="76">
        <v>347.53150910163015</v>
      </c>
      <c r="K59" s="103">
        <v>118.575</v>
      </c>
      <c r="L59" s="90">
        <v>330.5</v>
      </c>
      <c r="M59" s="90">
        <v>57.1</v>
      </c>
      <c r="N59" s="90">
        <v>129.6</v>
      </c>
      <c r="O59" s="90">
        <v>87.224999999999994</v>
      </c>
      <c r="P59" s="104">
        <v>313.22500000000002</v>
      </c>
      <c r="Q59" s="75">
        <v>104.03467527526931</v>
      </c>
      <c r="R59" s="27">
        <v>122.07769295629569</v>
      </c>
      <c r="S59" s="27">
        <v>97.827091538940465</v>
      </c>
      <c r="T59" s="27">
        <v>121.7655340913915</v>
      </c>
      <c r="U59" s="27">
        <v>122.31321078610785</v>
      </c>
      <c r="V59" s="76">
        <v>110.9526727118302</v>
      </c>
      <c r="W59" s="87"/>
      <c r="X59" s="82"/>
      <c r="Z59"/>
      <c r="AA59"/>
      <c r="AB59"/>
      <c r="AC59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</row>
    <row r="60" spans="1:41" s="34" customFormat="1">
      <c r="A60" t="s">
        <v>218</v>
      </c>
      <c r="B60" s="84" t="s">
        <v>219</v>
      </c>
      <c r="C60" s="85" t="s">
        <v>508</v>
      </c>
      <c r="D60" s="86"/>
      <c r="E60" s="75" t="s">
        <v>634</v>
      </c>
      <c r="F60" s="27" t="s">
        <v>636</v>
      </c>
      <c r="G60" s="27" t="s">
        <v>637</v>
      </c>
      <c r="H60" s="27" t="s">
        <v>638</v>
      </c>
      <c r="I60" s="27" t="s">
        <v>639</v>
      </c>
      <c r="J60" s="76" t="s">
        <v>640</v>
      </c>
      <c r="K60" s="101">
        <v>922.12091915920905</v>
      </c>
      <c r="L60" s="86">
        <v>10490.9414075654</v>
      </c>
      <c r="M60" s="86">
        <v>1027.9390180714299</v>
      </c>
      <c r="N60" s="86">
        <v>1276.92278021784</v>
      </c>
      <c r="O60" s="86">
        <v>972.29264713389205</v>
      </c>
      <c r="P60" s="74">
        <v>15225.868212135299</v>
      </c>
      <c r="Q60" s="75">
        <v>292.87079855926987</v>
      </c>
      <c r="R60" s="27">
        <v>188.61669661537667</v>
      </c>
      <c r="S60" s="27">
        <v>375.91385242912355</v>
      </c>
      <c r="T60" s="27">
        <v>311.60939060033894</v>
      </c>
      <c r="U60" s="27">
        <v>302.6744197893434</v>
      </c>
      <c r="V60" s="76">
        <v>152.38837041859537</v>
      </c>
      <c r="W60" s="87"/>
      <c r="X60" s="82"/>
      <c r="Z60"/>
      <c r="AA60"/>
      <c r="AB60"/>
      <c r="AC60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</row>
    <row r="61" spans="1:41" s="34" customFormat="1">
      <c r="A61" s="15" t="s">
        <v>220</v>
      </c>
      <c r="B61" s="77" t="s">
        <v>221</v>
      </c>
      <c r="C61" s="78" t="s">
        <v>508</v>
      </c>
      <c r="D61" s="79"/>
      <c r="E61" s="99" t="s">
        <v>635</v>
      </c>
      <c r="F61" s="30" t="s">
        <v>537</v>
      </c>
      <c r="G61" s="30" t="s">
        <v>537</v>
      </c>
      <c r="H61" s="30" t="s">
        <v>537</v>
      </c>
      <c r="I61" s="30" t="s">
        <v>641</v>
      </c>
      <c r="J61" s="100" t="s">
        <v>537</v>
      </c>
      <c r="K61" s="102">
        <v>53</v>
      </c>
      <c r="L61" s="30" t="s">
        <v>537</v>
      </c>
      <c r="M61" s="30" t="s">
        <v>537</v>
      </c>
      <c r="N61" s="30" t="s">
        <v>537</v>
      </c>
      <c r="O61" s="79">
        <v>28.341144590961999</v>
      </c>
      <c r="P61" s="100" t="s">
        <v>537</v>
      </c>
      <c r="Q61" s="99">
        <v>176.47914484624906</v>
      </c>
      <c r="R61" s="79" t="s">
        <v>495</v>
      </c>
      <c r="S61" s="79" t="s">
        <v>495</v>
      </c>
      <c r="T61" s="79" t="s">
        <v>495</v>
      </c>
      <c r="U61" s="30">
        <v>146.49058938975702</v>
      </c>
      <c r="V61" s="80" t="s">
        <v>495</v>
      </c>
      <c r="W61" s="87"/>
      <c r="X61" s="82"/>
      <c r="Z61"/>
      <c r="AA61"/>
      <c r="AB61"/>
      <c r="AC61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</row>
    <row r="62" spans="1:41" s="34" customFormat="1">
      <c r="A62" t="s">
        <v>225</v>
      </c>
      <c r="B62" s="84" t="s">
        <v>226</v>
      </c>
      <c r="C62" s="85" t="s">
        <v>509</v>
      </c>
      <c r="D62" s="86"/>
      <c r="E62" s="75" t="s">
        <v>537</v>
      </c>
      <c r="F62" s="27" t="s">
        <v>537</v>
      </c>
      <c r="G62" s="27" t="s">
        <v>537</v>
      </c>
      <c r="H62" s="27" t="s">
        <v>537</v>
      </c>
      <c r="I62" s="27" t="s">
        <v>537</v>
      </c>
      <c r="J62" s="76" t="s">
        <v>537</v>
      </c>
      <c r="K62" s="75" t="s">
        <v>537</v>
      </c>
      <c r="L62" s="27" t="s">
        <v>537</v>
      </c>
      <c r="M62" s="27" t="s">
        <v>537</v>
      </c>
      <c r="N62" s="27" t="s">
        <v>537</v>
      </c>
      <c r="O62" s="27" t="s">
        <v>537</v>
      </c>
      <c r="P62" s="76" t="s">
        <v>537</v>
      </c>
      <c r="Q62" s="101" t="s">
        <v>495</v>
      </c>
      <c r="R62" s="86" t="s">
        <v>495</v>
      </c>
      <c r="S62" s="86" t="s">
        <v>495</v>
      </c>
      <c r="T62" s="86" t="s">
        <v>495</v>
      </c>
      <c r="U62" s="86" t="s">
        <v>495</v>
      </c>
      <c r="V62" s="74" t="s">
        <v>495</v>
      </c>
      <c r="W62" s="89"/>
      <c r="X62" s="82"/>
      <c r="Z62"/>
      <c r="AA62"/>
      <c r="AB62"/>
      <c r="AC6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</row>
    <row r="63" spans="1:41" s="34" customFormat="1">
      <c r="A63" t="s">
        <v>547</v>
      </c>
      <c r="B63" s="84" t="s">
        <v>229</v>
      </c>
      <c r="C63" s="85" t="s">
        <v>508</v>
      </c>
      <c r="D63" s="86"/>
      <c r="E63" s="75">
        <v>301.91670061668276</v>
      </c>
      <c r="F63" s="27">
        <v>329.60828201294629</v>
      </c>
      <c r="G63" s="27">
        <v>220.90092295708465</v>
      </c>
      <c r="H63" s="27">
        <v>242.9598565858588</v>
      </c>
      <c r="I63" s="27">
        <v>202.14691492697057</v>
      </c>
      <c r="J63" s="76">
        <v>533.07360340697414</v>
      </c>
      <c r="K63" s="101" t="s">
        <v>537</v>
      </c>
      <c r="L63" s="86" t="s">
        <v>537</v>
      </c>
      <c r="M63" s="86" t="s">
        <v>537</v>
      </c>
      <c r="N63" s="86" t="s">
        <v>537</v>
      </c>
      <c r="O63" s="86" t="s">
        <v>537</v>
      </c>
      <c r="P63" s="74" t="s">
        <v>537</v>
      </c>
      <c r="Q63" s="75" t="s">
        <v>495</v>
      </c>
      <c r="R63" s="27" t="s">
        <v>495</v>
      </c>
      <c r="S63" s="27" t="s">
        <v>495</v>
      </c>
      <c r="T63" s="27" t="s">
        <v>495</v>
      </c>
      <c r="U63" s="27" t="s">
        <v>495</v>
      </c>
      <c r="V63" s="76" t="s">
        <v>495</v>
      </c>
      <c r="W63" s="89"/>
      <c r="X63" s="82"/>
      <c r="Z63"/>
      <c r="AA63"/>
      <c r="AB63"/>
      <c r="AC63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</row>
    <row r="64" spans="1:41" s="34" customFormat="1">
      <c r="A64" t="s">
        <v>232</v>
      </c>
      <c r="B64" s="84" t="s">
        <v>233</v>
      </c>
      <c r="C64" s="85" t="s">
        <v>508</v>
      </c>
      <c r="D64" s="86"/>
      <c r="E64" s="75">
        <v>4866.2519345473474</v>
      </c>
      <c r="F64" s="27">
        <v>1630.1203311786419</v>
      </c>
      <c r="G64" s="27">
        <v>3638.3711197604607</v>
      </c>
      <c r="H64" s="27">
        <v>1559.0774643707236</v>
      </c>
      <c r="I64" s="27">
        <v>4178.9674383709189</v>
      </c>
      <c r="J64" s="76">
        <v>1855.4197430637448</v>
      </c>
      <c r="K64" s="101">
        <v>7239.1486294041597</v>
      </c>
      <c r="L64" s="86">
        <v>1065.04976481172</v>
      </c>
      <c r="M64" s="86">
        <v>6030.51790924946</v>
      </c>
      <c r="N64" s="86">
        <v>2174.3541814803498</v>
      </c>
      <c r="O64" s="86">
        <v>6405.9460781824</v>
      </c>
      <c r="P64" s="74">
        <v>828.31460255161005</v>
      </c>
      <c r="Q64" s="75">
        <v>67.221329242799087</v>
      </c>
      <c r="R64" s="27">
        <v>153.05578997680124</v>
      </c>
      <c r="S64" s="27">
        <v>60.332647618540634</v>
      </c>
      <c r="T64" s="27">
        <v>71.70301313603234</v>
      </c>
      <c r="U64" s="27">
        <v>65.23575733182949</v>
      </c>
      <c r="V64" s="76">
        <v>223.99940039064305</v>
      </c>
      <c r="W64" s="87"/>
      <c r="X64" s="82"/>
      <c r="Z64"/>
      <c r="AA64"/>
      <c r="AB64"/>
      <c r="AC64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</row>
    <row r="65" spans="1:41" s="34" customFormat="1">
      <c r="A65" t="s">
        <v>236</v>
      </c>
      <c r="B65" s="84" t="s">
        <v>237</v>
      </c>
      <c r="C65" s="85" t="s">
        <v>508</v>
      </c>
      <c r="D65" s="86"/>
      <c r="E65" s="75">
        <v>1705.6971993073034</v>
      </c>
      <c r="F65" s="27">
        <v>1428.7709737394746</v>
      </c>
      <c r="G65" s="27">
        <v>2330.8196452020211</v>
      </c>
      <c r="H65" s="27">
        <v>2110.9239375165344</v>
      </c>
      <c r="I65" s="27">
        <v>1829.1407115564266</v>
      </c>
      <c r="J65" s="76">
        <v>3563.887013806966</v>
      </c>
      <c r="K65" s="101">
        <v>2144.6383494955799</v>
      </c>
      <c r="L65" s="86">
        <v>1462.87855775312</v>
      </c>
      <c r="M65" s="86" t="s">
        <v>510</v>
      </c>
      <c r="N65" s="86" t="s">
        <v>510</v>
      </c>
      <c r="O65" s="86">
        <v>1375.0628708731699</v>
      </c>
      <c r="P65" s="74" t="s">
        <v>510</v>
      </c>
      <c r="Q65" s="75">
        <v>79.533092360699627</v>
      </c>
      <c r="R65" s="27">
        <v>97.66846100567416</v>
      </c>
      <c r="S65" s="86" t="s">
        <v>495</v>
      </c>
      <c r="T65" s="86" t="s">
        <v>495</v>
      </c>
      <c r="U65" s="27">
        <v>133.02233303666441</v>
      </c>
      <c r="V65" s="74" t="s">
        <v>495</v>
      </c>
      <c r="W65" s="87"/>
      <c r="X65" s="82"/>
      <c r="Z65"/>
      <c r="AA65"/>
      <c r="AB65"/>
      <c r="AC65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</row>
    <row r="66" spans="1:41" s="34" customFormat="1">
      <c r="A66" t="s">
        <v>240</v>
      </c>
      <c r="B66" s="84" t="s">
        <v>241</v>
      </c>
      <c r="C66" s="85" t="s">
        <v>508</v>
      </c>
      <c r="D66" s="86">
        <v>6789</v>
      </c>
      <c r="E66" s="75">
        <v>8542.8571428571431</v>
      </c>
      <c r="F66" s="27">
        <v>8493.6507936507951</v>
      </c>
      <c r="G66" s="27">
        <v>2068.5714285714284</v>
      </c>
      <c r="H66" s="27">
        <v>12175</v>
      </c>
      <c r="I66" s="27">
        <v>9889.2857142857138</v>
      </c>
      <c r="J66" s="76">
        <v>485.71428571428572</v>
      </c>
      <c r="K66" s="101">
        <v>7672.2654463171802</v>
      </c>
      <c r="L66" s="86">
        <v>9200.1136498405394</v>
      </c>
      <c r="M66" s="86">
        <v>2809.3576463162299</v>
      </c>
      <c r="N66" s="86">
        <v>12443.5322070568</v>
      </c>
      <c r="O66" s="86">
        <v>7423.7547933504202</v>
      </c>
      <c r="P66" s="74">
        <v>455.782094807416</v>
      </c>
      <c r="Q66" s="75">
        <v>111.34725724274649</v>
      </c>
      <c r="R66" s="27">
        <v>92.321150769675668</v>
      </c>
      <c r="S66" s="27">
        <v>73.631473418268499</v>
      </c>
      <c r="T66" s="27">
        <v>97.841993715381605</v>
      </c>
      <c r="U66" s="27">
        <v>133.21137334901888</v>
      </c>
      <c r="V66" s="76">
        <v>106.56721517757673</v>
      </c>
      <c r="W66" s="87"/>
      <c r="X66" s="82"/>
      <c r="Z66"/>
      <c r="AA66"/>
      <c r="AB66"/>
      <c r="AC66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</row>
    <row r="67" spans="1:41" s="34" customFormat="1">
      <c r="A67" t="s">
        <v>244</v>
      </c>
      <c r="B67" s="84" t="s">
        <v>245</v>
      </c>
      <c r="C67" s="85" t="s">
        <v>508</v>
      </c>
      <c r="D67" s="86"/>
      <c r="E67" s="75" t="s">
        <v>537</v>
      </c>
      <c r="F67" s="27">
        <v>371</v>
      </c>
      <c r="G67" s="27" t="s">
        <v>537</v>
      </c>
      <c r="H67" s="27" t="s">
        <v>537</v>
      </c>
      <c r="I67" s="27" t="s">
        <v>537</v>
      </c>
      <c r="J67" s="76" t="s">
        <v>537</v>
      </c>
      <c r="K67" s="75" t="s">
        <v>537</v>
      </c>
      <c r="L67" s="27" t="s">
        <v>537</v>
      </c>
      <c r="M67" s="27" t="s">
        <v>537</v>
      </c>
      <c r="N67" s="27" t="s">
        <v>537</v>
      </c>
      <c r="O67" s="27" t="s">
        <v>537</v>
      </c>
      <c r="P67" s="76" t="s">
        <v>537</v>
      </c>
      <c r="Q67" s="101" t="s">
        <v>495</v>
      </c>
      <c r="R67" s="86" t="s">
        <v>495</v>
      </c>
      <c r="S67" s="86" t="s">
        <v>495</v>
      </c>
      <c r="T67" s="86" t="s">
        <v>495</v>
      </c>
      <c r="U67" s="86" t="s">
        <v>495</v>
      </c>
      <c r="V67" s="74" t="s">
        <v>495</v>
      </c>
      <c r="W67" s="89"/>
      <c r="X67" s="82"/>
      <c r="Z67"/>
      <c r="AA67"/>
      <c r="AB67"/>
      <c r="AC67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</row>
    <row r="68" spans="1:41" s="34" customFormat="1">
      <c r="A68" t="s">
        <v>248</v>
      </c>
      <c r="B68" s="84" t="s">
        <v>249</v>
      </c>
      <c r="C68" s="85" t="s">
        <v>508</v>
      </c>
      <c r="D68" s="86"/>
      <c r="E68" s="75" t="s">
        <v>537</v>
      </c>
      <c r="F68" s="27" t="s">
        <v>537</v>
      </c>
      <c r="G68" s="27" t="s">
        <v>537</v>
      </c>
      <c r="H68" s="27" t="s">
        <v>537</v>
      </c>
      <c r="I68" s="27" t="s">
        <v>537</v>
      </c>
      <c r="J68" s="76" t="s">
        <v>537</v>
      </c>
      <c r="K68" s="75" t="s">
        <v>537</v>
      </c>
      <c r="L68" s="27" t="s">
        <v>537</v>
      </c>
      <c r="M68" s="27" t="s">
        <v>537</v>
      </c>
      <c r="N68" s="27" t="s">
        <v>537</v>
      </c>
      <c r="O68" s="27" t="s">
        <v>537</v>
      </c>
      <c r="P68" s="76" t="s">
        <v>537</v>
      </c>
      <c r="Q68" s="101" t="s">
        <v>495</v>
      </c>
      <c r="R68" s="86" t="s">
        <v>495</v>
      </c>
      <c r="S68" s="86" t="s">
        <v>495</v>
      </c>
      <c r="T68" s="86" t="s">
        <v>495</v>
      </c>
      <c r="U68" s="86" t="s">
        <v>495</v>
      </c>
      <c r="V68" s="74" t="s">
        <v>495</v>
      </c>
      <c r="W68" s="89"/>
      <c r="X68" s="82"/>
      <c r="Z68"/>
      <c r="AA68"/>
      <c r="AB68"/>
      <c r="AC68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</row>
    <row r="69" spans="1:41" s="34" customFormat="1">
      <c r="A69" t="s">
        <v>252</v>
      </c>
      <c r="B69" s="84" t="s">
        <v>253</v>
      </c>
      <c r="C69" s="85" t="s">
        <v>508</v>
      </c>
      <c r="D69" s="86"/>
      <c r="E69" s="75" t="s">
        <v>537</v>
      </c>
      <c r="F69" s="27">
        <v>134.47477024239356</v>
      </c>
      <c r="G69" s="27">
        <v>47.58631233506577</v>
      </c>
      <c r="H69" s="27" t="s">
        <v>537</v>
      </c>
      <c r="I69" s="27" t="s">
        <v>537</v>
      </c>
      <c r="J69" s="76">
        <v>73.938596817357876</v>
      </c>
      <c r="K69" s="75" t="s">
        <v>537</v>
      </c>
      <c r="L69" s="86">
        <v>108.180144059939</v>
      </c>
      <c r="M69" s="86">
        <v>31.263755040731802</v>
      </c>
      <c r="N69" s="27" t="s">
        <v>537</v>
      </c>
      <c r="O69" s="27" t="s">
        <v>537</v>
      </c>
      <c r="P69" s="74">
        <v>36.6510081886058</v>
      </c>
      <c r="Q69" s="101" t="s">
        <v>495</v>
      </c>
      <c r="R69" s="27">
        <v>124.30633311773516</v>
      </c>
      <c r="S69" s="27">
        <v>152.20920287108257</v>
      </c>
      <c r="T69" s="86" t="s">
        <v>495</v>
      </c>
      <c r="U69" s="86" t="s">
        <v>495</v>
      </c>
      <c r="V69" s="76">
        <v>201.73687020250694</v>
      </c>
      <c r="W69" s="89"/>
      <c r="X69" s="82"/>
      <c r="Z69"/>
      <c r="AA69"/>
      <c r="AB69"/>
      <c r="AC69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</row>
    <row r="70" spans="1:41" s="34" customFormat="1">
      <c r="A70" t="s">
        <v>256</v>
      </c>
      <c r="B70" s="84" t="s">
        <v>257</v>
      </c>
      <c r="C70" s="85" t="s">
        <v>508</v>
      </c>
      <c r="D70" s="86"/>
      <c r="E70" s="75">
        <v>191.62722403249316</v>
      </c>
      <c r="F70" s="27">
        <v>182.81222641553279</v>
      </c>
      <c r="G70" s="27">
        <v>149.41291222279068</v>
      </c>
      <c r="H70" s="27">
        <v>475.27978484801639</v>
      </c>
      <c r="I70" s="27">
        <v>182.00623657459312</v>
      </c>
      <c r="J70" s="76" t="s">
        <v>537</v>
      </c>
      <c r="K70" s="101">
        <v>375.77354113568998</v>
      </c>
      <c r="L70" s="86">
        <v>420.17797075301598</v>
      </c>
      <c r="M70" s="86">
        <v>389.060053609975</v>
      </c>
      <c r="N70" s="86">
        <v>1077.7805854737001</v>
      </c>
      <c r="O70" s="86">
        <v>340.57517366283201</v>
      </c>
      <c r="P70" s="76" t="s">
        <v>537</v>
      </c>
      <c r="Q70" s="75">
        <v>50.995400967652884</v>
      </c>
      <c r="R70" s="27">
        <v>43.508284379570981</v>
      </c>
      <c r="S70" s="27">
        <v>38.403560282386167</v>
      </c>
      <c r="T70" s="27">
        <v>44.098009488556905</v>
      </c>
      <c r="U70" s="27">
        <v>53.440840862575179</v>
      </c>
      <c r="V70" s="74" t="s">
        <v>495</v>
      </c>
      <c r="W70" s="87"/>
      <c r="X70" s="82"/>
      <c r="Z70"/>
      <c r="AA70"/>
      <c r="AB70"/>
      <c r="AC70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</row>
    <row r="71" spans="1:41" s="34" customFormat="1">
      <c r="A71" t="s">
        <v>260</v>
      </c>
      <c r="B71" s="84" t="s">
        <v>261</v>
      </c>
      <c r="C71" s="85" t="s">
        <v>508</v>
      </c>
      <c r="D71" s="86"/>
      <c r="E71" s="75">
        <v>510.82173077088288</v>
      </c>
      <c r="F71" s="27">
        <v>70.929602338216966</v>
      </c>
      <c r="G71" s="27">
        <v>940.22395102150733</v>
      </c>
      <c r="H71" s="27" t="s">
        <v>537</v>
      </c>
      <c r="I71" s="27">
        <v>537.86911351106335</v>
      </c>
      <c r="J71" s="76">
        <v>1165.2801890662904</v>
      </c>
      <c r="K71" s="101">
        <v>238.98063908483499</v>
      </c>
      <c r="L71" s="86">
        <v>82.689169912885404</v>
      </c>
      <c r="M71" s="86">
        <v>520.321722365543</v>
      </c>
      <c r="N71" s="27" t="s">
        <v>537</v>
      </c>
      <c r="O71" s="86">
        <v>239.758579454119</v>
      </c>
      <c r="P71" s="74">
        <v>647.31523129727202</v>
      </c>
      <c r="Q71" s="75">
        <v>213.75025722880753</v>
      </c>
      <c r="R71" s="27">
        <v>85.778587949235231</v>
      </c>
      <c r="S71" s="27">
        <v>180.70049944233719</v>
      </c>
      <c r="T71" s="86" t="s">
        <v>495</v>
      </c>
      <c r="U71" s="27">
        <v>224.33779626809633</v>
      </c>
      <c r="V71" s="76">
        <v>180.0174216094027</v>
      </c>
      <c r="W71" s="87"/>
      <c r="X71" s="82"/>
      <c r="Z71"/>
      <c r="AA71"/>
      <c r="AB71"/>
      <c r="AC71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</row>
    <row r="72" spans="1:41" s="34" customFormat="1">
      <c r="A72" t="s">
        <v>264</v>
      </c>
      <c r="B72" s="84" t="s">
        <v>265</v>
      </c>
      <c r="C72" s="85" t="s">
        <v>508</v>
      </c>
      <c r="D72" s="86"/>
      <c r="E72" s="75" t="s">
        <v>537</v>
      </c>
      <c r="F72" s="27" t="s">
        <v>537</v>
      </c>
      <c r="G72" s="27" t="s">
        <v>537</v>
      </c>
      <c r="H72" s="27" t="s">
        <v>537</v>
      </c>
      <c r="I72" s="27" t="s">
        <v>537</v>
      </c>
      <c r="J72" s="76">
        <v>13.841932970504722</v>
      </c>
      <c r="K72" s="75" t="s">
        <v>537</v>
      </c>
      <c r="L72" s="27" t="s">
        <v>537</v>
      </c>
      <c r="M72" s="27" t="s">
        <v>537</v>
      </c>
      <c r="N72" s="27" t="s">
        <v>537</v>
      </c>
      <c r="O72" s="27" t="s">
        <v>537</v>
      </c>
      <c r="P72" s="74">
        <v>17.307324928860101</v>
      </c>
      <c r="Q72" s="101" t="s">
        <v>495</v>
      </c>
      <c r="R72" s="86" t="s">
        <v>495</v>
      </c>
      <c r="S72" s="86" t="s">
        <v>495</v>
      </c>
      <c r="T72" s="86" t="s">
        <v>495</v>
      </c>
      <c r="U72" s="86" t="s">
        <v>495</v>
      </c>
      <c r="V72" s="76">
        <v>79.977310343455727</v>
      </c>
      <c r="W72" s="87"/>
      <c r="X72" s="82"/>
      <c r="Z72"/>
      <c r="AA72"/>
      <c r="AB72"/>
      <c r="AC7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</row>
    <row r="73" spans="1:41" s="34" customFormat="1">
      <c r="A73" t="s">
        <v>268</v>
      </c>
      <c r="B73" s="84" t="s">
        <v>269</v>
      </c>
      <c r="C73" s="85" t="s">
        <v>508</v>
      </c>
      <c r="D73" s="86"/>
      <c r="E73" s="75">
        <v>297.10210558072475</v>
      </c>
      <c r="F73" s="27">
        <v>409.65863950114783</v>
      </c>
      <c r="G73" s="27">
        <v>356.32040445218365</v>
      </c>
      <c r="H73" s="27">
        <v>299.15434440379374</v>
      </c>
      <c r="I73" s="27">
        <v>270.57713305544377</v>
      </c>
      <c r="J73" s="76">
        <v>386.7287167503506</v>
      </c>
      <c r="K73" s="75" t="s">
        <v>537</v>
      </c>
      <c r="L73" s="27" t="s">
        <v>537</v>
      </c>
      <c r="M73" s="27" t="s">
        <v>537</v>
      </c>
      <c r="N73" s="27" t="s">
        <v>537</v>
      </c>
      <c r="O73" s="27" t="s">
        <v>537</v>
      </c>
      <c r="P73" s="76" t="s">
        <v>537</v>
      </c>
      <c r="Q73" s="101" t="s">
        <v>495</v>
      </c>
      <c r="R73" s="86" t="s">
        <v>495</v>
      </c>
      <c r="S73" s="86" t="s">
        <v>495</v>
      </c>
      <c r="T73" s="86" t="s">
        <v>495</v>
      </c>
      <c r="U73" s="86" t="s">
        <v>495</v>
      </c>
      <c r="V73" s="74" t="s">
        <v>495</v>
      </c>
      <c r="W73" s="89"/>
      <c r="X73" s="82"/>
      <c r="Z73"/>
      <c r="AA73"/>
      <c r="AB73"/>
      <c r="AC73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</row>
    <row r="74" spans="1:41" s="34" customFormat="1">
      <c r="A74" t="s">
        <v>272</v>
      </c>
      <c r="B74" s="84" t="s">
        <v>273</v>
      </c>
      <c r="C74" s="85" t="s">
        <v>508</v>
      </c>
      <c r="D74" s="86"/>
      <c r="E74" s="75" t="s">
        <v>495</v>
      </c>
      <c r="F74" s="27" t="s">
        <v>495</v>
      </c>
      <c r="G74" s="27" t="s">
        <v>495</v>
      </c>
      <c r="H74" s="27" t="s">
        <v>495</v>
      </c>
      <c r="I74" s="27" t="s">
        <v>495</v>
      </c>
      <c r="J74" s="76" t="s">
        <v>495</v>
      </c>
      <c r="K74" s="101">
        <v>93.892906918949606</v>
      </c>
      <c r="L74" s="86">
        <v>87.0460643764292</v>
      </c>
      <c r="M74" s="86">
        <v>83.033895700874098</v>
      </c>
      <c r="N74" s="86">
        <v>126.878613038373</v>
      </c>
      <c r="O74" s="86">
        <v>121.17179397080901</v>
      </c>
      <c r="P74" s="74">
        <v>98.884549172419796</v>
      </c>
      <c r="Q74" s="101" t="s">
        <v>495</v>
      </c>
      <c r="R74" s="86" t="s">
        <v>495</v>
      </c>
      <c r="S74" s="86" t="s">
        <v>495</v>
      </c>
      <c r="T74" s="86" t="s">
        <v>495</v>
      </c>
      <c r="U74" s="86" t="s">
        <v>495</v>
      </c>
      <c r="V74" s="74" t="s">
        <v>495</v>
      </c>
      <c r="W74" s="87"/>
      <c r="X74" s="82"/>
      <c r="Z74"/>
      <c r="AA74"/>
      <c r="AB74"/>
      <c r="AC74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</row>
    <row r="75" spans="1:41" s="34" customFormat="1">
      <c r="A75" t="s">
        <v>276</v>
      </c>
      <c r="B75" s="88" t="s">
        <v>277</v>
      </c>
      <c r="C75" s="85"/>
      <c r="D75" s="86"/>
      <c r="E75" s="75" t="s">
        <v>537</v>
      </c>
      <c r="F75" s="27">
        <v>488.38626110398053</v>
      </c>
      <c r="G75" s="27" t="s">
        <v>537</v>
      </c>
      <c r="H75" s="27">
        <v>154.24841888738703</v>
      </c>
      <c r="I75" s="27" t="s">
        <v>537</v>
      </c>
      <c r="J75" s="76">
        <v>3757.5386470129165</v>
      </c>
      <c r="K75" s="101" t="s">
        <v>495</v>
      </c>
      <c r="L75" s="86" t="s">
        <v>495</v>
      </c>
      <c r="M75" s="86" t="s">
        <v>495</v>
      </c>
      <c r="N75" s="86" t="s">
        <v>495</v>
      </c>
      <c r="O75" s="86" t="s">
        <v>495</v>
      </c>
      <c r="P75" s="74" t="s">
        <v>495</v>
      </c>
      <c r="Q75" s="101" t="s">
        <v>495</v>
      </c>
      <c r="R75" s="86" t="s">
        <v>495</v>
      </c>
      <c r="S75" s="86" t="s">
        <v>495</v>
      </c>
      <c r="T75" s="86" t="s">
        <v>495</v>
      </c>
      <c r="U75" s="86" t="s">
        <v>495</v>
      </c>
      <c r="V75" s="74" t="s">
        <v>495</v>
      </c>
      <c r="W75"/>
      <c r="X75" s="82"/>
      <c r="Z75"/>
      <c r="AA75"/>
      <c r="AB75"/>
      <c r="AC75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</row>
    <row r="76" spans="1:41" s="34" customFormat="1">
      <c r="A76" t="s">
        <v>281</v>
      </c>
      <c r="B76" s="88" t="s">
        <v>282</v>
      </c>
      <c r="E76" s="75" t="s">
        <v>537</v>
      </c>
      <c r="F76" s="27">
        <v>371</v>
      </c>
      <c r="G76" s="27" t="s">
        <v>537</v>
      </c>
      <c r="H76" s="27" t="s">
        <v>537</v>
      </c>
      <c r="I76" s="27" t="s">
        <v>537</v>
      </c>
      <c r="J76" s="76" t="s">
        <v>537</v>
      </c>
      <c r="K76" s="101" t="s">
        <v>495</v>
      </c>
      <c r="L76" s="86" t="s">
        <v>495</v>
      </c>
      <c r="M76" s="86" t="s">
        <v>495</v>
      </c>
      <c r="N76" s="86" t="s">
        <v>495</v>
      </c>
      <c r="O76" s="86" t="s">
        <v>495</v>
      </c>
      <c r="P76" s="74" t="s">
        <v>495</v>
      </c>
      <c r="Q76" s="101" t="s">
        <v>495</v>
      </c>
      <c r="R76" s="86" t="s">
        <v>495</v>
      </c>
      <c r="S76" s="86" t="s">
        <v>495</v>
      </c>
      <c r="T76" s="86" t="s">
        <v>495</v>
      </c>
      <c r="U76" s="86" t="s">
        <v>495</v>
      </c>
      <c r="V76" s="74" t="s">
        <v>495</v>
      </c>
      <c r="W76" s="87"/>
      <c r="X76" s="82"/>
      <c r="Z76"/>
      <c r="AA76"/>
      <c r="AB76"/>
      <c r="AC76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</row>
    <row r="77" spans="1:41" s="34" customFormat="1">
      <c r="A77" t="s">
        <v>285</v>
      </c>
      <c r="B77" s="84" t="s">
        <v>286</v>
      </c>
      <c r="C77" s="85" t="s">
        <v>508</v>
      </c>
      <c r="D77" s="86"/>
      <c r="E77" s="75" t="s">
        <v>537</v>
      </c>
      <c r="F77" s="27">
        <v>371</v>
      </c>
      <c r="G77" s="27" t="s">
        <v>537</v>
      </c>
      <c r="H77" s="27" t="s">
        <v>537</v>
      </c>
      <c r="I77" s="27" t="s">
        <v>537</v>
      </c>
      <c r="J77" s="76" t="s">
        <v>537</v>
      </c>
      <c r="K77" s="75" t="s">
        <v>537</v>
      </c>
      <c r="L77" s="27">
        <v>371</v>
      </c>
      <c r="M77" s="27" t="s">
        <v>537</v>
      </c>
      <c r="N77" s="27" t="s">
        <v>537</v>
      </c>
      <c r="O77" s="27" t="s">
        <v>537</v>
      </c>
      <c r="P77" s="76" t="s">
        <v>537</v>
      </c>
      <c r="Q77" s="101" t="s">
        <v>495</v>
      </c>
      <c r="R77" s="86" t="s">
        <v>495</v>
      </c>
      <c r="S77" s="86" t="s">
        <v>495</v>
      </c>
      <c r="T77" s="86" t="s">
        <v>495</v>
      </c>
      <c r="U77" s="86" t="s">
        <v>495</v>
      </c>
      <c r="V77" s="74" t="s">
        <v>495</v>
      </c>
      <c r="W77" s="87"/>
      <c r="X77" s="82"/>
      <c r="Z77"/>
      <c r="AA77"/>
      <c r="AB77"/>
      <c r="AC77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</row>
    <row r="78" spans="1:41" s="34" customFormat="1">
      <c r="A78" t="s">
        <v>289</v>
      </c>
      <c r="B78" s="84" t="s">
        <v>290</v>
      </c>
      <c r="C78" s="85" t="s">
        <v>508</v>
      </c>
      <c r="D78" s="86"/>
      <c r="E78" s="75">
        <v>5144.0990160955125</v>
      </c>
      <c r="F78" s="27">
        <v>14672.875540718485</v>
      </c>
      <c r="G78" s="27">
        <v>30827.625988653257</v>
      </c>
      <c r="H78" s="27">
        <v>9237.7160064579894</v>
      </c>
      <c r="I78" s="27">
        <v>6254.0070899398979</v>
      </c>
      <c r="J78" s="76">
        <v>66910.610917921658</v>
      </c>
      <c r="K78" s="101">
        <v>3634.5909084058799</v>
      </c>
      <c r="L78" s="86">
        <v>10170.188598836099</v>
      </c>
      <c r="M78" s="86">
        <v>20593.478891695599</v>
      </c>
      <c r="N78" s="86">
        <v>5215.1273309950902</v>
      </c>
      <c r="O78" s="86">
        <v>4334.7669644028501</v>
      </c>
      <c r="P78" s="74">
        <v>45166.216235094602</v>
      </c>
      <c r="Q78" s="75">
        <v>141.53171968263405</v>
      </c>
      <c r="R78" s="27">
        <v>144.27338685142658</v>
      </c>
      <c r="S78" s="27">
        <v>149.69605743051321</v>
      </c>
      <c r="T78" s="27">
        <v>177.13308650309321</v>
      </c>
      <c r="U78" s="27">
        <v>144.27550872510258</v>
      </c>
      <c r="V78" s="76">
        <v>148.14305136752068</v>
      </c>
      <c r="W78" s="87"/>
      <c r="X78" s="82"/>
      <c r="Z78"/>
      <c r="AA78"/>
      <c r="AB78"/>
      <c r="AC78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</row>
    <row r="79" spans="1:41" s="34" customFormat="1">
      <c r="A79" t="s">
        <v>293</v>
      </c>
      <c r="B79" s="84" t="s">
        <v>294</v>
      </c>
      <c r="C79" s="85" t="s">
        <v>508</v>
      </c>
      <c r="D79" s="86"/>
      <c r="E79" s="75">
        <v>39.434573192369868</v>
      </c>
      <c r="F79" s="27">
        <v>50</v>
      </c>
      <c r="G79" s="27">
        <v>23.133973790087278</v>
      </c>
      <c r="H79" s="27">
        <v>58.458390715273303</v>
      </c>
      <c r="I79" s="27">
        <v>33.836726050663415</v>
      </c>
      <c r="J79" s="76" t="s">
        <v>537</v>
      </c>
      <c r="K79" s="101">
        <v>30.7137004539392</v>
      </c>
      <c r="L79" s="86">
        <v>24.292639481916801</v>
      </c>
      <c r="M79" s="27" t="s">
        <v>537</v>
      </c>
      <c r="N79" s="86">
        <v>43.015311153058299</v>
      </c>
      <c r="O79" s="86">
        <v>28.879139512089001</v>
      </c>
      <c r="P79" s="76" t="s">
        <v>537</v>
      </c>
      <c r="Q79" s="75">
        <v>128.39408019723709</v>
      </c>
      <c r="R79" s="27">
        <v>205.82366126669564</v>
      </c>
      <c r="S79" s="86" t="s">
        <v>495</v>
      </c>
      <c r="T79" s="27">
        <v>135.90135500186202</v>
      </c>
      <c r="U79" s="27">
        <v>117.1666698604338</v>
      </c>
      <c r="V79" s="74" t="s">
        <v>495</v>
      </c>
      <c r="W79" s="87"/>
      <c r="X79" s="82"/>
      <c r="Z79"/>
      <c r="AA79"/>
      <c r="AB79"/>
      <c r="AC79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</row>
    <row r="80" spans="1:41" s="34" customFormat="1">
      <c r="A80" t="s">
        <v>297</v>
      </c>
      <c r="B80" s="84" t="s">
        <v>298</v>
      </c>
      <c r="C80" s="85" t="s">
        <v>508</v>
      </c>
      <c r="D80" s="86"/>
      <c r="E80" s="75" t="s">
        <v>537</v>
      </c>
      <c r="F80" s="27">
        <v>1041.3767872903722</v>
      </c>
      <c r="G80" s="27" t="s">
        <v>537</v>
      </c>
      <c r="H80" s="27" t="s">
        <v>537</v>
      </c>
      <c r="I80" s="27" t="s">
        <v>537</v>
      </c>
      <c r="J80" s="76" t="s">
        <v>537</v>
      </c>
      <c r="K80" s="101">
        <v>161.11406218676001</v>
      </c>
      <c r="L80" s="86">
        <v>1358.0807613532299</v>
      </c>
      <c r="M80" s="86">
        <v>228.88189555628301</v>
      </c>
      <c r="N80" s="86">
        <v>176.94604820014399</v>
      </c>
      <c r="O80" s="86">
        <v>103.41632924503099</v>
      </c>
      <c r="P80" s="74">
        <v>52.9141951401349</v>
      </c>
      <c r="Q80" s="101" t="s">
        <v>495</v>
      </c>
      <c r="R80" s="27">
        <v>76.680033833386688</v>
      </c>
      <c r="S80" s="86" t="s">
        <v>495</v>
      </c>
      <c r="T80" s="86" t="s">
        <v>495</v>
      </c>
      <c r="U80" s="86" t="s">
        <v>495</v>
      </c>
      <c r="V80" s="74" t="s">
        <v>495</v>
      </c>
      <c r="W80" s="87"/>
      <c r="X80" s="82"/>
      <c r="Z80"/>
      <c r="AA80"/>
      <c r="AB80"/>
      <c r="AC80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</row>
    <row r="81" spans="1:42" s="34" customFormat="1">
      <c r="A81" s="15" t="s">
        <v>301</v>
      </c>
      <c r="B81" s="77" t="s">
        <v>302</v>
      </c>
      <c r="C81" s="78" t="s">
        <v>508</v>
      </c>
      <c r="D81" s="79"/>
      <c r="E81" s="99">
        <v>419.7465081113217</v>
      </c>
      <c r="F81" s="30">
        <v>949.68653741669493</v>
      </c>
      <c r="G81" s="30">
        <v>859.15175055588247</v>
      </c>
      <c r="H81" s="30" t="s">
        <v>537</v>
      </c>
      <c r="I81" s="30">
        <v>203.33518491839106</v>
      </c>
      <c r="J81" s="100">
        <v>240.62722371490312</v>
      </c>
      <c r="K81" s="102">
        <v>180.071985951567</v>
      </c>
      <c r="L81" s="79">
        <v>590.56665924116396</v>
      </c>
      <c r="M81" s="79">
        <v>843.70076227268601</v>
      </c>
      <c r="N81" s="95">
        <v>9.9294500797010503</v>
      </c>
      <c r="O81" s="79">
        <v>96.664402804245597</v>
      </c>
      <c r="P81" s="80">
        <v>152.790764555072</v>
      </c>
      <c r="Q81" s="99">
        <v>233.09928298576034</v>
      </c>
      <c r="R81" s="30">
        <v>160.80937224545903</v>
      </c>
      <c r="S81" s="30">
        <v>101.83133511004256</v>
      </c>
      <c r="T81" s="79" t="s">
        <v>495</v>
      </c>
      <c r="U81" s="30">
        <v>210.35166930081152</v>
      </c>
      <c r="V81" s="100">
        <v>157.48806834995011</v>
      </c>
      <c r="W81" s="87"/>
      <c r="X81" s="82"/>
      <c r="Z81"/>
      <c r="AA81"/>
      <c r="AB81"/>
      <c r="AC81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</row>
    <row r="82" spans="1:42" s="34" customForma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3"/>
      <c r="Y82" s="82"/>
      <c r="Z82"/>
      <c r="AA82"/>
      <c r="AB82"/>
      <c r="AC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</row>
    <row r="83" spans="1:42" s="34" customForma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3"/>
      <c r="Y83" s="82"/>
      <c r="Z83"/>
      <c r="AA83"/>
      <c r="AB83"/>
      <c r="AC83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</row>
  </sheetData>
  <mergeCells count="4">
    <mergeCell ref="K3:P3"/>
    <mergeCell ref="E3:J3"/>
    <mergeCell ref="Q3:V3"/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Elisabeth Schwartz-Zimmermann</dc:creator>
  <cp:lastModifiedBy>Heidi Schwartz-Zimmermann</cp:lastModifiedBy>
  <dcterms:created xsi:type="dcterms:W3CDTF">2025-05-14T15:11:58Z</dcterms:created>
  <dcterms:modified xsi:type="dcterms:W3CDTF">2025-08-10T20:45:22Z</dcterms:modified>
</cp:coreProperties>
</file>