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daktion\VHA\inArbeit\00copyedit\21_00012_Reed\hochladen\"/>
    </mc:Choice>
  </mc:AlternateContent>
  <bookViews>
    <workbookView xWindow="0" yWindow="0" windowWidth="16380" windowHeight="8190" tabRatio="500" activeTab="1"/>
  </bookViews>
  <sheets>
    <sheet name="Title page" sheetId="1" r:id="rId1"/>
    <sheet name="Table 1" sheetId="2" r:id="rId2"/>
    <sheet name="Table 2" sheetId="3" r:id="rId3"/>
  </sheets>
  <definedNames>
    <definedName name="_xlnm.Print_Titles" localSheetId="1">'Table 1'!$C:$C</definedName>
    <definedName name="_xlnm.Print_Titles" localSheetId="2">'Table 2'!$A:$A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D98" i="3" l="1"/>
  <c r="BC98" i="3"/>
  <c r="BB98" i="3"/>
  <c r="BA98" i="3"/>
  <c r="AZ98" i="3"/>
  <c r="AY98" i="3"/>
  <c r="AX98" i="3"/>
  <c r="AW98" i="3"/>
  <c r="AV98" i="3"/>
  <c r="AU98" i="3"/>
  <c r="AT98" i="3"/>
  <c r="AS98" i="3"/>
  <c r="BE98" i="3" s="1"/>
  <c r="AQ98" i="3"/>
  <c r="AO98" i="3"/>
  <c r="AN98" i="3"/>
  <c r="AM98" i="3"/>
  <c r="AL98" i="3"/>
  <c r="AK98" i="3"/>
  <c r="AH98" i="3"/>
  <c r="AG98" i="3"/>
  <c r="AE98" i="3"/>
  <c r="AD98" i="3"/>
  <c r="AC98" i="3"/>
  <c r="AB98" i="3"/>
  <c r="AA98" i="3"/>
  <c r="Z98" i="3"/>
  <c r="X98" i="3"/>
  <c r="W98" i="3"/>
  <c r="V98" i="3"/>
  <c r="U98" i="3"/>
  <c r="T98" i="3"/>
  <c r="S98" i="3"/>
  <c r="R98" i="3"/>
  <c r="Q98" i="3"/>
  <c r="P98" i="3"/>
  <c r="O98" i="3"/>
  <c r="N98" i="3"/>
  <c r="M98" i="3"/>
  <c r="L98" i="3"/>
  <c r="J98" i="3"/>
  <c r="I98" i="3"/>
  <c r="H98" i="3"/>
  <c r="G98" i="3"/>
  <c r="F98" i="3"/>
  <c r="D98" i="3"/>
  <c r="C98" i="3"/>
  <c r="AR97" i="3"/>
  <c r="Y97" i="3"/>
  <c r="AR96" i="3"/>
  <c r="AR95" i="3"/>
  <c r="Y95" i="3"/>
  <c r="AP94" i="3"/>
  <c r="AP98" i="3" s="1"/>
  <c r="Y94" i="3"/>
  <c r="AR93" i="3"/>
  <c r="AR92" i="3"/>
  <c r="Y92" i="3"/>
  <c r="BE91" i="3"/>
  <c r="BE89" i="3"/>
  <c r="Y88" i="3"/>
  <c r="BE87" i="3"/>
  <c r="BE86" i="3"/>
  <c r="Y85" i="3"/>
  <c r="Y84" i="3"/>
  <c r="BE83" i="3"/>
  <c r="AR83" i="3"/>
  <c r="Y83" i="3"/>
  <c r="AR82" i="3"/>
  <c r="Y82" i="3"/>
  <c r="AR81" i="3"/>
  <c r="AR80" i="3"/>
  <c r="BE79" i="3"/>
  <c r="AR79" i="3"/>
  <c r="Y79" i="3"/>
  <c r="Y78" i="3"/>
  <c r="BE77" i="3"/>
  <c r="AR77" i="3"/>
  <c r="AR76" i="3"/>
  <c r="Y76" i="3"/>
  <c r="Y75" i="3"/>
  <c r="AR74" i="3"/>
  <c r="BE73" i="3"/>
  <c r="AR72" i="3"/>
  <c r="Y71" i="3"/>
  <c r="AR70" i="3"/>
  <c r="Y69" i="3"/>
  <c r="BE68" i="3"/>
  <c r="AR68" i="3"/>
  <c r="AR67" i="3"/>
  <c r="Y67" i="3"/>
  <c r="AR66" i="3"/>
  <c r="AR65" i="3"/>
  <c r="BE63" i="3"/>
  <c r="AR63" i="3"/>
  <c r="Y63" i="3"/>
  <c r="AR62" i="3"/>
  <c r="BE61" i="3"/>
  <c r="BE60" i="3"/>
  <c r="BE59" i="3"/>
  <c r="BE58" i="3"/>
  <c r="BE57" i="3"/>
  <c r="Y56" i="3"/>
  <c r="AR55" i="3"/>
  <c r="Y54" i="3"/>
  <c r="BE53" i="3"/>
  <c r="AR53" i="3"/>
  <c r="BE51" i="3"/>
  <c r="BE50" i="3"/>
  <c r="AR49" i="3"/>
  <c r="AR48" i="3"/>
  <c r="AR47" i="3"/>
  <c r="Y46" i="3"/>
  <c r="BE45" i="3"/>
  <c r="BE44" i="3"/>
  <c r="AR44" i="3"/>
  <c r="Y44" i="3"/>
  <c r="AR43" i="3"/>
  <c r="BE41" i="3"/>
  <c r="BE40" i="3"/>
  <c r="AR40" i="3"/>
  <c r="Y40" i="3"/>
  <c r="AR39" i="3"/>
  <c r="BE38" i="3"/>
  <c r="Y38" i="3"/>
  <c r="BE36" i="3"/>
  <c r="AR36" i="3"/>
  <c r="Y36" i="3"/>
  <c r="BE35" i="3"/>
  <c r="AR35" i="3"/>
  <c r="Y35" i="3"/>
  <c r="BE34" i="3"/>
  <c r="AR33" i="3"/>
  <c r="BE32" i="3"/>
  <c r="AR30" i="3"/>
  <c r="Y29" i="3"/>
  <c r="AR28" i="3"/>
  <c r="BE27" i="3"/>
  <c r="Y27" i="3"/>
  <c r="BE26" i="3"/>
  <c r="AR26" i="3"/>
  <c r="AR25" i="3"/>
  <c r="Y25" i="3"/>
  <c r="BE24" i="3"/>
  <c r="AR22" i="3"/>
  <c r="AR21" i="3"/>
  <c r="Y21" i="3"/>
  <c r="AR20" i="3"/>
  <c r="Y20" i="3"/>
  <c r="BE18" i="3"/>
  <c r="Y18" i="3"/>
  <c r="BE17" i="3"/>
  <c r="AR17" i="3"/>
  <c r="Y17" i="3"/>
  <c r="BE16" i="3"/>
  <c r="AR16" i="3"/>
  <c r="Y16" i="3"/>
  <c r="BE15" i="3"/>
  <c r="AR15" i="3"/>
  <c r="Y15" i="3"/>
  <c r="BE14" i="3"/>
  <c r="AR14" i="3"/>
  <c r="Y14" i="3"/>
  <c r="BE13" i="3"/>
  <c r="Y13" i="3"/>
  <c r="BE12" i="3"/>
  <c r="AR12" i="3"/>
  <c r="Y12" i="3"/>
  <c r="AR11" i="3"/>
  <c r="Y11" i="3"/>
  <c r="BE10" i="3"/>
  <c r="AR10" i="3"/>
  <c r="K10" i="3"/>
  <c r="K98" i="3" s="1"/>
  <c r="BE9" i="3"/>
  <c r="Y9" i="3"/>
  <c r="BE8" i="3"/>
  <c r="AR8" i="3"/>
  <c r="AF8" i="3"/>
  <c r="AF98" i="3" s="1"/>
  <c r="Y8" i="3"/>
  <c r="FJ85" i="2"/>
  <c r="FI85" i="2"/>
  <c r="FH85" i="2"/>
  <c r="FG85" i="2"/>
  <c r="FF85" i="2"/>
  <c r="FE85" i="2"/>
  <c r="FD85" i="2"/>
  <c r="FC85" i="2"/>
  <c r="FB85" i="2"/>
  <c r="FA85" i="2"/>
  <c r="EZ85" i="2"/>
  <c r="EY85" i="2"/>
  <c r="EX85" i="2"/>
  <c r="EW85" i="2"/>
  <c r="EV85" i="2"/>
  <c r="EU85" i="2"/>
  <c r="ET85" i="2"/>
  <c r="ES85" i="2"/>
  <c r="ER85" i="2"/>
  <c r="EQ85" i="2"/>
  <c r="EO85" i="2"/>
  <c r="EN85" i="2"/>
  <c r="EM85" i="2"/>
  <c r="EL85" i="2"/>
  <c r="EK85" i="2"/>
  <c r="EJ85" i="2"/>
  <c r="EI85" i="2"/>
  <c r="EH85" i="2"/>
  <c r="EG85" i="2"/>
  <c r="EF85" i="2"/>
  <c r="EE85" i="2"/>
  <c r="ED85" i="2"/>
  <c r="EC85" i="2"/>
  <c r="EB85" i="2"/>
  <c r="EA85" i="2"/>
  <c r="DZ85" i="2"/>
  <c r="DY85" i="2"/>
  <c r="DX85" i="2"/>
  <c r="DW85" i="2"/>
  <c r="DV85" i="2"/>
  <c r="DU85" i="2"/>
  <c r="DT85" i="2"/>
  <c r="DS85" i="2"/>
  <c r="DR85" i="2"/>
  <c r="DQ85" i="2"/>
  <c r="DP85" i="2"/>
  <c r="DO85" i="2"/>
  <c r="DN85" i="2"/>
  <c r="DM85" i="2"/>
  <c r="DL85" i="2"/>
  <c r="DK85" i="2"/>
  <c r="DJ85" i="2"/>
  <c r="DI85" i="2"/>
  <c r="DH85" i="2"/>
  <c r="DG85" i="2"/>
  <c r="DF85" i="2"/>
  <c r="DE85" i="2"/>
  <c r="DD85" i="2"/>
  <c r="DC85" i="2"/>
  <c r="DA85" i="2"/>
  <c r="CZ85" i="2"/>
  <c r="CY85" i="2"/>
  <c r="CX85" i="2"/>
  <c r="CW85" i="2"/>
  <c r="CV85" i="2"/>
  <c r="CU85" i="2"/>
  <c r="CT85" i="2"/>
  <c r="CS85" i="2"/>
  <c r="CR85" i="2"/>
  <c r="CQ85" i="2"/>
  <c r="CP85" i="2"/>
  <c r="CO85" i="2"/>
  <c r="CM85" i="2"/>
  <c r="CL85" i="2"/>
  <c r="CK85" i="2"/>
  <c r="CI85" i="2"/>
  <c r="CH85" i="2"/>
  <c r="CG85" i="2"/>
  <c r="CF85" i="2"/>
  <c r="CE85" i="2"/>
  <c r="CD85" i="2"/>
  <c r="CC85" i="2"/>
  <c r="CB85" i="2"/>
  <c r="CA85" i="2"/>
  <c r="BZ85" i="2"/>
  <c r="BY85" i="2"/>
  <c r="BX85" i="2"/>
  <c r="BW85" i="2"/>
  <c r="BV85" i="2"/>
  <c r="BU85" i="2"/>
  <c r="BS85" i="2"/>
  <c r="BR85" i="2"/>
  <c r="BQ85" i="2"/>
  <c r="BP85" i="2"/>
  <c r="BO85" i="2"/>
  <c r="BN85" i="2"/>
  <c r="BM85" i="2"/>
  <c r="BK85" i="2"/>
  <c r="BJ85" i="2"/>
  <c r="BI85" i="2"/>
  <c r="BH85" i="2"/>
  <c r="BG85" i="2"/>
  <c r="BF85" i="2"/>
  <c r="BE85" i="2"/>
  <c r="BD85" i="2"/>
  <c r="BC85" i="2"/>
  <c r="BB85" i="2"/>
  <c r="BA85" i="2"/>
  <c r="AZ85" i="2"/>
  <c r="AY85" i="2"/>
  <c r="AX85" i="2"/>
  <c r="AW85" i="2"/>
  <c r="AV85" i="2"/>
  <c r="AT85" i="2"/>
  <c r="AS85" i="2"/>
  <c r="AR85" i="2"/>
  <c r="AQ85" i="2"/>
  <c r="AO85" i="2"/>
  <c r="AN85" i="2"/>
  <c r="AM85" i="2"/>
  <c r="AL85" i="2"/>
  <c r="AK85" i="2"/>
  <c r="AJ85" i="2"/>
  <c r="AI85" i="2"/>
  <c r="AG85" i="2"/>
  <c r="AF85" i="2"/>
  <c r="AE85" i="2"/>
  <c r="AD85" i="2"/>
  <c r="AB85" i="2"/>
  <c r="Z85" i="2"/>
  <c r="Y85" i="2"/>
  <c r="X85" i="2"/>
  <c r="W85" i="2"/>
  <c r="V85" i="2"/>
  <c r="U85" i="2"/>
  <c r="R85" i="2"/>
  <c r="Q85" i="2"/>
  <c r="P85" i="2"/>
  <c r="O85" i="2"/>
  <c r="N85" i="2"/>
  <c r="K85" i="2"/>
  <c r="J85" i="2"/>
  <c r="FI14" i="2"/>
  <c r="EW14" i="2"/>
  <c r="EP14" i="2"/>
  <c r="EP85" i="2" s="1"/>
  <c r="DZ14" i="2"/>
  <c r="DQ14" i="2"/>
  <c r="DB14" i="2"/>
  <c r="DB85" i="2" s="1"/>
  <c r="CN14" i="2"/>
  <c r="CN85" i="2" s="1"/>
  <c r="CJ14" i="2"/>
  <c r="CJ85" i="2" s="1"/>
  <c r="CH14" i="2"/>
  <c r="BY14" i="2"/>
  <c r="AA14" i="2"/>
  <c r="AA85" i="2" s="1"/>
  <c r="X14" i="2"/>
  <c r="W14" i="2"/>
  <c r="T14" i="2"/>
  <c r="T85" i="2" s="1"/>
  <c r="S14" i="2"/>
  <c r="S85" i="2" s="1"/>
  <c r="O14" i="2"/>
  <c r="M14" i="2"/>
  <c r="M85" i="2" s="1"/>
  <c r="L14" i="2"/>
  <c r="L85" i="2" s="1"/>
  <c r="Y10" i="3" l="1"/>
  <c r="Y98" i="3" s="1"/>
  <c r="AR94" i="3"/>
  <c r="AR98" i="3" s="1"/>
</calcChain>
</file>

<file path=xl/comments1.xml><?xml version="1.0" encoding="utf-8"?>
<comments xmlns="http://schemas.openxmlformats.org/spreadsheetml/2006/main">
  <authors>
    <author/>
  </authors>
  <commentList>
    <comment ref="EM64" authorId="0" shapeId="0">
      <text>
        <r>
          <rPr>
            <sz val="12"/>
            <color rgb="FF000000"/>
            <rFont val="Calibri"/>
            <family val="2"/>
            <charset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mineralised</t>
        </r>
      </text>
    </comment>
    <comment ref="EM66" authorId="0" shapeId="0">
      <text>
        <r>
          <rPr>
            <sz val="12"/>
            <color rgb="FF000000"/>
            <rFont val="Calibri"/>
            <family val="2"/>
            <charset val="1"/>
          </rPr>
          <t xml:space="preserve">Kelly reed:
</t>
        </r>
        <r>
          <rPr>
            <sz val="9"/>
            <color rgb="FF000000"/>
            <rFont val="Tahoma"/>
            <family val="2"/>
            <charset val="1"/>
          </rPr>
          <t>mineralised</t>
        </r>
      </text>
    </comment>
    <comment ref="EM72" authorId="0" shapeId="0">
      <text>
        <r>
          <rPr>
            <sz val="12"/>
            <color rgb="FF000000"/>
            <rFont val="Calibri"/>
            <family val="2"/>
            <charset val="1"/>
          </rPr>
          <t xml:space="preserve">Kelly reed:
</t>
        </r>
        <r>
          <rPr>
            <sz val="9"/>
            <color rgb="FF000000"/>
            <rFont val="Tahoma"/>
            <family val="2"/>
            <charset val="1"/>
          </rPr>
          <t>mineralised</t>
        </r>
      </text>
    </comment>
  </commentList>
</comments>
</file>

<file path=xl/sharedStrings.xml><?xml version="1.0" encoding="utf-8"?>
<sst xmlns="http://schemas.openxmlformats.org/spreadsheetml/2006/main" count="852" uniqueCount="412">
  <si>
    <t xml:space="preserve">Title: </t>
  </si>
  <si>
    <t>Food and fibre in Slavonia, Croatia, during the Late Middle Ages: the archaeobotanical evidence</t>
  </si>
  <si>
    <t>Authors:</t>
  </si>
  <si>
    <t>Kelly Reed1, Ana Smuk2, Tatjana Tkalčec3, Jacqueline Balen4, Marija Mihaljević5
1 Oxford Martin School, University of Oxford, UK. corresponding author, email: kellyreed@hotmail.co.uk
2 Department of Archaeology, University of Sheffield, UK
3 Institut za arheologiju, Zagreb, Croatia
4 Arheološki muzej u Zagrebu, Zagreb, Croatia
5 Gradski muzej Nova Gradiška, Nova Gradiška, Croatia</t>
  </si>
  <si>
    <t>Journal:</t>
  </si>
  <si>
    <t>Vegetation History and Archaeobotany</t>
  </si>
  <si>
    <t>Table S1.  Archaeobotanical remains from the Medieval study sites, Slavonia</t>
  </si>
  <si>
    <t>Site Code</t>
  </si>
  <si>
    <t>Year excavated</t>
  </si>
  <si>
    <t>Sample no.</t>
  </si>
  <si>
    <t>Stratigraphic unit (SJ)</t>
  </si>
  <si>
    <t>Sample vol. (l)</t>
  </si>
  <si>
    <t>Date range</t>
  </si>
  <si>
    <t>Feature type</t>
  </si>
  <si>
    <t>Fraction (%)</t>
  </si>
  <si>
    <t>Grain</t>
  </si>
  <si>
    <t>Hordeum vulgare</t>
  </si>
  <si>
    <r>
      <rPr>
        <i/>
        <sz val="9"/>
        <rFont val="Arial"/>
        <family val="2"/>
        <charset val="1"/>
      </rPr>
      <t xml:space="preserve">Hordeum </t>
    </r>
    <r>
      <rPr>
        <sz val="9"/>
        <rFont val="Arial"/>
        <family val="2"/>
        <charset val="1"/>
      </rPr>
      <t>sp.</t>
    </r>
  </si>
  <si>
    <t>T. aestivum/durum</t>
  </si>
  <si>
    <t>T. cf. aestivum/durum</t>
  </si>
  <si>
    <t>T. cf. aestivum/durum/ dicoccum</t>
  </si>
  <si>
    <t>Triticum monococcum</t>
  </si>
  <si>
    <t>Triticum dicoccum</t>
  </si>
  <si>
    <t>Triticum spelta</t>
  </si>
  <si>
    <r>
      <rPr>
        <i/>
        <sz val="9"/>
        <rFont val="Arial"/>
        <family val="2"/>
        <charset val="1"/>
      </rPr>
      <t xml:space="preserve">Triticum </t>
    </r>
    <r>
      <rPr>
        <sz val="9"/>
        <rFont val="Arial"/>
        <family val="2"/>
        <charset val="1"/>
      </rPr>
      <t>cf.</t>
    </r>
    <r>
      <rPr>
        <i/>
        <sz val="9"/>
        <rFont val="Arial"/>
        <family val="2"/>
        <charset val="1"/>
      </rPr>
      <t xml:space="preserve"> spelta</t>
    </r>
  </si>
  <si>
    <r>
      <rPr>
        <i/>
        <sz val="9"/>
        <rFont val="Arial"/>
        <family val="2"/>
        <charset val="1"/>
      </rPr>
      <t xml:space="preserve">Triticum </t>
    </r>
    <r>
      <rPr>
        <sz val="9"/>
        <rFont val="Arial"/>
        <family val="2"/>
        <charset val="1"/>
      </rPr>
      <t xml:space="preserve">spp. </t>
    </r>
  </si>
  <si>
    <t>Secale cereale</t>
  </si>
  <si>
    <r>
      <rPr>
        <sz val="9"/>
        <rFont val="Arial"/>
        <family val="2"/>
        <charset val="1"/>
      </rPr>
      <t>cf.</t>
    </r>
    <r>
      <rPr>
        <i/>
        <sz val="9"/>
        <rFont val="Arial"/>
        <family val="2"/>
        <charset val="1"/>
      </rPr>
      <t xml:space="preserve"> Secale cereale</t>
    </r>
  </si>
  <si>
    <t>Avena sativa</t>
  </si>
  <si>
    <r>
      <rPr>
        <i/>
        <sz val="9"/>
        <rFont val="Arial"/>
        <family val="2"/>
        <charset val="1"/>
      </rPr>
      <t xml:space="preserve">Avena </t>
    </r>
    <r>
      <rPr>
        <sz val="9"/>
        <rFont val="Arial"/>
        <family val="2"/>
        <charset val="1"/>
      </rPr>
      <t>cf. sativa</t>
    </r>
  </si>
  <si>
    <t>Panicum miliaceum</t>
  </si>
  <si>
    <r>
      <rPr>
        <sz val="9"/>
        <rFont val="Arial"/>
        <family val="2"/>
        <charset val="1"/>
      </rPr>
      <t>cf.</t>
    </r>
    <r>
      <rPr>
        <i/>
        <sz val="9"/>
        <rFont val="Arial"/>
        <family val="2"/>
        <charset val="1"/>
      </rPr>
      <t xml:space="preserve"> Panicum miliaceum</t>
    </r>
  </si>
  <si>
    <t>Setaria italica</t>
  </si>
  <si>
    <t>Cerealia indet. Frag</t>
  </si>
  <si>
    <t>Straw</t>
  </si>
  <si>
    <t>Chaff</t>
  </si>
  <si>
    <r>
      <rPr>
        <i/>
        <sz val="9"/>
        <color rgb="FF000000"/>
        <rFont val="Arial"/>
        <family val="2"/>
        <charset val="1"/>
      </rPr>
      <t xml:space="preserve">Avena sativa </t>
    </r>
    <r>
      <rPr>
        <sz val="9"/>
        <color rgb="FF000000"/>
        <rFont val="Arial"/>
        <family val="2"/>
        <charset val="1"/>
      </rPr>
      <t>rachis</t>
    </r>
  </si>
  <si>
    <r>
      <rPr>
        <i/>
        <sz val="9"/>
        <rFont val="Arial"/>
        <family val="2"/>
        <charset val="1"/>
      </rPr>
      <t>T.aestivum/durum</t>
    </r>
    <r>
      <rPr>
        <sz val="9"/>
        <rFont val="Arial"/>
        <family val="2"/>
        <charset val="1"/>
      </rPr>
      <t xml:space="preserve"> rachis</t>
    </r>
  </si>
  <si>
    <r>
      <rPr>
        <sz val="9"/>
        <rFont val="Arial"/>
        <family val="2"/>
        <charset val="1"/>
      </rPr>
      <t xml:space="preserve">cf. </t>
    </r>
    <r>
      <rPr>
        <i/>
        <sz val="9"/>
        <rFont val="Arial"/>
        <family val="2"/>
        <charset val="1"/>
      </rPr>
      <t>Secale cereale</t>
    </r>
    <r>
      <rPr>
        <sz val="9"/>
        <rFont val="Arial"/>
        <family val="2"/>
        <charset val="1"/>
      </rPr>
      <t xml:space="preserve"> rachis</t>
    </r>
  </si>
  <si>
    <t>Cerealia rachis</t>
  </si>
  <si>
    <t>Pulses</t>
  </si>
  <si>
    <t>Vicia faba</t>
  </si>
  <si>
    <r>
      <rPr>
        <sz val="9"/>
        <color rgb="FF000000"/>
        <rFont val="Arial"/>
        <family val="2"/>
        <charset val="1"/>
      </rPr>
      <t>cf</t>
    </r>
    <r>
      <rPr>
        <i/>
        <sz val="9"/>
        <color rgb="FF000000"/>
        <rFont val="Arial"/>
        <family val="2"/>
        <charset val="1"/>
      </rPr>
      <t>. Vicia faba</t>
    </r>
  </si>
  <si>
    <t>Lathyrus sativus</t>
  </si>
  <si>
    <t>Lens culinaris</t>
  </si>
  <si>
    <r>
      <rPr>
        <sz val="9"/>
        <rFont val="Arial"/>
        <family val="2"/>
        <charset val="1"/>
      </rPr>
      <t xml:space="preserve">cf. </t>
    </r>
    <r>
      <rPr>
        <i/>
        <sz val="9"/>
        <rFont val="Arial"/>
        <family val="2"/>
        <charset val="1"/>
      </rPr>
      <t>Lens culinaris</t>
    </r>
  </si>
  <si>
    <r>
      <rPr>
        <i/>
        <sz val="9"/>
        <rFont val="Arial"/>
        <family val="2"/>
        <charset val="1"/>
      </rPr>
      <t>Pisum</t>
    </r>
    <r>
      <rPr>
        <sz val="9"/>
        <rFont val="Arial"/>
        <family val="2"/>
        <charset val="1"/>
      </rPr>
      <t xml:space="preserve"> </t>
    </r>
    <r>
      <rPr>
        <i/>
        <sz val="9"/>
        <rFont val="Arial"/>
        <family val="2"/>
        <charset val="1"/>
      </rPr>
      <t>sativum</t>
    </r>
  </si>
  <si>
    <t>Large legumes indet</t>
  </si>
  <si>
    <t>Oil and Fibre plants</t>
  </si>
  <si>
    <t>Linum usitatissimum</t>
  </si>
  <si>
    <t>cf. Linum usitatissimum</t>
  </si>
  <si>
    <t>Cannabis sativa</t>
  </si>
  <si>
    <t>Papaver somniferum</t>
  </si>
  <si>
    <t>Fruits &amp; Nuts</t>
  </si>
  <si>
    <t xml:space="preserve">Cornus mas </t>
  </si>
  <si>
    <r>
      <rPr>
        <i/>
        <sz val="9"/>
        <rFont val="Arial"/>
        <family val="2"/>
        <charset val="1"/>
      </rPr>
      <t>Corylus</t>
    </r>
    <r>
      <rPr>
        <sz val="9"/>
        <rFont val="Arial"/>
        <family val="2"/>
        <charset val="1"/>
      </rPr>
      <t xml:space="preserve"> sp. frag </t>
    </r>
  </si>
  <si>
    <t>Fragaria sp.</t>
  </si>
  <si>
    <r>
      <rPr>
        <i/>
        <sz val="9"/>
        <rFont val="Arial"/>
        <family val="2"/>
        <charset val="1"/>
      </rPr>
      <t xml:space="preserve">Olea </t>
    </r>
    <r>
      <rPr>
        <sz val="9"/>
        <rFont val="Arial"/>
        <family val="2"/>
        <charset val="1"/>
      </rPr>
      <t>sp. (wild)</t>
    </r>
  </si>
  <si>
    <t>Physalis alkekengi</t>
  </si>
  <si>
    <t>Prunus avium</t>
  </si>
  <si>
    <t>Prunus sp.</t>
  </si>
  <si>
    <t>Pyrus/Malus sp.</t>
  </si>
  <si>
    <r>
      <rPr>
        <i/>
        <sz val="9"/>
        <rFont val="Arial"/>
        <family val="2"/>
        <charset val="1"/>
      </rPr>
      <t xml:space="preserve">Rosa </t>
    </r>
    <r>
      <rPr>
        <sz val="9"/>
        <rFont val="Arial"/>
        <family val="2"/>
        <charset val="1"/>
      </rPr>
      <t>sp.</t>
    </r>
  </si>
  <si>
    <r>
      <rPr>
        <i/>
        <sz val="9"/>
        <rFont val="Arial"/>
        <family val="2"/>
        <charset val="1"/>
      </rPr>
      <t xml:space="preserve">Rubus </t>
    </r>
    <r>
      <rPr>
        <sz val="9"/>
        <rFont val="Arial"/>
        <family val="2"/>
        <charset val="1"/>
      </rPr>
      <t>sp.</t>
    </r>
  </si>
  <si>
    <t>Rubus fruticosus/idaeus</t>
  </si>
  <si>
    <t>Rubus fruticosus</t>
  </si>
  <si>
    <t>Rubus idaeus</t>
  </si>
  <si>
    <t>Vitis vinifera</t>
  </si>
  <si>
    <r>
      <rPr>
        <i/>
        <sz val="9"/>
        <rFont val="Arial"/>
        <family val="2"/>
        <charset val="1"/>
      </rPr>
      <t xml:space="preserve">Quercus </t>
    </r>
    <r>
      <rPr>
        <sz val="9"/>
        <rFont val="Arial"/>
        <family val="2"/>
        <charset val="1"/>
      </rPr>
      <t>sp.</t>
    </r>
  </si>
  <si>
    <t>Indet Fruit</t>
  </si>
  <si>
    <t>Herbs</t>
  </si>
  <si>
    <t>Brassica sp.</t>
  </si>
  <si>
    <r>
      <rPr>
        <sz val="9"/>
        <rFont val="Arial"/>
        <family val="2"/>
        <charset val="1"/>
      </rPr>
      <t xml:space="preserve">cf. </t>
    </r>
    <r>
      <rPr>
        <i/>
        <sz val="9"/>
        <rFont val="Arial"/>
        <family val="2"/>
        <charset val="1"/>
      </rPr>
      <t xml:space="preserve">Daucus </t>
    </r>
    <r>
      <rPr>
        <sz val="9"/>
        <rFont val="Arial"/>
        <family val="2"/>
        <charset val="1"/>
      </rPr>
      <t>sp.</t>
    </r>
  </si>
  <si>
    <t>Mentha arvensis</t>
  </si>
  <si>
    <t>Portulaca oleracea</t>
  </si>
  <si>
    <t>Solanum nigrum</t>
  </si>
  <si>
    <r>
      <rPr>
        <i/>
        <sz val="9"/>
        <color rgb="FF000000"/>
        <rFont val="Arial"/>
        <family val="2"/>
        <charset val="1"/>
      </rPr>
      <t>Sisymbrium</t>
    </r>
    <r>
      <rPr>
        <sz val="9"/>
        <color rgb="FF000000"/>
        <rFont val="Arial"/>
        <family val="2"/>
        <charset val="1"/>
      </rPr>
      <t xml:space="preserve"> sp.</t>
    </r>
  </si>
  <si>
    <t>Verbena officinalis</t>
  </si>
  <si>
    <t>Wild/weed seeds</t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</si>
  <si>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Achillea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</si>
  <si>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Agropyron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</si>
  <si>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Agromonia</t>
    </r>
    <r>
      <rPr>
        <sz val="9"/>
        <color rgb="FF000000"/>
        <rFont val="Arial"/>
        <family val="2"/>
        <charset val="1"/>
      </rPr>
      <t xml:space="preserve"> sp.</t>
    </r>
  </si>
  <si>
    <t>Ajuga reptans</t>
  </si>
  <si>
    <t>Agrostemma githago</t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</si>
  <si>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Allium</t>
    </r>
    <r>
      <rPr>
        <sz val="9"/>
        <color rgb="FF000000"/>
        <rFont val="Arial"/>
        <family val="2"/>
        <charset val="1"/>
      </rPr>
      <t xml:space="preserve"> sp.</t>
    </r>
  </si>
  <si>
    <r>
      <rPr>
        <i/>
        <sz val="9"/>
        <color rgb="FF000000"/>
        <rFont val="Arial"/>
        <family val="2"/>
        <charset val="1"/>
      </rPr>
      <t>Amaranthus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</si>
  <si>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Anagallis</t>
    </r>
    <r>
      <rPr>
        <sz val="9"/>
        <color rgb="FF000000"/>
        <rFont val="Arial"/>
        <family val="2"/>
        <charset val="1"/>
      </rPr>
      <t xml:space="preserve"> sp.</t>
    </r>
  </si>
  <si>
    <r>
      <rPr>
        <i/>
        <sz val="9"/>
        <color rgb="FF000000"/>
        <rFont val="Arial"/>
        <family val="2"/>
        <charset val="1"/>
      </rPr>
      <t xml:space="preserve">Anthemis </t>
    </r>
    <r>
      <rPr>
        <sz val="9"/>
        <color rgb="FF000000"/>
        <rFont val="Arial"/>
        <family val="2"/>
        <charset val="1"/>
      </rPr>
      <t>cf.</t>
    </r>
    <r>
      <rPr>
        <i/>
        <sz val="9"/>
        <color rgb="FF000000"/>
        <rFont val="Arial"/>
        <family val="2"/>
        <charset val="1"/>
      </rPr>
      <t xml:space="preserve"> cotula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</si>
  <si>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Anthemis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</si>
  <si>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Aster</t>
    </r>
    <r>
      <rPr>
        <sz val="9"/>
        <color rgb="FF000000"/>
        <rFont val="Arial"/>
        <family val="2"/>
        <charset val="1"/>
      </rPr>
      <t xml:space="preserve"> sp.</t>
    </r>
  </si>
  <si>
    <t>Asteraceae</t>
  </si>
  <si>
    <t>Brassicaeae</t>
  </si>
  <si>
    <r>
      <rPr>
        <i/>
        <sz val="9"/>
        <rFont val="Arial"/>
        <family val="2"/>
        <charset val="1"/>
      </rPr>
      <t xml:space="preserve">Bromus </t>
    </r>
    <r>
      <rPr>
        <sz val="9"/>
        <rFont val="Arial"/>
        <family val="2"/>
        <charset val="1"/>
      </rPr>
      <t>sp.</t>
    </r>
  </si>
  <si>
    <r>
      <rPr>
        <i/>
        <sz val="9"/>
        <color rgb="FF000000"/>
        <rFont val="Arial"/>
        <family val="2"/>
        <charset val="1"/>
      </rPr>
      <t xml:space="preserve">Bromus </t>
    </r>
    <r>
      <rPr>
        <sz val="9"/>
        <color rgb="FF000000"/>
        <rFont val="Arial"/>
        <family val="2"/>
        <charset val="1"/>
      </rPr>
      <t>cf.</t>
    </r>
    <r>
      <rPr>
        <i/>
        <sz val="9"/>
        <color rgb="FF000000"/>
        <rFont val="Arial"/>
        <family val="2"/>
        <charset val="1"/>
      </rPr>
      <t xml:space="preserve"> arvensis</t>
    </r>
  </si>
  <si>
    <r>
      <rPr>
        <i/>
        <sz val="9"/>
        <rFont val="Arial"/>
        <family val="2"/>
        <charset val="1"/>
      </rPr>
      <t xml:space="preserve">Carex </t>
    </r>
    <r>
      <rPr>
        <sz val="9"/>
        <rFont val="Arial"/>
        <family val="2"/>
        <charset val="1"/>
      </rPr>
      <t xml:space="preserve">sp. 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</si>
  <si>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Carex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</si>
  <si>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Cerastium</t>
    </r>
    <r>
      <rPr>
        <sz val="9"/>
        <color rgb="FF000000"/>
        <rFont val="Arial"/>
        <family val="2"/>
        <charset val="1"/>
      </rPr>
      <t xml:space="preserve"> sp.</t>
    </r>
  </si>
  <si>
    <t>Carpinus betula</t>
  </si>
  <si>
    <t>Caryophylaceae</t>
  </si>
  <si>
    <t>Chenopodiaceae</t>
  </si>
  <si>
    <t xml:space="preserve">Chenopodium album </t>
  </si>
  <si>
    <t>Chenopodium hybridum</t>
  </si>
  <si>
    <r>
      <rPr>
        <i/>
        <sz val="9"/>
        <rFont val="Arial"/>
        <family val="2"/>
        <charset val="1"/>
      </rPr>
      <t xml:space="preserve">Chenopodium </t>
    </r>
    <r>
      <rPr>
        <sz val="9"/>
        <rFont val="Arial"/>
        <family val="2"/>
        <charset val="1"/>
      </rPr>
      <t>sp.</t>
    </r>
  </si>
  <si>
    <t>Convolvulus sp.</t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</si>
  <si>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 xml:space="preserve">Crataegus </t>
    </r>
    <r>
      <rPr>
        <sz val="9"/>
        <color rgb="FF000000"/>
        <rFont val="Arial"/>
        <family val="2"/>
        <charset val="1"/>
      </rPr>
      <t>sp.</t>
    </r>
  </si>
  <si>
    <r>
      <rPr>
        <i/>
        <sz val="9"/>
        <color rgb="FF000000"/>
        <rFont val="Arial"/>
        <family val="2"/>
        <charset val="1"/>
      </rPr>
      <t>Crepis</t>
    </r>
    <r>
      <rPr>
        <sz val="9"/>
        <color rgb="FF000000"/>
        <rFont val="Arial"/>
        <family val="2"/>
        <charset val="1"/>
      </rPr>
      <t xml:space="preserve"> sp.</t>
    </r>
  </si>
  <si>
    <t>Coronilla sp.</t>
  </si>
  <si>
    <t>Cyperaceae</t>
  </si>
  <si>
    <r>
      <rPr>
        <i/>
        <sz val="9"/>
        <rFont val="Arial"/>
        <family val="2"/>
        <charset val="1"/>
      </rPr>
      <t xml:space="preserve">Digitaria </t>
    </r>
    <r>
      <rPr>
        <sz val="9"/>
        <rFont val="Arial"/>
        <family val="2"/>
        <charset val="1"/>
      </rPr>
      <t>sp.</t>
    </r>
  </si>
  <si>
    <r>
      <rPr>
        <sz val="9"/>
        <rFont val="Arial"/>
        <family val="2"/>
        <charset val="1"/>
      </rPr>
      <t>cf.</t>
    </r>
    <r>
      <rPr>
        <i/>
        <sz val="9"/>
        <rFont val="Arial"/>
        <family val="2"/>
        <charset val="1"/>
      </rPr>
      <t xml:space="preserve"> Digitaria </t>
    </r>
    <r>
      <rPr>
        <sz val="9"/>
        <rFont val="Arial"/>
        <family val="2"/>
        <charset val="1"/>
      </rPr>
      <t>sp.</t>
    </r>
  </si>
  <si>
    <t>Echinochloa crus-galli</t>
  </si>
  <si>
    <r>
      <rPr>
        <i/>
        <sz val="9"/>
        <color rgb="FF000000"/>
        <rFont val="Arial"/>
        <family val="2"/>
        <charset val="1"/>
      </rPr>
      <t xml:space="preserve">Eleocharis </t>
    </r>
    <r>
      <rPr>
        <sz val="9"/>
        <color rgb="FF000000"/>
        <rFont val="Arial"/>
        <family val="2"/>
        <charset val="1"/>
      </rPr>
      <t>sp.</t>
    </r>
  </si>
  <si>
    <t>Euphorbia sp.</t>
  </si>
  <si>
    <t>Fabaceae</t>
  </si>
  <si>
    <r>
      <rPr>
        <i/>
        <sz val="9"/>
        <rFont val="Arial"/>
        <family val="2"/>
        <charset val="1"/>
      </rPr>
      <t xml:space="preserve">Galium </t>
    </r>
    <r>
      <rPr>
        <sz val="9"/>
        <rFont val="Arial"/>
        <family val="2"/>
        <charset val="1"/>
      </rPr>
      <t>sp.</t>
    </r>
  </si>
  <si>
    <t>Galium aparine</t>
  </si>
  <si>
    <r>
      <rPr>
        <i/>
        <sz val="9"/>
        <color rgb="FF000000"/>
        <rFont val="Arial"/>
        <family val="2"/>
        <charset val="1"/>
      </rPr>
      <t xml:space="preserve">Galium </t>
    </r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mollugo</t>
    </r>
  </si>
  <si>
    <r>
      <rPr>
        <i/>
        <sz val="9"/>
        <color rgb="FF000000"/>
        <rFont val="Arial"/>
        <family val="2"/>
        <charset val="1"/>
      </rPr>
      <t>Hypericum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</si>
  <si>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Hypericum</t>
    </r>
    <r>
      <rPr>
        <sz val="9"/>
        <color rgb="FF000000"/>
        <rFont val="Arial"/>
        <family val="2"/>
        <charset val="1"/>
      </rPr>
      <t xml:space="preserve"> sp.</t>
    </r>
  </si>
  <si>
    <r>
      <rPr>
        <i/>
        <sz val="9"/>
        <color rgb="FF000000"/>
        <rFont val="Arial"/>
        <family val="2"/>
        <charset val="1"/>
      </rPr>
      <t>Juncus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</si>
  <si>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Leontodon</t>
    </r>
    <r>
      <rPr>
        <sz val="9"/>
        <color rgb="FF000000"/>
        <rFont val="Arial"/>
        <family val="2"/>
        <charset val="1"/>
      </rPr>
      <t xml:space="preserve"> sp.</t>
    </r>
  </si>
  <si>
    <t>Lamiaceae</t>
  </si>
  <si>
    <t>Lolium cf. rigidum</t>
  </si>
  <si>
    <r>
      <rPr>
        <i/>
        <sz val="9"/>
        <color rgb="FF000000"/>
        <rFont val="Arial"/>
        <family val="2"/>
        <charset val="1"/>
      </rPr>
      <t>Lolium</t>
    </r>
    <r>
      <rPr>
        <sz val="9"/>
        <color rgb="FF000000"/>
        <rFont val="Arial"/>
        <family val="2"/>
        <charset val="1"/>
      </rPr>
      <t xml:space="preserve"> cf. </t>
    </r>
    <r>
      <rPr>
        <i/>
        <sz val="9"/>
        <color rgb="FF000000"/>
        <rFont val="Arial"/>
        <family val="2"/>
        <charset val="1"/>
      </rPr>
      <t>temulentum</t>
    </r>
  </si>
  <si>
    <r>
      <rPr>
        <i/>
        <sz val="9"/>
        <rFont val="Arial"/>
        <family val="2"/>
        <charset val="1"/>
      </rPr>
      <t xml:space="preserve">Lolium </t>
    </r>
    <r>
      <rPr>
        <sz val="9"/>
        <rFont val="Arial"/>
        <family val="2"/>
        <charset val="1"/>
      </rPr>
      <t>sp.</t>
    </r>
  </si>
  <si>
    <r>
      <rPr>
        <i/>
        <sz val="9"/>
        <color rgb="FF000000"/>
        <rFont val="Arial"/>
        <family val="2"/>
        <charset val="1"/>
      </rPr>
      <t>Lotus</t>
    </r>
    <r>
      <rPr>
        <sz val="9"/>
        <color rgb="FF000000"/>
        <rFont val="Arial"/>
        <family val="2"/>
        <charset val="1"/>
      </rPr>
      <t xml:space="preserve"> sp.</t>
    </r>
  </si>
  <si>
    <t>Malva sp.</t>
  </si>
  <si>
    <r>
      <rPr>
        <i/>
        <sz val="9"/>
        <rFont val="Arial"/>
        <family val="2"/>
        <charset val="1"/>
      </rPr>
      <t xml:space="preserve">Panicum </t>
    </r>
    <r>
      <rPr>
        <sz val="9"/>
        <rFont val="Arial"/>
        <family val="2"/>
        <charset val="1"/>
      </rPr>
      <t>sp. (wild)</t>
    </r>
  </si>
  <si>
    <r>
      <rPr>
        <i/>
        <sz val="9"/>
        <rFont val="Arial"/>
        <family val="2"/>
        <charset val="1"/>
      </rPr>
      <t xml:space="preserve">Papaver </t>
    </r>
    <r>
      <rPr>
        <sz val="9"/>
        <rFont val="Arial"/>
        <family val="2"/>
        <charset val="1"/>
      </rPr>
      <t>sp.</t>
    </r>
  </si>
  <si>
    <r>
      <rPr>
        <i/>
        <sz val="9"/>
        <rFont val="Arial"/>
        <family val="2"/>
        <charset val="1"/>
      </rPr>
      <t xml:space="preserve">Phleum </t>
    </r>
    <r>
      <rPr>
        <sz val="9"/>
        <rFont val="Arial"/>
        <family val="2"/>
        <charset val="1"/>
      </rPr>
      <t>sp.</t>
    </r>
  </si>
  <si>
    <r>
      <rPr>
        <i/>
        <sz val="9"/>
        <color rgb="FF000000"/>
        <rFont val="Arial"/>
        <family val="2"/>
        <charset val="1"/>
      </rPr>
      <t xml:space="preserve">Phleum/ Phalaris </t>
    </r>
    <r>
      <rPr>
        <sz val="9"/>
        <color rgb="FF000000"/>
        <rFont val="Arial"/>
        <family val="2"/>
        <charset val="1"/>
      </rPr>
      <t>sp.</t>
    </r>
  </si>
  <si>
    <t>Plantago lanceolata</t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</si>
  <si>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Plantago</t>
    </r>
    <r>
      <rPr>
        <sz val="9"/>
        <color rgb="FF000000"/>
        <rFont val="Arial"/>
        <family val="2"/>
        <charset val="1"/>
      </rPr>
      <t xml:space="preserve"> sp.</t>
    </r>
  </si>
  <si>
    <t>Poa sp.</t>
  </si>
  <si>
    <t>Poaceae (millet)</t>
  </si>
  <si>
    <t>Poaceae (sml)</t>
  </si>
  <si>
    <t>Poaceae (lrg)</t>
  </si>
  <si>
    <t>Polygonum aviculare</t>
  </si>
  <si>
    <r>
      <rPr>
        <i/>
        <sz val="9"/>
        <color rgb="FF000000"/>
        <rFont val="Arial"/>
        <family val="2"/>
        <charset val="1"/>
      </rPr>
      <t xml:space="preserve">Polygonum </t>
    </r>
    <r>
      <rPr>
        <sz val="9"/>
        <color rgb="FF000000"/>
        <rFont val="Arial"/>
        <family val="2"/>
        <charset val="1"/>
      </rPr>
      <t>cf.</t>
    </r>
    <r>
      <rPr>
        <i/>
        <sz val="9"/>
        <color rgb="FF000000"/>
        <rFont val="Arial"/>
        <family val="2"/>
        <charset val="1"/>
      </rPr>
      <t xml:space="preserve"> lapathifolium</t>
    </r>
  </si>
  <si>
    <t>Polygonum persicaria</t>
  </si>
  <si>
    <r>
      <rPr>
        <i/>
        <sz val="9"/>
        <rFont val="Arial"/>
        <family val="2"/>
        <charset val="1"/>
      </rPr>
      <t xml:space="preserve">Polygonum </t>
    </r>
    <r>
      <rPr>
        <sz val="9"/>
        <rFont val="Arial"/>
        <family val="2"/>
        <charset val="1"/>
      </rPr>
      <t>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</si>
  <si>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Potamogeton</t>
    </r>
    <r>
      <rPr>
        <sz val="9"/>
        <color rgb="FF000000"/>
        <rFont val="Arial"/>
        <family val="2"/>
        <charset val="1"/>
      </rPr>
      <t xml:space="preserve"> sp.</t>
    </r>
  </si>
  <si>
    <r>
      <rPr>
        <i/>
        <sz val="9"/>
        <rFont val="Arial"/>
        <family val="2"/>
        <charset val="1"/>
      </rPr>
      <t xml:space="preserve">Potentilla </t>
    </r>
    <r>
      <rPr>
        <sz val="9"/>
        <rFont val="Arial"/>
        <family val="2"/>
        <charset val="1"/>
      </rPr>
      <t>sp.</t>
    </r>
  </si>
  <si>
    <r>
      <rPr>
        <sz val="9"/>
        <rFont val="Arial"/>
        <family val="2"/>
        <charset val="1"/>
      </rPr>
      <t>cf.</t>
    </r>
    <r>
      <rPr>
        <i/>
        <sz val="9"/>
        <rFont val="Arial"/>
        <family val="2"/>
        <charset val="1"/>
      </rPr>
      <t xml:space="preserve"> Potentilla </t>
    </r>
    <r>
      <rPr>
        <sz val="9"/>
        <rFont val="Arial"/>
        <family val="2"/>
        <charset val="1"/>
      </rPr>
      <t>sp.</t>
    </r>
  </si>
  <si>
    <t>Prunella vulgare</t>
  </si>
  <si>
    <t>Ranunculus sp.</t>
  </si>
  <si>
    <r>
      <rPr>
        <i/>
        <sz val="9"/>
        <rFont val="Arial"/>
        <family val="2"/>
        <charset val="1"/>
      </rPr>
      <t xml:space="preserve">Rumex </t>
    </r>
    <r>
      <rPr>
        <sz val="9"/>
        <rFont val="Arial"/>
        <family val="2"/>
        <charset val="1"/>
      </rPr>
      <t>sp.</t>
    </r>
  </si>
  <si>
    <t>Rumex acetosella</t>
  </si>
  <si>
    <r>
      <rPr>
        <i/>
        <sz val="9"/>
        <rFont val="Arial"/>
        <family val="2"/>
        <charset val="1"/>
      </rPr>
      <t xml:space="preserve">Rumex/Polygonum </t>
    </r>
    <r>
      <rPr>
        <sz val="9"/>
        <rFont val="Arial"/>
        <family val="2"/>
        <charset val="1"/>
      </rPr>
      <t>sp.</t>
    </r>
  </si>
  <si>
    <r>
      <rPr>
        <i/>
        <sz val="9"/>
        <color rgb="FF000000"/>
        <rFont val="Arial"/>
        <family val="2"/>
        <charset val="1"/>
      </rPr>
      <t>Sambucus</t>
    </r>
    <r>
      <rPr>
        <sz val="9"/>
        <color rgb="FF000000"/>
        <rFont val="Arial"/>
        <family val="2"/>
        <charset val="1"/>
      </rPr>
      <t xml:space="preserve"> sp.</t>
    </r>
  </si>
  <si>
    <t>Sambucus ebulus</t>
  </si>
  <si>
    <t>Setaria sp.</t>
  </si>
  <si>
    <t>Setaria glauca</t>
  </si>
  <si>
    <t>Setaria viridis</t>
  </si>
  <si>
    <r>
      <rPr>
        <i/>
        <sz val="9"/>
        <color rgb="FF000000"/>
        <rFont val="Arial"/>
        <family val="2"/>
        <charset val="1"/>
      </rPr>
      <t>Setaria/Echinochloa</t>
    </r>
    <r>
      <rPr>
        <sz val="9"/>
        <color rgb="FF000000"/>
        <rFont val="Arial"/>
        <family val="2"/>
        <charset val="1"/>
      </rPr>
      <t xml:space="preserve"> sp.</t>
    </r>
  </si>
  <si>
    <r>
      <rPr>
        <i/>
        <sz val="9"/>
        <color rgb="FF000000"/>
        <rFont val="Arial"/>
        <family val="2"/>
        <charset val="1"/>
      </rPr>
      <t>Silene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</si>
  <si>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Silene</t>
    </r>
    <r>
      <rPr>
        <sz val="9"/>
        <color rgb="FF000000"/>
        <rFont val="Arial"/>
        <family val="2"/>
        <charset val="1"/>
      </rPr>
      <t xml:space="preserve"> sp.</t>
    </r>
  </si>
  <si>
    <r>
      <rPr>
        <i/>
        <sz val="9"/>
        <color rgb="FF000000"/>
        <rFont val="Arial"/>
        <family val="2"/>
        <charset val="1"/>
      </rPr>
      <t>Solanum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</si>
  <si>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Spergula</t>
    </r>
    <r>
      <rPr>
        <sz val="9"/>
        <color rgb="FF000000"/>
        <rFont val="Arial"/>
        <family val="2"/>
        <charset val="1"/>
      </rPr>
      <t xml:space="preserve"> sp.</t>
    </r>
  </si>
  <si>
    <t>small seeded legumes</t>
  </si>
  <si>
    <r>
      <rPr>
        <i/>
        <sz val="9"/>
        <rFont val="Arial"/>
        <family val="2"/>
        <charset val="1"/>
      </rPr>
      <t xml:space="preserve">Stachys </t>
    </r>
    <r>
      <rPr>
        <sz val="9"/>
        <rFont val="Arial"/>
        <family val="2"/>
        <charset val="1"/>
      </rPr>
      <t>sp,</t>
    </r>
  </si>
  <si>
    <r>
      <rPr>
        <i/>
        <sz val="9"/>
        <color rgb="FF000000"/>
        <rFont val="Arial"/>
        <family val="2"/>
        <charset val="1"/>
      </rPr>
      <t>Teucrium</t>
    </r>
    <r>
      <rPr>
        <sz val="9"/>
        <color rgb="FF000000"/>
        <rFont val="Arial"/>
        <family val="2"/>
        <charset val="1"/>
      </rPr>
      <t xml:space="preserve"> sp.</t>
    </r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</si>
  <si>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Thymelaea</t>
    </r>
    <r>
      <rPr>
        <sz val="9"/>
        <color rgb="FF000000"/>
        <rFont val="Arial"/>
        <family val="2"/>
        <charset val="1"/>
      </rPr>
      <t xml:space="preserve"> sp.</t>
    </r>
  </si>
  <si>
    <r>
      <rPr>
        <i/>
        <sz val="9"/>
        <rFont val="Arial"/>
        <family val="2"/>
        <charset val="1"/>
      </rPr>
      <t xml:space="preserve">Trifolium/Medicago </t>
    </r>
    <r>
      <rPr>
        <sz val="9"/>
        <rFont val="Arial"/>
        <family val="2"/>
        <charset val="1"/>
      </rPr>
      <t>sp.</t>
    </r>
  </si>
  <si>
    <t>Urtica sp.</t>
  </si>
  <si>
    <t>Urtica urens</t>
  </si>
  <si>
    <t>Urtica dioica</t>
  </si>
  <si>
    <t>Vicia sp.</t>
  </si>
  <si>
    <t>Vicia sativa</t>
  </si>
  <si>
    <t>Viola sp.</t>
  </si>
  <si>
    <r>
      <rPr>
        <sz val="9"/>
        <color rgb="FF000000"/>
        <rFont val="Arial"/>
        <family val="2"/>
        <charset val="1"/>
      </rPr>
      <t xml:space="preserve">cf. </t>
    </r>
    <r>
      <rPr>
        <i/>
        <sz val="9"/>
        <color rgb="FF000000"/>
        <rFont val="Arial"/>
        <family val="2"/>
        <charset val="1"/>
      </rPr>
      <t>Viola</t>
    </r>
    <r>
      <rPr>
        <sz val="9"/>
        <color rgb="FF000000"/>
        <rFont val="Arial"/>
        <family val="2"/>
        <charset val="1"/>
      </rPr>
      <t xml:space="preserve"> sp.</t>
    </r>
  </si>
  <si>
    <t>Indeterminate</t>
  </si>
  <si>
    <t>Burnt Organic Matter</t>
  </si>
  <si>
    <t>Đakovo-Franjevac</t>
  </si>
  <si>
    <t>c. 11</t>
  </si>
  <si>
    <r>
      <rPr>
        <sz val="9"/>
        <color rgb="FF000000"/>
        <rFont val="Arial"/>
        <family val="2"/>
        <charset val="1"/>
      </rPr>
      <t>11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- 15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century AD</t>
    </r>
  </si>
  <si>
    <t>Pit</t>
  </si>
  <si>
    <t>Ivandvor – Šuma Gaj</t>
  </si>
  <si>
    <r>
      <rPr>
        <sz val="9"/>
        <color rgb="FF000000"/>
        <rFont val="Arial"/>
        <family val="2"/>
        <charset val="1"/>
      </rPr>
      <t>8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- 14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century AD</t>
    </r>
  </si>
  <si>
    <t>Ivanovci Gorjanski – Palanka</t>
  </si>
  <si>
    <t>34</t>
  </si>
  <si>
    <t>41</t>
  </si>
  <si>
    <t>73</t>
  </si>
  <si>
    <t>5**</t>
  </si>
  <si>
    <t>Jurjevac – Stara Vodenica</t>
  </si>
  <si>
    <r>
      <rPr>
        <sz val="9"/>
        <color rgb="FF000000"/>
        <rFont val="Arial"/>
        <family val="2"/>
        <charset val="1"/>
      </rPr>
      <t>10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- 13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century AD</t>
    </r>
  </si>
  <si>
    <t>75/2</t>
  </si>
  <si>
    <t>Pajtenica-Velike Livade</t>
  </si>
  <si>
    <r>
      <rPr>
        <sz val="9"/>
        <color rgb="FF000000"/>
        <rFont val="Arial"/>
        <family val="2"/>
        <charset val="1"/>
      </rPr>
      <t>11</t>
    </r>
    <r>
      <rPr>
        <vertAlign val="superscript"/>
        <sz val="10"/>
        <color rgb="FF000000"/>
        <rFont val="Times New Roman"/>
        <family val="1"/>
        <charset val="1"/>
      </rPr>
      <t>th</t>
    </r>
    <r>
      <rPr>
        <sz val="10"/>
        <color rgb="FF000000"/>
        <rFont val="Times New Roman"/>
        <family val="1"/>
        <charset val="1"/>
      </rPr>
      <t xml:space="preserve"> - 12</t>
    </r>
    <r>
      <rPr>
        <vertAlign val="superscript"/>
        <sz val="10"/>
        <color rgb="FF000000"/>
        <rFont val="Times New Roman"/>
        <family val="1"/>
        <charset val="1"/>
      </rPr>
      <t>th</t>
    </r>
    <r>
      <rPr>
        <sz val="10"/>
        <color rgb="FF000000"/>
        <rFont val="Times New Roman"/>
        <family val="1"/>
        <charset val="1"/>
      </rPr>
      <t xml:space="preserve"> century AD</t>
    </r>
  </si>
  <si>
    <t>Tomašanci – Palača</t>
  </si>
  <si>
    <t>13/2</t>
  </si>
  <si>
    <t>93/2</t>
  </si>
  <si>
    <t xml:space="preserve">Donji Miholjac-Đanovci </t>
  </si>
  <si>
    <t>8th century</t>
  </si>
  <si>
    <t>Semi-sunken house</t>
  </si>
  <si>
    <t>8th century* C14 dated</t>
  </si>
  <si>
    <t>Hearth inside the semi-sunken house</t>
  </si>
  <si>
    <t>8-9th century</t>
  </si>
  <si>
    <t>14th century</t>
  </si>
  <si>
    <t xml:space="preserve"> 'Smithers' House</t>
  </si>
  <si>
    <t>33/34</t>
  </si>
  <si>
    <t>14-15th century</t>
  </si>
  <si>
    <t>pit</t>
  </si>
  <si>
    <t>Hearth in 'Smithers' house</t>
  </si>
  <si>
    <t>Pit in 'Smithers' house</t>
  </si>
  <si>
    <t>Pot content from hearth in 'Smithers' house</t>
  </si>
  <si>
    <t>Large pit - part of a semi-sunken house</t>
  </si>
  <si>
    <t>Pit in building</t>
  </si>
  <si>
    <t>Clay oven</t>
  </si>
  <si>
    <t>Well</t>
  </si>
  <si>
    <t>Hearth above the medieval well</t>
  </si>
  <si>
    <t>Pit or Well</t>
  </si>
  <si>
    <t>Hearth above pit/well</t>
  </si>
  <si>
    <t xml:space="preserve">Hearth above pit </t>
  </si>
  <si>
    <t>Burnt area in pit</t>
  </si>
  <si>
    <t>Large circular pit</t>
  </si>
  <si>
    <t>15th century</t>
  </si>
  <si>
    <t>Late medieval house</t>
  </si>
  <si>
    <t>Rašaška</t>
  </si>
  <si>
    <r>
      <rPr>
        <sz val="9"/>
        <color rgb="FF000000"/>
        <rFont val="Arial"/>
        <family val="2"/>
        <charset val="1"/>
      </rPr>
      <t>13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- 15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century AD</t>
    </r>
  </si>
  <si>
    <t>Floor layer within the domus</t>
  </si>
  <si>
    <t>Bijela Stijena</t>
  </si>
  <si>
    <r>
      <rPr>
        <sz val="9"/>
        <color rgb="FF000000"/>
        <rFont val="Arial"/>
        <family val="2"/>
        <charset val="1"/>
      </rPr>
      <t>14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- 15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century AD</t>
    </r>
  </si>
  <si>
    <t>Floor within watchtower</t>
  </si>
  <si>
    <t>Sv. Ivan Trnava</t>
  </si>
  <si>
    <r>
      <rPr>
        <sz val="9"/>
        <color rgb="FF000000"/>
        <rFont val="Arial"/>
        <family val="2"/>
        <charset val="1"/>
      </rPr>
      <t>14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- 17</t>
    </r>
    <r>
      <rPr>
        <vertAlign val="superscript"/>
        <sz val="9"/>
        <color rgb="FF000000"/>
        <rFont val="Arial"/>
        <family val="2"/>
        <charset val="1"/>
      </rPr>
      <t>th</t>
    </r>
    <r>
      <rPr>
        <sz val="9"/>
        <color rgb="FF000000"/>
        <rFont val="Arial"/>
        <family val="2"/>
        <charset val="1"/>
      </rPr>
      <t xml:space="preserve"> century AD</t>
    </r>
  </si>
  <si>
    <t>Layer from the well</t>
  </si>
  <si>
    <t>TOTAL</t>
  </si>
  <si>
    <t xml:space="preserve"> </t>
  </si>
  <si>
    <t>* C14 date 1244 ± 20 uncalibrated BP</t>
  </si>
  <si>
    <t>** no. of id's multiplied to 100%</t>
  </si>
  <si>
    <t>Table S2.: Carbonised archaeobotanical data from medieval settlement sites located in Hungary and northern Croatia</t>
  </si>
  <si>
    <r>
      <rPr>
        <sz val="11"/>
        <rFont val="Arial"/>
        <family val="2"/>
        <charset val="1"/>
      </rPr>
      <t>10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-11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</si>
  <si>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10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-13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</si>
  <si>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11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-13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</si>
  <si>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11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-12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</si>
  <si>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12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-13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</si>
  <si>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13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</si>
  <si>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11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-14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</si>
  <si>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t>22 Sites</t>
  </si>
  <si>
    <r>
      <rPr>
        <sz val="11"/>
        <rFont val="Arial"/>
        <family val="2"/>
        <charset val="1"/>
      </rPr>
      <t>13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-14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</si>
  <si>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14th-15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</si>
  <si>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14t</t>
    </r>
    <r>
      <rPr>
        <vertAlign val="superscript"/>
        <sz val="11"/>
        <rFont val="Arial"/>
        <family val="2"/>
        <charset val="1"/>
      </rPr>
      <t>h</t>
    </r>
    <r>
      <rPr>
        <sz val="11"/>
        <rFont val="Arial"/>
        <family val="2"/>
        <charset val="1"/>
      </rPr>
      <t>-15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</si>
  <si>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13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-15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</si>
  <si>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15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</si>
  <si>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15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-16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</si>
  <si>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13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-16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</si>
  <si>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16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</si>
  <si>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r>
      <rPr>
        <sz val="11"/>
        <rFont val="Arial"/>
        <family val="2"/>
        <charset val="1"/>
      </rPr>
      <t>14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>-15</t>
    </r>
    <r>
      <rPr>
        <vertAlign val="superscript"/>
        <sz val="11"/>
        <rFont val="Arial"/>
        <family val="2"/>
        <charset val="1"/>
      </rPr>
      <t>th</t>
    </r>
    <r>
      <rPr>
        <sz val="11"/>
        <rFont val="Arial"/>
        <family val="2"/>
        <charset val="1"/>
      </rPr>
      <t xml:space="preserve"> c.</t>
    </r>
  </si>
  <si>
    <t>18 Sites</t>
  </si>
  <si>
    <r>
      <rPr>
        <sz val="11"/>
        <color rgb="FF000000"/>
        <rFont val="Arial"/>
        <family val="2"/>
        <charset val="1"/>
      </rPr>
      <t>8-9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</si>
  <si>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8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- 15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</si>
  <si>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8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- 14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</si>
  <si>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10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- 12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>,</t>
    </r>
    <r>
      <rPr>
        <vertAlign val="superscript"/>
        <sz val="11"/>
        <color rgb="FF000000"/>
        <rFont val="Arial"/>
        <family val="2"/>
        <charset val="1"/>
      </rPr>
      <t xml:space="preserve"> </t>
    </r>
    <r>
      <rPr>
        <sz val="11"/>
        <color rgb="FF000000"/>
        <rFont val="Arial"/>
        <family val="2"/>
        <charset val="1"/>
      </rPr>
      <t>13</t>
    </r>
    <r>
      <rPr>
        <vertAlign val="superscript"/>
        <sz val="11"/>
        <color rgb="FF000000"/>
        <rFont val="Arial"/>
        <family val="2"/>
        <charset val="1"/>
      </rPr>
      <t xml:space="preserve">th - </t>
    </r>
    <r>
      <rPr>
        <sz val="11"/>
        <color rgb="FF000000"/>
        <rFont val="Arial"/>
        <family val="2"/>
        <charset val="1"/>
      </rPr>
      <t>14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</si>
  <si>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10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- 13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</si>
  <si>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11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- 15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</si>
  <si>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11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- 12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</si>
  <si>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12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- 16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</si>
  <si>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14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- 15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</si>
  <si>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r>
      <rPr>
        <sz val="11"/>
        <color rgb="FF000000"/>
        <rFont val="Arial"/>
        <family val="2"/>
        <charset val="1"/>
      </rPr>
      <t>13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- 15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c.</t>
    </r>
  </si>
  <si>
    <t>12 sites</t>
  </si>
  <si>
    <t>Kapuvár-Kistölgyfamajor</t>
  </si>
  <si>
    <t>Kardoskút</t>
  </si>
  <si>
    <t>Tiszaörvény</t>
  </si>
  <si>
    <t>Gyomaendrőd (Endrőd 170.)</t>
  </si>
  <si>
    <t>Rákoskeresztúr-Újmajor</t>
  </si>
  <si>
    <t>Ebes Zsong-völgy</t>
  </si>
  <si>
    <t>Győr ECE</t>
  </si>
  <si>
    <t>Győr-Gabona tér</t>
  </si>
  <si>
    <t>Esztergom-Kossuth u.</t>
  </si>
  <si>
    <t>Vác, Széchenyi u. 3-7.</t>
  </si>
  <si>
    <t>Budapest, Hunyadi János u. 22.</t>
  </si>
  <si>
    <t>Ebes Zsong-völgy, 12-13. század</t>
  </si>
  <si>
    <t>Budapest, Csepel-Magnex</t>
  </si>
  <si>
    <t>Budapest, M0 motorway</t>
  </si>
  <si>
    <t>Mosonszentmiklós-Pálmajor</t>
  </si>
  <si>
    <t>Szigetszentmiklós-Vízmű</t>
  </si>
  <si>
    <t>Balatonmagyaród, Alsókolon-dűlő</t>
  </si>
  <si>
    <t>Endrőd 161.</t>
  </si>
  <si>
    <t>Gencsapáti-sziget</t>
  </si>
  <si>
    <t>Budapest XI. ker. Kőérberek-Tóváros (Kána falu)</t>
  </si>
  <si>
    <t>Cegléd 4.</t>
  </si>
  <si>
    <t>Arpad age _Total</t>
  </si>
  <si>
    <t>Lébény-Billedomb</t>
  </si>
  <si>
    <t>Debrecen, volt Kölcsey Művelődési Központ III.</t>
  </si>
  <si>
    <t>Budapest, Úri utca 40.</t>
  </si>
  <si>
    <t>Budapest, Hess András tér 1.</t>
  </si>
  <si>
    <t>Budapest, Szent György tér volt Teleki palota, well No. 8.</t>
  </si>
  <si>
    <t>Budapest, Kapucinusok u. 16.</t>
  </si>
  <si>
    <t>Budapest, volt Honvéd Főparancsnokság I-
III. levels. Summed</t>
  </si>
  <si>
    <t>Külsővat</t>
  </si>
  <si>
    <t xml:space="preserve">Vác, Széchenyi </t>
  </si>
  <si>
    <t>Mezőkovácsháza</t>
  </si>
  <si>
    <t>Miskolc-Sötétkapu</t>
  </si>
  <si>
    <t>Nagyvázsony-Csepely</t>
  </si>
  <si>
    <t>Sümeg-Sarvaly</t>
  </si>
  <si>
    <t>Budaújlak, Cserfa u.-Lajos u. 4-6.</t>
  </si>
  <si>
    <t>Muhi</t>
  </si>
  <si>
    <t>Debrecen, volt Kölcsey Művelődési Központ IV.</t>
  </si>
  <si>
    <t>Lászlófalva-Szentkirály</t>
  </si>
  <si>
    <t>Habsberg age_Total</t>
  </si>
  <si>
    <t xml:space="preserve">Donji Miholjac – Đanovci </t>
  </si>
  <si>
    <t>Torčec</t>
  </si>
  <si>
    <t>Vrbovec</t>
  </si>
  <si>
    <t>Northern Croatia _total</t>
  </si>
  <si>
    <t>Pit in settlement</t>
  </si>
  <si>
    <t>straw under oven in settlement</t>
  </si>
  <si>
    <t>House floor in settlement</t>
  </si>
  <si>
    <t>Pits</t>
  </si>
  <si>
    <t>Pits, oven, house</t>
  </si>
  <si>
    <t>6 Wells and 3 Pits</t>
  </si>
  <si>
    <t>Storage pit</t>
  </si>
  <si>
    <t>House</t>
  </si>
  <si>
    <t>Pits, oven, house, well, ditch</t>
  </si>
  <si>
    <t>Pit (cellar)</t>
  </si>
  <si>
    <t>Vessel from cellar</t>
  </si>
  <si>
    <t>2 Houses</t>
  </si>
  <si>
    <t>Oven</t>
  </si>
  <si>
    <t>Pits, oven</t>
  </si>
  <si>
    <t>House, pits</t>
  </si>
  <si>
    <t>Pits, floor, oven</t>
  </si>
  <si>
    <t>4 Pits, 2 Houses, 1 Oven</t>
  </si>
  <si>
    <t>6 Pits, 18 Ovens, 14 Houses</t>
  </si>
  <si>
    <t>Pits, oven, well</t>
  </si>
  <si>
    <t>5 Wells</t>
  </si>
  <si>
    <t>Wells</t>
  </si>
  <si>
    <t>Edge of house</t>
  </si>
  <si>
    <t>Pit in house</t>
  </si>
  <si>
    <t>Houses</t>
  </si>
  <si>
    <t>Pits, houses</t>
  </si>
  <si>
    <t>3 wells</t>
  </si>
  <si>
    <t>Settlement</t>
  </si>
  <si>
    <t>Castle</t>
  </si>
  <si>
    <t>Fort</t>
  </si>
  <si>
    <t>Gyulai 2010</t>
  </si>
  <si>
    <t>This paper</t>
  </si>
  <si>
    <t>Šoštarić, Šegota 2010b; Šoštarić 2004</t>
  </si>
  <si>
    <t>Šoštarić, Šegota 2010a</t>
  </si>
  <si>
    <t>Cereals</t>
  </si>
  <si>
    <t>grain</t>
  </si>
  <si>
    <t>Avena cf. sativa</t>
  </si>
  <si>
    <t>xx</t>
  </si>
  <si>
    <t>Triticum aestivum subsp. compactum</t>
  </si>
  <si>
    <r>
      <rPr>
        <sz val="11"/>
        <rFont val="Arial"/>
        <family val="2"/>
        <charset val="1"/>
      </rPr>
      <t>100 cm</t>
    </r>
    <r>
      <rPr>
        <vertAlign val="superscript"/>
        <sz val="11"/>
        <rFont val="Arial"/>
        <family val="2"/>
        <charset val="1"/>
      </rPr>
      <t>3</t>
    </r>
    <r>
      <rPr>
        <sz val="11"/>
        <rFont val="Arial"/>
        <family val="2"/>
        <charset val="1"/>
      </rPr>
      <t xml:space="preserve"> + 2</t>
    </r>
  </si>
  <si>
    <t>Triticum aestivum</t>
  </si>
  <si>
    <r>
      <rPr>
        <sz val="11"/>
        <rFont val="Arial"/>
        <family val="2"/>
        <charset val="1"/>
      </rPr>
      <t>1211 cm</t>
    </r>
    <r>
      <rPr>
        <vertAlign val="superscript"/>
        <sz val="11"/>
        <rFont val="Arial"/>
        <family val="2"/>
        <charset val="1"/>
      </rPr>
      <t>3</t>
    </r>
  </si>
  <si>
    <r>
      <rPr>
        <sz val="11"/>
        <rFont val="Arial"/>
        <family val="2"/>
        <charset val="1"/>
      </rPr>
      <t>40 cm</t>
    </r>
    <r>
      <rPr>
        <vertAlign val="superscript"/>
        <sz val="11"/>
        <rFont val="Arial"/>
        <family val="2"/>
        <charset val="1"/>
      </rPr>
      <t>3</t>
    </r>
  </si>
  <si>
    <r>
      <rPr>
        <sz val="11"/>
        <rFont val="Arial"/>
        <family val="2"/>
        <charset val="1"/>
      </rPr>
      <t>1000 cm</t>
    </r>
    <r>
      <rPr>
        <vertAlign val="superscript"/>
        <sz val="11"/>
        <rFont val="Arial"/>
        <family val="2"/>
        <charset val="1"/>
      </rPr>
      <t>3</t>
    </r>
  </si>
  <si>
    <t>Germinated cereal grain</t>
  </si>
  <si>
    <t xml:space="preserve">Triticum aestivum subsp. compactum </t>
  </si>
  <si>
    <t>germinated</t>
  </si>
  <si>
    <t>Cereal Chaff</t>
  </si>
  <si>
    <t>rachis</t>
  </si>
  <si>
    <t xml:space="preserve">Hordeum vulgare </t>
  </si>
  <si>
    <t>glume</t>
  </si>
  <si>
    <t>seed</t>
  </si>
  <si>
    <r>
      <rPr>
        <sz val="11"/>
        <rFont val="Arial"/>
        <family val="2"/>
        <charset val="1"/>
      </rPr>
      <t>120 cm</t>
    </r>
    <r>
      <rPr>
        <vertAlign val="superscript"/>
        <sz val="11"/>
        <rFont val="Arial"/>
        <family val="2"/>
        <charset val="1"/>
      </rPr>
      <t>3</t>
    </r>
  </si>
  <si>
    <t>x</t>
  </si>
  <si>
    <t xml:space="preserve">Cicer arietinum </t>
  </si>
  <si>
    <t>40 cm3</t>
  </si>
  <si>
    <t>30 cm3</t>
  </si>
  <si>
    <t>Pisum sativum</t>
  </si>
  <si>
    <r>
      <rPr>
        <sz val="11"/>
        <rFont val="Arial"/>
        <family val="2"/>
        <charset val="1"/>
      </rPr>
      <t>2 cm</t>
    </r>
    <r>
      <rPr>
        <vertAlign val="superscript"/>
        <sz val="11"/>
        <rFont val="Arial"/>
        <family val="2"/>
        <charset val="1"/>
      </rPr>
      <t>3</t>
    </r>
  </si>
  <si>
    <t>Oil plants</t>
  </si>
  <si>
    <t>Camelina sativa</t>
  </si>
  <si>
    <t>Fruits and nuts</t>
  </si>
  <si>
    <t>Citrullus lanatus</t>
  </si>
  <si>
    <t>Fragaria vesca</t>
  </si>
  <si>
    <t>Juglans regia</t>
  </si>
  <si>
    <t>whole nut</t>
  </si>
  <si>
    <t>fragment</t>
  </si>
  <si>
    <t>Malus domestica</t>
  </si>
  <si>
    <t>Prunus persica</t>
  </si>
  <si>
    <t>Prunus spinosa</t>
  </si>
  <si>
    <t>Pyrus cf. communis</t>
  </si>
  <si>
    <t>Pyrus sp.</t>
  </si>
  <si>
    <t>Rubus sp.</t>
  </si>
  <si>
    <t>Sambucus nigra</t>
  </si>
  <si>
    <t xml:space="preserve">Vitis vinifera </t>
  </si>
  <si>
    <t>Herbs or vegetables</t>
  </si>
  <si>
    <t xml:space="preserve">Allium sativum </t>
  </si>
  <si>
    <t>Amaranthus spec.</t>
  </si>
  <si>
    <t>Brassica campestris</t>
  </si>
  <si>
    <t>Brassica spec.</t>
  </si>
  <si>
    <t>Cichorium intybus L.</t>
  </si>
  <si>
    <t xml:space="preserve">Clinopodium vulgare </t>
  </si>
  <si>
    <t>Conium maculatum L.</t>
  </si>
  <si>
    <t>Coriandrum sativum L.</t>
  </si>
  <si>
    <t>Cucumis melo/sativus</t>
  </si>
  <si>
    <t>Daucus carota L.</t>
  </si>
  <si>
    <t xml:space="preserve">Descurainia sophia </t>
  </si>
  <si>
    <t>Hyoscyamus niger L.</t>
  </si>
  <si>
    <t>Mentha arvensis L.</t>
  </si>
  <si>
    <t>Mentha spec.</t>
  </si>
  <si>
    <t>Prunella vulgaris L.</t>
  </si>
  <si>
    <t>Raphanus cf. sativus L.</t>
  </si>
  <si>
    <t>Raphanus raphanistrum L.</t>
  </si>
  <si>
    <t>Reseda lutea L.</t>
  </si>
  <si>
    <t>Sinapis alba L.</t>
  </si>
  <si>
    <t>Sinapis arvensis L.</t>
  </si>
  <si>
    <t>Sisymbrium sp.</t>
  </si>
  <si>
    <t>Stellaria media agg.</t>
  </si>
  <si>
    <t>Other</t>
  </si>
  <si>
    <t>Bread</t>
  </si>
  <si>
    <t>Breadcrust</t>
  </si>
  <si>
    <t>Cereal-gruel</t>
  </si>
  <si>
    <t>Cereal-gruel/Bread/Cake</t>
  </si>
  <si>
    <t>Foodremainss (cooked/ baked)</t>
  </si>
  <si>
    <t>Soup/vegetable-dish/one-course dish</t>
  </si>
  <si>
    <t>Total</t>
  </si>
  <si>
    <t xml:space="preserve"> +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</si>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</sst>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i/>
      <sz val="9"/>
      <name val="Arial"/>
      <family val="2"/>
      <charset val="1"/>
    </font>
    <font>
      <sz val="9"/>
      <name val="Arial"/>
      <family val="2"/>
      <charset val="1"/>
    </font>
    <font>
      <i/>
      <sz val="9"/>
      <color rgb="FF000000"/>
      <name val="Arial"/>
      <family val="2"/>
      <charset val="1"/>
    </font>
    <font>
      <vertAlign val="superscript"/>
      <sz val="9"/>
      <color rgb="FF000000"/>
      <name val="Arial"/>
      <family val="2"/>
      <charset val="1"/>
    </font>
    <font>
      <vertAlign val="superscript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ahoma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1"/>
      <name val="Arial"/>
      <family val="2"/>
      <charset val="1"/>
    </font>
    <font>
      <vertAlign val="superscript"/>
      <sz val="11"/>
      <name val="Arial"/>
      <family val="2"/>
      <charset val="1"/>
    </font>
    <font>
      <vertAlign val="superscript"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0" borderId="0" xfId="0" applyFont="1" applyAlignment="1">
      <alignment wrapText="1"/>
    </xf>
    <xf numFmtId="0" fontId="2" fillId="0" borderId="0" xfId="0" applyFont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1" applyFont="1" applyAlignment="1">
      <alignment horizontal="right" textRotation="90"/>
    </xf>
    <xf numFmtId="1" fontId="4" fillId="0" borderId="0" xfId="1" applyNumberFormat="1" applyFont="1" applyAlignment="1">
      <alignment horizontal="left" textRotation="90"/>
    </xf>
    <xf numFmtId="49" fontId="4" fillId="0" borderId="0" xfId="1" applyNumberFormat="1" applyFont="1" applyAlignment="1">
      <alignment horizontal="left" textRotation="90"/>
    </xf>
    <xf numFmtId="1" fontId="5" fillId="0" borderId="0" xfId="1" applyNumberFormat="1" applyFont="1" applyAlignment="1">
      <alignment horizontal="right" textRotation="90"/>
    </xf>
    <xf numFmtId="0" fontId="5" fillId="2" borderId="0" xfId="1" applyFont="1" applyFill="1" applyAlignment="1">
      <alignment horizontal="right" textRotation="90"/>
    </xf>
    <xf numFmtId="49" fontId="6" fillId="0" borderId="0" xfId="1" applyNumberFormat="1" applyFont="1" applyAlignment="1">
      <alignment horizontal="left" textRotation="90"/>
    </xf>
    <xf numFmtId="0" fontId="6" fillId="0" borderId="0" xfId="1" applyFont="1" applyAlignment="1">
      <alignment horizontal="left" textRotation="90"/>
    </xf>
    <xf numFmtId="0" fontId="7" fillId="0" borderId="0" xfId="1" applyFont="1" applyAlignment="1">
      <alignment horizontal="left" textRotation="90"/>
    </xf>
    <xf numFmtId="0" fontId="2" fillId="0" borderId="0" xfId="0" applyFont="1" applyAlignment="1">
      <alignment horizontal="right" textRotation="90" wrapText="1"/>
    </xf>
    <xf numFmtId="0" fontId="8" fillId="0" borderId="0" xfId="0" applyFont="1" applyAlignment="1">
      <alignment horizontal="right" textRotation="90"/>
    </xf>
    <xf numFmtId="0" fontId="6" fillId="0" borderId="0" xfId="1" applyFont="1" applyAlignment="1">
      <alignment horizontal="right" textRotation="90"/>
    </xf>
    <xf numFmtId="0" fontId="7" fillId="0" borderId="0" xfId="1" applyFont="1" applyAlignment="1">
      <alignment horizontal="right" textRotation="90"/>
    </xf>
    <xf numFmtId="0" fontId="8" fillId="0" borderId="0" xfId="1" applyFont="1" applyAlignment="1">
      <alignment horizontal="right" textRotation="90"/>
    </xf>
    <xf numFmtId="0" fontId="2" fillId="0" borderId="0" xfId="1" applyFont="1" applyAlignment="1">
      <alignment horizontal="right" textRotation="90"/>
    </xf>
    <xf numFmtId="49" fontId="2" fillId="0" borderId="0" xfId="1" applyNumberFormat="1" applyFont="1" applyAlignment="1">
      <alignment horizontal="right" textRotation="90" wrapText="1"/>
    </xf>
    <xf numFmtId="0" fontId="2" fillId="0" borderId="0" xfId="0" applyFont="1" applyAlignment="1">
      <alignment horizontal="right" textRotation="90"/>
    </xf>
    <xf numFmtId="49" fontId="6" fillId="0" borderId="0" xfId="1" applyNumberFormat="1" applyFont="1" applyAlignment="1">
      <alignment horizontal="right" textRotation="90"/>
    </xf>
    <xf numFmtId="0" fontId="8" fillId="0" borderId="0" xfId="0" applyFont="1" applyAlignment="1">
      <alignment horizontal="right" textRotation="90" wrapText="1"/>
    </xf>
    <xf numFmtId="0" fontId="5" fillId="0" borderId="0" xfId="1" applyFont="1" applyAlignment="1">
      <alignment horizontal="right" textRotation="90"/>
    </xf>
    <xf numFmtId="0" fontId="2" fillId="0" borderId="0" xfId="0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1" fontId="2" fillId="0" borderId="0" xfId="1" applyNumberFormat="1" applyFont="1"/>
    <xf numFmtId="0" fontId="2" fillId="2" borderId="0" xfId="1" applyFont="1" applyFill="1"/>
    <xf numFmtId="0" fontId="2" fillId="0" borderId="0" xfId="1" applyFont="1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49" fontId="2" fillId="0" borderId="0" xfId="1" applyNumberFormat="1" applyFont="1"/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13" fillId="0" borderId="0" xfId="3" applyFont="1"/>
    <xf numFmtId="0" fontId="1" fillId="0" borderId="0" xfId="3"/>
    <xf numFmtId="0" fontId="1" fillId="0" borderId="0" xfId="3"/>
    <xf numFmtId="0" fontId="14" fillId="0" borderId="0" xfId="3" applyFont="1"/>
    <xf numFmtId="0" fontId="15" fillId="0" borderId="0" xfId="3" applyFont="1" applyAlignment="1">
      <alignment horizontal="center" wrapText="1"/>
    </xf>
    <xf numFmtId="0" fontId="15" fillId="0" borderId="2" xfId="3" applyFont="1" applyBorder="1" applyAlignment="1">
      <alignment horizontal="center" wrapText="1"/>
    </xf>
    <xf numFmtId="0" fontId="13" fillId="0" borderId="0" xfId="3" applyFont="1" applyAlignment="1">
      <alignment horizontal="center" wrapText="1"/>
    </xf>
    <xf numFmtId="49" fontId="13" fillId="0" borderId="0" xfId="2" applyNumberFormat="1" applyFont="1" applyAlignment="1">
      <alignment horizontal="center" wrapText="1"/>
    </xf>
    <xf numFmtId="0" fontId="1" fillId="0" borderId="0" xfId="3" applyAlignment="1">
      <alignment horizontal="center"/>
    </xf>
    <xf numFmtId="0" fontId="13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textRotation="90" wrapText="1"/>
    </xf>
    <xf numFmtId="0" fontId="18" fillId="0" borderId="3" xfId="3" applyFont="1" applyBorder="1" applyAlignment="1">
      <alignment horizontal="left" textRotation="90" wrapText="1"/>
    </xf>
    <xf numFmtId="0" fontId="18" fillId="0" borderId="0" xfId="3" applyFont="1" applyAlignment="1">
      <alignment horizontal="left" wrapText="1"/>
    </xf>
    <xf numFmtId="0" fontId="18" fillId="0" borderId="3" xfId="3" applyFont="1" applyBorder="1" applyAlignment="1">
      <alignment horizontal="left" wrapText="1"/>
    </xf>
    <xf numFmtId="0" fontId="13" fillId="0" borderId="0" xfId="3" applyFont="1" applyAlignment="1">
      <alignment horizontal="left" wrapText="1"/>
    </xf>
    <xf numFmtId="0" fontId="15" fillId="0" borderId="0" xfId="3" applyFont="1" applyAlignment="1">
      <alignment horizontal="left" wrapText="1"/>
    </xf>
    <xf numFmtId="0" fontId="15" fillId="0" borderId="3" xfId="3" applyFont="1" applyBorder="1" applyAlignment="1">
      <alignment horizontal="left" wrapText="1"/>
    </xf>
    <xf numFmtId="0" fontId="15" fillId="0" borderId="3" xfId="3" applyFont="1" applyBorder="1" applyAlignment="1">
      <alignment horizontal="left" textRotation="90" wrapText="1"/>
    </xf>
    <xf numFmtId="0" fontId="19" fillId="0" borderId="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18" fillId="0" borderId="1" xfId="3" applyFont="1" applyBorder="1" applyAlignment="1">
      <alignment horizontal="left" textRotation="90" wrapText="1"/>
    </xf>
    <xf numFmtId="0" fontId="18" fillId="0" borderId="1" xfId="3" applyFont="1" applyBorder="1" applyAlignment="1">
      <alignment horizontal="left" vertical="center" textRotation="90" wrapText="1"/>
    </xf>
    <xf numFmtId="0" fontId="5" fillId="0" borderId="4" xfId="3" applyFont="1" applyBorder="1" applyAlignment="1">
      <alignment horizontal="left" textRotation="90" wrapText="1"/>
    </xf>
    <xf numFmtId="0" fontId="13" fillId="0" borderId="1" xfId="3" applyFont="1" applyBorder="1" applyAlignment="1">
      <alignment horizontal="left" vertical="center" textRotation="90" wrapText="1"/>
    </xf>
    <xf numFmtId="0" fontId="18" fillId="0" borderId="4" xfId="3" applyFont="1" applyBorder="1" applyAlignment="1">
      <alignment horizontal="left" vertical="center" textRotation="90" wrapText="1"/>
    </xf>
    <xf numFmtId="0" fontId="13" fillId="0" borderId="1" xfId="3" applyFont="1" applyBorder="1"/>
    <xf numFmtId="0" fontId="13" fillId="0" borderId="1" xfId="2" applyFont="1" applyBorder="1"/>
    <xf numFmtId="0" fontId="18" fillId="0" borderId="4" xfId="3" applyFont="1" applyBorder="1" applyAlignment="1">
      <alignment horizontal="left" wrapText="1"/>
    </xf>
    <xf numFmtId="0" fontId="1" fillId="0" borderId="1" xfId="3" applyBorder="1"/>
    <xf numFmtId="0" fontId="15" fillId="0" borderId="0" xfId="3" applyFont="1" applyAlignment="1">
      <alignment horizontal="left" vertical="center" wrapText="1"/>
    </xf>
    <xf numFmtId="1" fontId="13" fillId="0" borderId="0" xfId="3" applyNumberFormat="1" applyFont="1" applyAlignment="1">
      <alignment horizontal="left" vertical="top" shrinkToFit="1"/>
    </xf>
    <xf numFmtId="1" fontId="13" fillId="0" borderId="0" xfId="3" applyNumberFormat="1" applyFont="1" applyAlignment="1">
      <alignment horizontal="right" vertical="top" indent="1" shrinkToFit="1"/>
    </xf>
    <xf numFmtId="1" fontId="13" fillId="0" borderId="0" xfId="3" applyNumberFormat="1" applyFont="1" applyAlignment="1">
      <alignment horizontal="center" vertical="top" shrinkToFit="1"/>
    </xf>
    <xf numFmtId="1" fontId="13" fillId="0" borderId="0" xfId="3" applyNumberFormat="1" applyFont="1" applyAlignment="1">
      <alignment horizontal="center" vertical="center" shrinkToFit="1"/>
    </xf>
    <xf numFmtId="1" fontId="13" fillId="0" borderId="0" xfId="3" applyNumberFormat="1" applyFont="1" applyAlignment="1">
      <alignment horizontal="right" vertical="center" shrinkToFit="1"/>
    </xf>
    <xf numFmtId="1" fontId="13" fillId="0" borderId="0" xfId="3" applyNumberFormat="1" applyFont="1" applyAlignment="1">
      <alignment horizontal="left" vertical="center" shrinkToFit="1"/>
    </xf>
    <xf numFmtId="0" fontId="18" fillId="0" borderId="3" xfId="3" applyFont="1" applyBorder="1" applyAlignment="1">
      <alignment horizontal="center" vertical="center" wrapText="1"/>
    </xf>
    <xf numFmtId="0" fontId="13" fillId="0" borderId="0" xfId="2" applyFont="1" applyAlignment="1">
      <alignment horizontal="left"/>
    </xf>
    <xf numFmtId="0" fontId="13" fillId="0" borderId="0" xfId="3" applyFont="1" applyAlignment="1">
      <alignment horizontal="left" vertical="center"/>
    </xf>
    <xf numFmtId="1" fontId="13" fillId="0" borderId="0" xfId="3" applyNumberFormat="1" applyFont="1" applyAlignment="1">
      <alignment horizontal="left" vertical="top" indent="1" shrinkToFit="1"/>
    </xf>
    <xf numFmtId="1" fontId="13" fillId="0" borderId="0" xfId="3" applyNumberFormat="1" applyFont="1" applyAlignment="1">
      <alignment horizontal="left" vertical="center" wrapText="1"/>
    </xf>
    <xf numFmtId="1" fontId="18" fillId="0" borderId="3" xfId="3" applyNumberFormat="1" applyFont="1" applyBorder="1" applyAlignment="1">
      <alignment horizontal="center" vertical="center" wrapText="1"/>
    </xf>
    <xf numFmtId="1" fontId="13" fillId="0" borderId="0" xfId="3" applyNumberFormat="1" applyFont="1" applyAlignment="1">
      <alignment horizontal="right" vertical="top" shrinkToFit="1"/>
    </xf>
    <xf numFmtId="0" fontId="15" fillId="0" borderId="0" xfId="3" applyFont="1" applyAlignment="1">
      <alignment horizontal="center" vertical="center" wrapText="1"/>
    </xf>
    <xf numFmtId="1" fontId="18" fillId="0" borderId="3" xfId="3" applyNumberFormat="1" applyFont="1" applyBorder="1" applyAlignment="1">
      <alignment horizontal="left" wrapText="1"/>
    </xf>
    <xf numFmtId="0" fontId="15" fillId="0" borderId="0" xfId="3" applyFont="1" applyAlignment="1">
      <alignment horizontal="center" vertical="top" wrapText="1"/>
    </xf>
    <xf numFmtId="0" fontId="18" fillId="0" borderId="1" xfId="3" applyFont="1" applyBorder="1" applyAlignment="1">
      <alignment horizontal="left" vertical="center" wrapText="1"/>
    </xf>
    <xf numFmtId="0" fontId="19" fillId="0" borderId="1" xfId="3" applyFont="1" applyBorder="1" applyAlignment="1">
      <alignment horizontal="left" wrapText="1"/>
    </xf>
    <xf numFmtId="1" fontId="19" fillId="0" borderId="1" xfId="3" applyNumberFormat="1" applyFont="1" applyBorder="1" applyAlignment="1">
      <alignment horizontal="left" vertical="top" indent="1" shrinkToFit="1"/>
    </xf>
    <xf numFmtId="1" fontId="19" fillId="0" borderId="1" xfId="3" applyNumberFormat="1" applyFont="1" applyBorder="1" applyAlignment="1">
      <alignment horizontal="left" vertical="center" shrinkToFit="1"/>
    </xf>
    <xf numFmtId="1" fontId="19" fillId="0" borderId="1" xfId="3" applyNumberFormat="1" applyFont="1" applyBorder="1" applyAlignment="1">
      <alignment horizontal="center" vertical="center" shrinkToFit="1"/>
    </xf>
    <xf numFmtId="0" fontId="18" fillId="0" borderId="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9" fillId="0" borderId="1" xfId="3" applyFont="1" applyBorder="1"/>
    <xf numFmtId="0" fontId="19" fillId="0" borderId="1" xfId="2" applyFont="1" applyBorder="1" applyAlignment="1">
      <alignment horizontal="left"/>
    </xf>
    <xf numFmtId="0" fontId="20" fillId="0" borderId="1" xfId="3" applyFont="1" applyBorder="1"/>
    <xf numFmtId="0" fontId="13" fillId="0" borderId="0" xfId="2" applyFont="1"/>
    <xf numFmtId="1" fontId="13" fillId="0" borderId="0" xfId="3" applyNumberFormat="1" applyFont="1" applyAlignment="1">
      <alignment horizontal="left" wrapText="1"/>
    </xf>
    <xf numFmtId="0" fontId="19" fillId="0" borderId="1" xfId="3" applyFont="1" applyBorder="1" applyAlignment="1">
      <alignment horizontal="left" vertical="center"/>
    </xf>
    <xf numFmtId="1" fontId="19" fillId="0" borderId="1" xfId="3" applyNumberFormat="1" applyFont="1" applyBorder="1" applyAlignment="1">
      <alignment horizontal="right" vertical="center" shrinkToFit="1"/>
    </xf>
    <xf numFmtId="0" fontId="19" fillId="0" borderId="1" xfId="3" applyFont="1" applyBorder="1" applyAlignment="1">
      <alignment horizontal="left" vertical="center" textRotation="90" wrapText="1"/>
    </xf>
    <xf numFmtId="0" fontId="19" fillId="0" borderId="1" xfId="2" applyFont="1" applyBorder="1"/>
    <xf numFmtId="0" fontId="18" fillId="0" borderId="0" xfId="3" applyFont="1" applyAlignment="1">
      <alignment horizontal="left" vertical="center" textRotation="90" wrapText="1"/>
    </xf>
    <xf numFmtId="0" fontId="13" fillId="0" borderId="0" xfId="3" applyFont="1" applyAlignment="1">
      <alignment horizontal="left" vertical="center" textRotation="90" wrapText="1"/>
    </xf>
    <xf numFmtId="0" fontId="13" fillId="0" borderId="1" xfId="3" applyFont="1" applyBorder="1" applyAlignment="1">
      <alignment horizontal="left" vertical="center"/>
    </xf>
    <xf numFmtId="0" fontId="13" fillId="0" borderId="1" xfId="2" applyFont="1" applyBorder="1" applyAlignment="1">
      <alignment horizontal="left"/>
    </xf>
    <xf numFmtId="0" fontId="15" fillId="0" borderId="0" xfId="3" applyFont="1" applyAlignment="1">
      <alignment horizontal="left" vertical="top" wrapText="1"/>
    </xf>
    <xf numFmtId="0" fontId="18" fillId="0" borderId="5" xfId="3" applyFont="1" applyBorder="1" applyAlignment="1">
      <alignment horizontal="left" wrapText="1"/>
    </xf>
    <xf numFmtId="0" fontId="18" fillId="0" borderId="1" xfId="3" applyFont="1" applyBorder="1" applyAlignment="1">
      <alignment horizontal="right" wrapText="1"/>
    </xf>
    <xf numFmtId="0" fontId="18" fillId="0" borderId="1" xfId="3" applyFont="1" applyBorder="1" applyAlignment="1">
      <alignment horizontal="left" wrapText="1"/>
    </xf>
  </cellXfs>
  <cellStyles count="4">
    <cellStyle name="Normal 2" xfId="1"/>
    <cellStyle name="Normal 2 2" xfId="2"/>
    <cellStyle name="Normal 3" xfId="3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zoomScaleNormal="100" workbookViewId="0">
      <selection activeCell="B1" sqref="B1"/>
    </sheetView>
  </sheetViews>
  <sheetFormatPr baseColWidth="10" defaultColWidth="8.58203125" defaultRowHeight="15.5" x14ac:dyDescent="0.35"/>
  <cols>
    <col min="2" max="2" width="121.5" customWidth="1"/>
  </cols>
  <sheetData>
    <row r="1" spans="1:2" x14ac:dyDescent="0.35">
      <c r="A1" t="s">
        <v>0</v>
      </c>
      <c r="B1" s="1" t="s">
        <v>1</v>
      </c>
    </row>
    <row r="2" spans="1:2" ht="93" x14ac:dyDescent="0.35">
      <c r="A2" t="s">
        <v>2</v>
      </c>
      <c r="B2" s="1" t="s">
        <v>3</v>
      </c>
    </row>
    <row r="3" spans="1:2" x14ac:dyDescent="0.35">
      <c r="A3" t="s">
        <v>4</v>
      </c>
      <c r="B3" t="s">
        <v>5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88"/>
  <sheetViews>
    <sheetView tabSelected="1" zoomScaleNormal="100" workbookViewId="0">
      <pane xSplit="7" ySplit="16" topLeftCell="H41" activePane="bottomRight" state="frozen"/>
      <selection pane="topRight" activeCell="H1" sqref="H1"/>
      <selection pane="bottomLeft" activeCell="A41" sqref="A41"/>
      <selection pane="bottomRight"/>
    </sheetView>
  </sheetViews>
  <sheetFormatPr baseColWidth="10" defaultColWidth="9" defaultRowHeight="15.5" x14ac:dyDescent="0.35"/>
  <cols>
    <col min="1" max="1" width="20.75" style="2" customWidth="1"/>
    <col min="2" max="2" width="4.83203125" style="2" customWidth="1"/>
    <col min="3" max="3" width="3.83203125" style="2" customWidth="1"/>
    <col min="4" max="4" width="4.83203125" style="2" customWidth="1"/>
    <col min="5" max="5" width="4.1640625" style="2" customWidth="1"/>
    <col min="6" max="6" width="16.5" style="2" customWidth="1"/>
    <col min="7" max="7" width="30.83203125" style="2" customWidth="1"/>
    <col min="8" max="8" width="3.5" style="2" customWidth="1"/>
    <col min="9" max="9" width="2.75" style="3" customWidth="1"/>
    <col min="10" max="11" width="3" style="2" customWidth="1"/>
    <col min="12" max="12" width="5.25" style="2" customWidth="1"/>
    <col min="13" max="13" width="4.33203125" style="2" customWidth="1"/>
    <col min="14" max="14" width="3.5" style="2" customWidth="1"/>
    <col min="15" max="18" width="3" style="2" customWidth="1"/>
    <col min="19" max="19" width="4.33203125" style="2" customWidth="1"/>
    <col min="20" max="20" width="3.5" style="2" customWidth="1"/>
    <col min="21" max="22" width="2.75" style="2" customWidth="1"/>
    <col min="23" max="23" width="3" style="2" customWidth="1"/>
    <col min="24" max="24" width="4.33203125" style="2" customWidth="1"/>
    <col min="25" max="26" width="3" style="2" customWidth="1"/>
    <col min="27" max="27" width="5.25" style="2" customWidth="1"/>
    <col min="28" max="28" width="2.75" style="2" customWidth="1"/>
    <col min="29" max="29" width="2.75" style="3" customWidth="1"/>
    <col min="30" max="33" width="2.75" style="2" customWidth="1"/>
    <col min="34" max="34" width="2.75" style="3" customWidth="1"/>
    <col min="35" max="40" width="3" style="2" customWidth="1"/>
    <col min="41" max="41" width="2.75" style="2" customWidth="1"/>
    <col min="42" max="42" width="2.75" style="3" customWidth="1"/>
    <col min="43" max="46" width="3" style="2" customWidth="1"/>
    <col min="47" max="47" width="2.75" style="3" customWidth="1"/>
    <col min="48" max="55" width="3" style="2" customWidth="1"/>
    <col min="56" max="56" width="2.75" style="2" customWidth="1"/>
    <col min="57" max="62" width="3" style="2" customWidth="1"/>
    <col min="63" max="63" width="2.75" style="2" customWidth="1"/>
    <col min="64" max="64" width="2.75" style="3" customWidth="1"/>
    <col min="65" max="65" width="3" style="2" customWidth="1"/>
    <col min="66" max="66" width="2.75" style="2" customWidth="1"/>
    <col min="67" max="71" width="3" style="2" customWidth="1"/>
    <col min="72" max="72" width="2.75" style="3" customWidth="1"/>
    <col min="73" max="75" width="2.75" style="2" customWidth="1"/>
    <col min="76" max="76" width="3" style="2" customWidth="1"/>
    <col min="77" max="77" width="4.33203125" style="2" customWidth="1"/>
    <col min="78" max="83" width="3.5" style="2" customWidth="1"/>
    <col min="84" max="85" width="2.75" style="2" customWidth="1"/>
    <col min="86" max="91" width="3" style="2" customWidth="1"/>
    <col min="92" max="93" width="2.75" style="2" customWidth="1"/>
    <col min="94" max="100" width="3" style="2" customWidth="1"/>
    <col min="101" max="101" width="2.75" style="2" customWidth="1"/>
    <col min="102" max="114" width="3" style="2" customWidth="1"/>
    <col min="115" max="115" width="2.75" style="2" customWidth="1"/>
    <col min="116" max="120" width="3" style="2" customWidth="1"/>
    <col min="121" max="123" width="2.75" style="2" customWidth="1"/>
    <col min="124" max="125" width="3" style="2" customWidth="1"/>
    <col min="126" max="126" width="2.75" style="2" customWidth="1"/>
    <col min="127" max="127" width="3.5" style="2" customWidth="1"/>
    <col min="128" max="129" width="3" style="2" customWidth="1"/>
    <col min="130" max="130" width="3.5" style="2" customWidth="1"/>
    <col min="131" max="145" width="3" style="2" customWidth="1"/>
    <col min="146" max="146" width="3.5" style="2" customWidth="1"/>
    <col min="147" max="152" width="3" style="2" customWidth="1"/>
    <col min="153" max="153" width="3.5" style="2" customWidth="1"/>
    <col min="154" max="156" width="2.75" style="2" customWidth="1"/>
    <col min="157" max="157" width="3.5" style="2" customWidth="1"/>
    <col min="158" max="163" width="3" style="2" customWidth="1"/>
    <col min="164" max="164" width="3.1640625" style="2" customWidth="1"/>
    <col min="165" max="165" width="4.33203125" style="4" customWidth="1"/>
    <col min="166" max="166" width="2.75" style="4" customWidth="1"/>
    <col min="167" max="1024" width="9" style="2"/>
  </cols>
  <sheetData>
    <row r="1" spans="1:166" x14ac:dyDescent="0.35">
      <c r="A1" s="5" t="s">
        <v>6</v>
      </c>
    </row>
    <row r="2" spans="1:166" s="6" customFormat="1" ht="139" x14ac:dyDescent="0.35">
      <c r="A2" s="6" t="s">
        <v>7</v>
      </c>
      <c r="B2" s="6" t="s">
        <v>8</v>
      </c>
      <c r="C2" s="7" t="s">
        <v>9</v>
      </c>
      <c r="D2" s="8" t="s">
        <v>10</v>
      </c>
      <c r="E2" s="6" t="s">
        <v>11</v>
      </c>
      <c r="F2" s="6" t="s">
        <v>12</v>
      </c>
      <c r="G2" s="6" t="s">
        <v>13</v>
      </c>
      <c r="H2" s="9" t="s">
        <v>14</v>
      </c>
      <c r="I2" s="10" t="s">
        <v>15</v>
      </c>
      <c r="J2" s="11" t="s">
        <v>16</v>
      </c>
      <c r="K2" s="11" t="s">
        <v>17</v>
      </c>
      <c r="L2" s="12" t="s">
        <v>18</v>
      </c>
      <c r="M2" s="12" t="s">
        <v>19</v>
      </c>
      <c r="N2" s="12" t="s">
        <v>20</v>
      </c>
      <c r="O2" s="12" t="s">
        <v>21</v>
      </c>
      <c r="P2" s="12" t="s">
        <v>22</v>
      </c>
      <c r="Q2" s="12" t="s">
        <v>23</v>
      </c>
      <c r="R2" s="12" t="s">
        <v>24</v>
      </c>
      <c r="S2" s="12" t="s">
        <v>25</v>
      </c>
      <c r="T2" s="12" t="s">
        <v>26</v>
      </c>
      <c r="U2" s="13" t="s">
        <v>27</v>
      </c>
      <c r="V2" s="12" t="s">
        <v>28</v>
      </c>
      <c r="W2" s="12" t="s">
        <v>29</v>
      </c>
      <c r="X2" s="12" t="s">
        <v>30</v>
      </c>
      <c r="Y2" s="13" t="s">
        <v>31</v>
      </c>
      <c r="Z2" s="14" t="s">
        <v>32</v>
      </c>
      <c r="AA2" s="13" t="s">
        <v>33</v>
      </c>
      <c r="AB2" s="13" t="s">
        <v>34</v>
      </c>
      <c r="AC2" s="10" t="s">
        <v>35</v>
      </c>
      <c r="AD2" s="15" t="s">
        <v>36</v>
      </c>
      <c r="AE2" s="16" t="s">
        <v>37</v>
      </c>
      <c r="AF2" s="17" t="s">
        <v>38</v>
      </c>
      <c r="AG2" s="17" t="s">
        <v>39</v>
      </c>
      <c r="AH2" s="10" t="s">
        <v>40</v>
      </c>
      <c r="AI2" s="18" t="s">
        <v>41</v>
      </c>
      <c r="AJ2" s="19" t="s">
        <v>42</v>
      </c>
      <c r="AK2" s="18" t="s">
        <v>43</v>
      </c>
      <c r="AL2" s="16" t="s">
        <v>44</v>
      </c>
      <c r="AM2" s="17" t="s">
        <v>45</v>
      </c>
      <c r="AN2" s="16" t="s">
        <v>46</v>
      </c>
      <c r="AO2" s="20" t="s">
        <v>47</v>
      </c>
      <c r="AP2" s="10" t="s">
        <v>48</v>
      </c>
      <c r="AQ2" s="16" t="s">
        <v>49</v>
      </c>
      <c r="AR2" s="16" t="s">
        <v>50</v>
      </c>
      <c r="AS2" s="16" t="s">
        <v>51</v>
      </c>
      <c r="AT2" s="16" t="s">
        <v>52</v>
      </c>
      <c r="AU2" s="10" t="s">
        <v>53</v>
      </c>
      <c r="AV2" s="16" t="s">
        <v>54</v>
      </c>
      <c r="AW2" s="16" t="s">
        <v>55</v>
      </c>
      <c r="AX2" s="16" t="s">
        <v>56</v>
      </c>
      <c r="AY2" s="16" t="s">
        <v>57</v>
      </c>
      <c r="AZ2" s="16" t="s">
        <v>58</v>
      </c>
      <c r="BA2" s="16" t="s">
        <v>59</v>
      </c>
      <c r="BB2" s="16" t="s">
        <v>60</v>
      </c>
      <c r="BC2" s="16" t="s">
        <v>61</v>
      </c>
      <c r="BD2" s="16" t="s">
        <v>62</v>
      </c>
      <c r="BE2" s="16" t="s">
        <v>63</v>
      </c>
      <c r="BF2" s="15" t="s">
        <v>64</v>
      </c>
      <c r="BG2" s="15" t="s">
        <v>65</v>
      </c>
      <c r="BH2" s="15" t="s">
        <v>66</v>
      </c>
      <c r="BI2" s="16" t="s">
        <v>67</v>
      </c>
      <c r="BJ2" s="16" t="s">
        <v>68</v>
      </c>
      <c r="BK2" s="17" t="s">
        <v>69</v>
      </c>
      <c r="BL2" s="10" t="s">
        <v>70</v>
      </c>
      <c r="BM2" s="18" t="s">
        <v>71</v>
      </c>
      <c r="BN2" s="17" t="s">
        <v>72</v>
      </c>
      <c r="BO2" s="16" t="s">
        <v>73</v>
      </c>
      <c r="BP2" s="15" t="s">
        <v>74</v>
      </c>
      <c r="BQ2" s="15" t="s">
        <v>75</v>
      </c>
      <c r="BR2" s="15" t="s">
        <v>76</v>
      </c>
      <c r="BS2" s="16" t="s">
        <v>77</v>
      </c>
      <c r="BT2" s="10" t="s">
        <v>78</v>
      </c>
      <c r="BU2" s="21" t="s">
        <v>79</v>
      </c>
      <c r="BV2" s="21" t="s">
        <v>80</v>
      </c>
      <c r="BW2" s="21" t="s">
        <v>81</v>
      </c>
      <c r="BX2" s="16" t="s">
        <v>82</v>
      </c>
      <c r="BY2" s="22" t="s">
        <v>83</v>
      </c>
      <c r="BZ2" s="21" t="s">
        <v>84</v>
      </c>
      <c r="CA2" s="15" t="s">
        <v>85</v>
      </c>
      <c r="CB2" s="21" t="s">
        <v>86</v>
      </c>
      <c r="CC2" s="15" t="s">
        <v>87</v>
      </c>
      <c r="CD2" s="21" t="s">
        <v>88</v>
      </c>
      <c r="CE2" s="21" t="s">
        <v>89</v>
      </c>
      <c r="CF2" s="17" t="s">
        <v>90</v>
      </c>
      <c r="CG2" s="17" t="s">
        <v>91</v>
      </c>
      <c r="CH2" s="16" t="s">
        <v>92</v>
      </c>
      <c r="CI2" s="15" t="s">
        <v>93</v>
      </c>
      <c r="CJ2" s="16" t="s">
        <v>94</v>
      </c>
      <c r="CK2" s="21" t="s">
        <v>95</v>
      </c>
      <c r="CL2" s="21" t="s">
        <v>96</v>
      </c>
      <c r="CM2" s="16" t="s">
        <v>97</v>
      </c>
      <c r="CN2" s="17" t="s">
        <v>98</v>
      </c>
      <c r="CO2" s="17" t="s">
        <v>99</v>
      </c>
      <c r="CP2" s="16" t="s">
        <v>100</v>
      </c>
      <c r="CQ2" s="16" t="s">
        <v>101</v>
      </c>
      <c r="CR2" s="16" t="s">
        <v>102</v>
      </c>
      <c r="CS2" s="16" t="s">
        <v>103</v>
      </c>
      <c r="CT2" s="21" t="s">
        <v>104</v>
      </c>
      <c r="CU2" s="15" t="s">
        <v>105</v>
      </c>
      <c r="CV2" s="16" t="s">
        <v>106</v>
      </c>
      <c r="CW2" s="17" t="s">
        <v>107</v>
      </c>
      <c r="CX2" s="16" t="s">
        <v>108</v>
      </c>
      <c r="CY2" s="17" t="s">
        <v>109</v>
      </c>
      <c r="CZ2" s="16" t="s">
        <v>110</v>
      </c>
      <c r="DA2" s="15" t="s">
        <v>111</v>
      </c>
      <c r="DB2" s="16" t="s">
        <v>112</v>
      </c>
      <c r="DC2" s="21" t="s">
        <v>113</v>
      </c>
      <c r="DD2" s="16" t="s">
        <v>114</v>
      </c>
      <c r="DE2" s="16" t="s">
        <v>115</v>
      </c>
      <c r="DF2" s="15" t="s">
        <v>116</v>
      </c>
      <c r="DG2" s="15" t="s">
        <v>117</v>
      </c>
      <c r="DH2" s="21" t="s">
        <v>118</v>
      </c>
      <c r="DI2" s="15" t="s">
        <v>119</v>
      </c>
      <c r="DJ2" s="21" t="s">
        <v>120</v>
      </c>
      <c r="DK2" s="17" t="s">
        <v>121</v>
      </c>
      <c r="DL2" s="16" t="s">
        <v>122</v>
      </c>
      <c r="DM2" s="15" t="s">
        <v>123</v>
      </c>
      <c r="DN2" s="16" t="s">
        <v>124</v>
      </c>
      <c r="DO2" s="15" t="s">
        <v>125</v>
      </c>
      <c r="DP2" s="16" t="s">
        <v>126</v>
      </c>
      <c r="DQ2" s="12" t="s">
        <v>127</v>
      </c>
      <c r="DR2" s="16" t="s">
        <v>128</v>
      </c>
      <c r="DS2" s="16" t="s">
        <v>129</v>
      </c>
      <c r="DT2" s="15" t="s">
        <v>130</v>
      </c>
      <c r="DU2" s="15" t="s">
        <v>131</v>
      </c>
      <c r="DV2" s="21" t="s">
        <v>132</v>
      </c>
      <c r="DW2" s="16" t="s">
        <v>133</v>
      </c>
      <c r="DX2" s="21" t="s">
        <v>134</v>
      </c>
      <c r="DY2" s="21" t="s">
        <v>135</v>
      </c>
      <c r="DZ2" s="21" t="s">
        <v>136</v>
      </c>
      <c r="EA2" s="16" t="s">
        <v>137</v>
      </c>
      <c r="EB2" s="15" t="s">
        <v>138</v>
      </c>
      <c r="EC2" s="16" t="s">
        <v>139</v>
      </c>
      <c r="ED2" s="16" t="s">
        <v>140</v>
      </c>
      <c r="EE2" s="21" t="s">
        <v>141</v>
      </c>
      <c r="EF2" s="16" t="s">
        <v>142</v>
      </c>
      <c r="EG2" s="17" t="s">
        <v>143</v>
      </c>
      <c r="EH2" s="16" t="s">
        <v>144</v>
      </c>
      <c r="EI2" s="21" t="s">
        <v>145</v>
      </c>
      <c r="EJ2" s="16" t="s">
        <v>146</v>
      </c>
      <c r="EK2" s="16" t="s">
        <v>147</v>
      </c>
      <c r="EL2" s="16" t="s">
        <v>148</v>
      </c>
      <c r="EM2" s="15" t="s">
        <v>149</v>
      </c>
      <c r="EN2" s="23" t="s">
        <v>150</v>
      </c>
      <c r="EO2" s="16" t="s">
        <v>151</v>
      </c>
      <c r="EP2" s="16" t="s">
        <v>152</v>
      </c>
      <c r="EQ2" s="15" t="s">
        <v>153</v>
      </c>
      <c r="ER2" s="15" t="s">
        <v>154</v>
      </c>
      <c r="ES2" s="15" t="s">
        <v>155</v>
      </c>
      <c r="ET2" s="21" t="s">
        <v>156</v>
      </c>
      <c r="EU2" s="15" t="s">
        <v>157</v>
      </c>
      <c r="EV2" s="21" t="s">
        <v>158</v>
      </c>
      <c r="EW2" s="17" t="s">
        <v>159</v>
      </c>
      <c r="EX2" s="16" t="s">
        <v>160</v>
      </c>
      <c r="EY2" s="15" t="s">
        <v>161</v>
      </c>
      <c r="EZ2" s="21" t="s">
        <v>162</v>
      </c>
      <c r="FA2" s="16" t="s">
        <v>163</v>
      </c>
      <c r="FB2" s="16" t="s">
        <v>164</v>
      </c>
      <c r="FC2" s="15" t="s">
        <v>165</v>
      </c>
      <c r="FD2" s="16" t="s">
        <v>166</v>
      </c>
      <c r="FE2" s="16" t="s">
        <v>167</v>
      </c>
      <c r="FF2" s="16" t="s">
        <v>168</v>
      </c>
      <c r="FG2" s="16" t="s">
        <v>169</v>
      </c>
      <c r="FH2" s="21" t="s">
        <v>170</v>
      </c>
      <c r="FI2" s="24" t="s">
        <v>171</v>
      </c>
      <c r="FJ2" s="24" t="s">
        <v>172</v>
      </c>
    </row>
    <row r="3" spans="1:166" s="26" customFormat="1" ht="13.5" x14ac:dyDescent="0.25">
      <c r="A3" s="25" t="s">
        <v>173</v>
      </c>
      <c r="B3" s="26">
        <v>2007</v>
      </c>
      <c r="C3" s="27">
        <v>334</v>
      </c>
      <c r="D3" s="27">
        <v>638</v>
      </c>
      <c r="E3" s="25" t="s">
        <v>174</v>
      </c>
      <c r="F3" s="25" t="s">
        <v>175</v>
      </c>
      <c r="G3" s="26" t="s">
        <v>176</v>
      </c>
      <c r="H3" s="28">
        <v>100</v>
      </c>
      <c r="I3" s="29"/>
      <c r="J3" s="27"/>
      <c r="K3" s="27"/>
      <c r="L3" s="27">
        <v>12</v>
      </c>
      <c r="O3" s="27">
        <v>2</v>
      </c>
      <c r="P3" s="27"/>
      <c r="Q3" s="27"/>
      <c r="R3" s="27"/>
      <c r="S3" s="27">
        <v>4</v>
      </c>
      <c r="T3" s="27">
        <v>5</v>
      </c>
      <c r="U3" s="27"/>
      <c r="V3" s="27"/>
      <c r="W3" s="27">
        <v>5</v>
      </c>
      <c r="X3" s="27">
        <v>22</v>
      </c>
      <c r="Y3" s="27"/>
      <c r="Z3" s="27"/>
      <c r="AA3" s="27">
        <v>42</v>
      </c>
      <c r="AB3" s="27">
        <v>1</v>
      </c>
      <c r="AC3" s="29"/>
      <c r="AH3" s="29"/>
      <c r="AI3" s="26">
        <v>7</v>
      </c>
      <c r="AL3" s="26">
        <v>1</v>
      </c>
      <c r="AO3" s="26">
        <v>8</v>
      </c>
      <c r="AP3" s="29"/>
      <c r="AU3" s="29"/>
      <c r="BE3" s="26">
        <v>1</v>
      </c>
      <c r="BK3" s="26">
        <v>3</v>
      </c>
      <c r="BL3" s="29"/>
      <c r="BM3" s="26">
        <v>1</v>
      </c>
      <c r="BT3" s="29"/>
      <c r="CF3" s="26">
        <v>1</v>
      </c>
      <c r="CJ3" s="26">
        <v>3</v>
      </c>
      <c r="CP3" s="26">
        <v>3</v>
      </c>
      <c r="CQ3" s="26">
        <v>3</v>
      </c>
      <c r="DQ3" s="27"/>
      <c r="DW3" s="26">
        <v>4</v>
      </c>
      <c r="DX3" s="26">
        <v>5</v>
      </c>
      <c r="DZ3" s="26">
        <v>1</v>
      </c>
      <c r="EC3" s="26">
        <v>3</v>
      </c>
      <c r="ED3" s="26">
        <v>3</v>
      </c>
      <c r="EX3" s="26">
        <v>1</v>
      </c>
      <c r="FE3" s="26">
        <v>2</v>
      </c>
      <c r="FI3" s="30">
        <v>200</v>
      </c>
      <c r="FJ3" s="30"/>
    </row>
    <row r="4" spans="1:166" s="26" customFormat="1" ht="13.5" x14ac:dyDescent="0.25">
      <c r="A4" s="25" t="s">
        <v>177</v>
      </c>
      <c r="B4" s="26">
        <v>2006</v>
      </c>
      <c r="C4" s="31">
        <v>45</v>
      </c>
      <c r="D4" s="32">
        <v>25</v>
      </c>
      <c r="E4" s="25" t="s">
        <v>174</v>
      </c>
      <c r="F4" s="25" t="s">
        <v>178</v>
      </c>
      <c r="G4" s="26" t="s">
        <v>176</v>
      </c>
      <c r="H4" s="28">
        <v>100</v>
      </c>
      <c r="I4" s="29"/>
      <c r="J4" s="27"/>
      <c r="K4" s="27"/>
      <c r="L4" s="27">
        <v>2</v>
      </c>
      <c r="M4" s="27"/>
      <c r="N4" s="27"/>
      <c r="O4" s="27"/>
      <c r="P4" s="27"/>
      <c r="Q4" s="27"/>
      <c r="R4" s="27"/>
      <c r="S4" s="27"/>
      <c r="T4" s="27">
        <v>9</v>
      </c>
      <c r="U4" s="27">
        <v>7</v>
      </c>
      <c r="V4" s="27"/>
      <c r="W4" s="27"/>
      <c r="X4" s="27">
        <v>3</v>
      </c>
      <c r="Y4" s="27"/>
      <c r="Z4" s="27"/>
      <c r="AA4" s="27">
        <v>53</v>
      </c>
      <c r="AB4" s="27"/>
      <c r="AC4" s="29"/>
      <c r="AG4" s="26">
        <v>1</v>
      </c>
      <c r="AH4" s="29"/>
      <c r="AP4" s="29"/>
      <c r="AU4" s="29"/>
      <c r="BL4" s="29"/>
      <c r="BT4" s="29"/>
      <c r="CJ4" s="26">
        <v>3</v>
      </c>
      <c r="CO4" s="26">
        <v>1</v>
      </c>
      <c r="CR4" s="26">
        <v>4</v>
      </c>
      <c r="CZ4" s="26">
        <v>1</v>
      </c>
      <c r="DD4" s="26">
        <v>4</v>
      </c>
      <c r="DN4" s="26">
        <v>1</v>
      </c>
      <c r="DP4" s="26">
        <v>1</v>
      </c>
      <c r="DQ4" s="27"/>
      <c r="DS4" s="26">
        <v>1</v>
      </c>
      <c r="DZ4" s="26">
        <v>1</v>
      </c>
      <c r="EJ4" s="26">
        <v>1</v>
      </c>
      <c r="EP4" s="26">
        <v>1</v>
      </c>
      <c r="FA4" s="26">
        <v>1</v>
      </c>
      <c r="FI4" s="30">
        <v>48</v>
      </c>
      <c r="FJ4" s="30"/>
    </row>
    <row r="5" spans="1:166" s="26" customFormat="1" ht="13.5" x14ac:dyDescent="0.25">
      <c r="A5" s="25" t="s">
        <v>177</v>
      </c>
      <c r="B5" s="26">
        <v>2006</v>
      </c>
      <c r="C5" s="31">
        <v>183</v>
      </c>
      <c r="D5" s="32">
        <v>347</v>
      </c>
      <c r="E5" s="25" t="s">
        <v>174</v>
      </c>
      <c r="F5" s="25" t="s">
        <v>178</v>
      </c>
      <c r="G5" s="26" t="s">
        <v>176</v>
      </c>
      <c r="H5" s="28">
        <v>100</v>
      </c>
      <c r="I5" s="29"/>
      <c r="J5" s="27"/>
      <c r="K5" s="27"/>
      <c r="L5" s="27">
        <v>3</v>
      </c>
      <c r="M5" s="27"/>
      <c r="N5" s="27"/>
      <c r="O5" s="27"/>
      <c r="P5" s="27"/>
      <c r="Q5" s="27"/>
      <c r="R5" s="27"/>
      <c r="S5" s="27">
        <v>4</v>
      </c>
      <c r="T5" s="27">
        <v>2</v>
      </c>
      <c r="U5" s="27"/>
      <c r="V5" s="27"/>
      <c r="W5" s="27"/>
      <c r="X5" s="27"/>
      <c r="Y5" s="27"/>
      <c r="Z5" s="27"/>
      <c r="AA5" s="27">
        <v>17</v>
      </c>
      <c r="AB5" s="27">
        <v>1</v>
      </c>
      <c r="AC5" s="29"/>
      <c r="AH5" s="29"/>
      <c r="AI5" s="26">
        <v>1</v>
      </c>
      <c r="AO5" s="26">
        <v>2</v>
      </c>
      <c r="AP5" s="29"/>
      <c r="AU5" s="29"/>
      <c r="AW5" s="26">
        <v>7</v>
      </c>
      <c r="BL5" s="29"/>
      <c r="BT5" s="29"/>
      <c r="DQ5" s="27"/>
      <c r="ED5" s="26">
        <v>1</v>
      </c>
      <c r="EW5" s="26">
        <v>1</v>
      </c>
      <c r="FI5" s="30">
        <v>10</v>
      </c>
      <c r="FJ5" s="30"/>
    </row>
    <row r="6" spans="1:166" s="26" customFormat="1" ht="13.5" x14ac:dyDescent="0.25">
      <c r="A6" s="25" t="s">
        <v>177</v>
      </c>
      <c r="B6" s="26">
        <v>2006</v>
      </c>
      <c r="C6" s="31">
        <v>192</v>
      </c>
      <c r="D6" s="32">
        <v>309</v>
      </c>
      <c r="E6" s="25" t="s">
        <v>174</v>
      </c>
      <c r="F6" s="25" t="s">
        <v>178</v>
      </c>
      <c r="G6" s="26" t="s">
        <v>176</v>
      </c>
      <c r="H6" s="28">
        <v>100</v>
      </c>
      <c r="I6" s="29"/>
      <c r="J6" s="27"/>
      <c r="K6" s="27"/>
      <c r="L6" s="27"/>
      <c r="M6" s="27"/>
      <c r="N6" s="27"/>
      <c r="O6" s="27"/>
      <c r="P6" s="27"/>
      <c r="Q6" s="27"/>
      <c r="R6" s="27"/>
      <c r="S6" s="27">
        <v>2</v>
      </c>
      <c r="T6" s="27">
        <v>1</v>
      </c>
      <c r="U6" s="27"/>
      <c r="V6" s="27"/>
      <c r="W6" s="27"/>
      <c r="X6" s="27">
        <v>1</v>
      </c>
      <c r="Y6" s="27"/>
      <c r="Z6" s="27"/>
      <c r="AA6" s="27"/>
      <c r="AB6" s="27"/>
      <c r="AC6" s="29"/>
      <c r="AH6" s="29"/>
      <c r="AP6" s="29"/>
      <c r="AU6" s="29"/>
      <c r="BL6" s="29"/>
      <c r="BT6" s="29"/>
      <c r="BY6" s="26">
        <v>2</v>
      </c>
      <c r="CP6" s="26">
        <v>2</v>
      </c>
      <c r="CW6" s="26">
        <v>1</v>
      </c>
      <c r="DQ6" s="27"/>
      <c r="ED6" s="26">
        <v>1</v>
      </c>
      <c r="FI6" s="30">
        <v>9</v>
      </c>
      <c r="FJ6" s="30"/>
    </row>
    <row r="7" spans="1:166" s="26" customFormat="1" ht="13.5" x14ac:dyDescent="0.25">
      <c r="A7" s="25" t="s">
        <v>177</v>
      </c>
      <c r="B7" s="26">
        <v>2006</v>
      </c>
      <c r="C7" s="31">
        <v>53</v>
      </c>
      <c r="D7" s="32">
        <v>114</v>
      </c>
      <c r="E7" s="25" t="s">
        <v>174</v>
      </c>
      <c r="F7" s="25" t="s">
        <v>178</v>
      </c>
      <c r="G7" s="26" t="s">
        <v>176</v>
      </c>
      <c r="H7" s="28">
        <v>100</v>
      </c>
      <c r="I7" s="29"/>
      <c r="J7" s="27"/>
      <c r="K7" s="27"/>
      <c r="L7" s="27">
        <v>1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>
        <v>3</v>
      </c>
      <c r="AB7" s="27"/>
      <c r="AC7" s="29"/>
      <c r="AH7" s="29"/>
      <c r="AP7" s="29"/>
      <c r="AU7" s="29"/>
      <c r="BL7" s="29"/>
      <c r="BT7" s="29"/>
      <c r="DQ7" s="27"/>
      <c r="FI7" s="30"/>
      <c r="FJ7" s="30"/>
    </row>
    <row r="8" spans="1:166" s="26" customFormat="1" ht="13.5" x14ac:dyDescent="0.25">
      <c r="A8" s="25" t="s">
        <v>177</v>
      </c>
      <c r="B8" s="26">
        <v>2006</v>
      </c>
      <c r="C8" s="31">
        <v>60</v>
      </c>
      <c r="D8" s="32">
        <v>57</v>
      </c>
      <c r="E8" s="25" t="s">
        <v>174</v>
      </c>
      <c r="F8" s="25" t="s">
        <v>178</v>
      </c>
      <c r="G8" s="26" t="s">
        <v>176</v>
      </c>
      <c r="H8" s="28">
        <v>100</v>
      </c>
      <c r="I8" s="29"/>
      <c r="J8" s="27"/>
      <c r="K8" s="27"/>
      <c r="L8" s="27"/>
      <c r="M8" s="27"/>
      <c r="N8" s="27"/>
      <c r="O8" s="27"/>
      <c r="P8" s="27"/>
      <c r="Q8" s="27"/>
      <c r="R8" s="27"/>
      <c r="S8" s="27">
        <v>1</v>
      </c>
      <c r="T8" s="27"/>
      <c r="U8" s="27"/>
      <c r="V8" s="27"/>
      <c r="W8" s="27"/>
      <c r="X8" s="27"/>
      <c r="Y8" s="27"/>
      <c r="Z8" s="27"/>
      <c r="AA8" s="27"/>
      <c r="AB8" s="27"/>
      <c r="AC8" s="29"/>
      <c r="AH8" s="29"/>
      <c r="AP8" s="29"/>
      <c r="AU8" s="29"/>
      <c r="BL8" s="29"/>
      <c r="BT8" s="29"/>
      <c r="DQ8" s="27"/>
      <c r="FI8" s="30">
        <v>1</v>
      </c>
      <c r="FJ8" s="30"/>
    </row>
    <row r="9" spans="1:166" s="26" customFormat="1" ht="11.5" x14ac:dyDescent="0.25">
      <c r="A9" s="33" t="s">
        <v>179</v>
      </c>
      <c r="B9" s="26">
        <v>2007</v>
      </c>
      <c r="C9" s="31">
        <v>49</v>
      </c>
      <c r="D9" s="32">
        <v>13</v>
      </c>
      <c r="E9" s="25" t="s">
        <v>174</v>
      </c>
      <c r="F9" s="25"/>
      <c r="G9" s="26" t="s">
        <v>176</v>
      </c>
      <c r="H9" s="28">
        <v>100</v>
      </c>
      <c r="I9" s="29"/>
      <c r="J9" s="27"/>
      <c r="K9" s="27"/>
      <c r="L9" s="27">
        <v>8</v>
      </c>
      <c r="M9" s="27"/>
      <c r="N9" s="27"/>
      <c r="O9" s="27"/>
      <c r="P9" s="27"/>
      <c r="Q9" s="27"/>
      <c r="R9" s="27"/>
      <c r="S9" s="27">
        <v>14</v>
      </c>
      <c r="T9" s="27">
        <v>22</v>
      </c>
      <c r="U9" s="27"/>
      <c r="V9" s="27"/>
      <c r="W9" s="27"/>
      <c r="X9" s="27">
        <v>15</v>
      </c>
      <c r="Y9" s="27"/>
      <c r="Z9" s="27"/>
      <c r="AA9" s="27">
        <v>62</v>
      </c>
      <c r="AB9" s="27"/>
      <c r="AC9" s="29"/>
      <c r="AG9" s="26">
        <v>4</v>
      </c>
      <c r="AH9" s="29"/>
      <c r="AO9" s="26">
        <v>4</v>
      </c>
      <c r="AP9" s="29"/>
      <c r="AQ9" s="26">
        <v>3</v>
      </c>
      <c r="AU9" s="29"/>
      <c r="AV9" s="26">
        <v>2</v>
      </c>
      <c r="AW9" s="26">
        <v>1</v>
      </c>
      <c r="AY9" s="26">
        <v>1</v>
      </c>
      <c r="AZ9" s="26">
        <v>2</v>
      </c>
      <c r="BA9" s="26">
        <v>2</v>
      </c>
      <c r="BB9" s="26">
        <v>2</v>
      </c>
      <c r="BI9" s="26">
        <v>2</v>
      </c>
      <c r="BJ9" s="26">
        <v>1</v>
      </c>
      <c r="BL9" s="29"/>
      <c r="BO9" s="26">
        <v>1</v>
      </c>
      <c r="BS9" s="26">
        <v>13</v>
      </c>
      <c r="BT9" s="29"/>
      <c r="BX9" s="26">
        <v>3</v>
      </c>
      <c r="BY9" s="26">
        <v>10</v>
      </c>
      <c r="CG9" s="26">
        <v>1</v>
      </c>
      <c r="CH9" s="26">
        <v>7</v>
      </c>
      <c r="CJ9" s="26">
        <v>1</v>
      </c>
      <c r="CM9" s="26">
        <v>2</v>
      </c>
      <c r="CN9" s="26">
        <v>6</v>
      </c>
      <c r="CP9" s="26">
        <v>50</v>
      </c>
      <c r="CQ9" s="26">
        <v>1</v>
      </c>
      <c r="CV9" s="26">
        <v>1</v>
      </c>
      <c r="CX9" s="26">
        <v>7</v>
      </c>
      <c r="DE9" s="26">
        <v>3</v>
      </c>
      <c r="DK9" s="26">
        <v>6</v>
      </c>
      <c r="DL9" s="26">
        <v>19</v>
      </c>
      <c r="DQ9" s="27"/>
      <c r="DR9" s="26">
        <v>1</v>
      </c>
      <c r="DS9" s="26">
        <v>3</v>
      </c>
      <c r="DW9" s="26">
        <v>93</v>
      </c>
      <c r="DX9" s="26">
        <v>2</v>
      </c>
      <c r="DY9" s="26">
        <v>6</v>
      </c>
      <c r="DZ9" s="26">
        <v>17</v>
      </c>
      <c r="EA9" s="26">
        <v>3</v>
      </c>
      <c r="ED9" s="26">
        <v>21</v>
      </c>
      <c r="EF9" s="26">
        <v>42</v>
      </c>
      <c r="EH9" s="26">
        <v>2</v>
      </c>
      <c r="EJ9" s="26">
        <v>1</v>
      </c>
      <c r="EK9" s="26">
        <v>33</v>
      </c>
      <c r="EL9" s="26">
        <v>5</v>
      </c>
      <c r="EO9" s="26">
        <v>3</v>
      </c>
      <c r="EP9" s="26">
        <v>5</v>
      </c>
      <c r="EW9" s="26">
        <v>1</v>
      </c>
      <c r="FA9" s="26">
        <v>63</v>
      </c>
      <c r="FD9" s="26">
        <v>25</v>
      </c>
      <c r="FE9" s="26">
        <v>7</v>
      </c>
      <c r="FG9" s="26">
        <v>1</v>
      </c>
      <c r="FI9" s="30">
        <v>17</v>
      </c>
      <c r="FJ9" s="30"/>
    </row>
    <row r="10" spans="1:166" s="26" customFormat="1" ht="11.5" x14ac:dyDescent="0.25">
      <c r="A10" s="33" t="s">
        <v>179</v>
      </c>
      <c r="B10" s="26">
        <v>2007</v>
      </c>
      <c r="C10" s="31">
        <v>6</v>
      </c>
      <c r="D10" s="32">
        <v>15</v>
      </c>
      <c r="E10" s="25" t="s">
        <v>174</v>
      </c>
      <c r="F10" s="25"/>
      <c r="G10" s="26" t="s">
        <v>176</v>
      </c>
      <c r="H10" s="28">
        <v>100</v>
      </c>
      <c r="I10" s="29"/>
      <c r="J10" s="27"/>
      <c r="K10" s="27"/>
      <c r="L10" s="27">
        <v>18</v>
      </c>
      <c r="M10" s="27"/>
      <c r="N10" s="27"/>
      <c r="O10" s="27"/>
      <c r="P10" s="27"/>
      <c r="Q10" s="27"/>
      <c r="R10" s="27"/>
      <c r="S10" s="27">
        <v>7</v>
      </c>
      <c r="T10" s="27"/>
      <c r="U10" s="27"/>
      <c r="V10" s="27"/>
      <c r="W10" s="27"/>
      <c r="X10" s="27"/>
      <c r="Y10" s="27"/>
      <c r="Z10" s="27"/>
      <c r="AA10" s="27">
        <v>42</v>
      </c>
      <c r="AB10" s="27"/>
      <c r="AC10" s="29"/>
      <c r="AH10" s="29"/>
      <c r="AO10" s="26">
        <v>1</v>
      </c>
      <c r="AP10" s="29"/>
      <c r="AU10" s="29"/>
      <c r="BL10" s="29"/>
      <c r="BT10" s="29"/>
      <c r="CH10" s="26">
        <v>1</v>
      </c>
      <c r="DQ10" s="27"/>
      <c r="DS10" s="26">
        <v>1</v>
      </c>
      <c r="DZ10" s="26">
        <v>2</v>
      </c>
      <c r="ED10" s="26">
        <v>1</v>
      </c>
      <c r="EW10" s="26">
        <v>3</v>
      </c>
      <c r="FA10" s="26">
        <v>1</v>
      </c>
      <c r="FI10" s="30">
        <v>50</v>
      </c>
      <c r="FJ10" s="30"/>
    </row>
    <row r="11" spans="1:166" s="26" customFormat="1" ht="11.5" x14ac:dyDescent="0.25">
      <c r="A11" s="33" t="s">
        <v>179</v>
      </c>
      <c r="B11" s="26">
        <v>2007</v>
      </c>
      <c r="C11" s="31">
        <v>12</v>
      </c>
      <c r="D11" s="32">
        <v>27</v>
      </c>
      <c r="E11" s="25" t="s">
        <v>174</v>
      </c>
      <c r="F11" s="25"/>
      <c r="G11" s="26" t="s">
        <v>176</v>
      </c>
      <c r="H11" s="28">
        <v>100</v>
      </c>
      <c r="I11" s="29"/>
      <c r="J11" s="27"/>
      <c r="K11" s="27"/>
      <c r="L11" s="27">
        <v>18</v>
      </c>
      <c r="M11" s="27"/>
      <c r="N11" s="27"/>
      <c r="O11" s="27"/>
      <c r="P11" s="27"/>
      <c r="Q11" s="27"/>
      <c r="R11" s="27"/>
      <c r="S11" s="27">
        <v>5</v>
      </c>
      <c r="T11" s="27"/>
      <c r="U11" s="27"/>
      <c r="V11" s="27"/>
      <c r="W11" s="27"/>
      <c r="X11" s="27"/>
      <c r="Y11" s="27"/>
      <c r="Z11" s="27"/>
      <c r="AA11" s="27">
        <v>25</v>
      </c>
      <c r="AB11" s="27"/>
      <c r="AC11" s="29"/>
      <c r="AE11" s="26">
        <v>1</v>
      </c>
      <c r="AH11" s="29"/>
      <c r="AP11" s="29"/>
      <c r="AU11" s="29"/>
      <c r="BL11" s="29"/>
      <c r="BT11" s="29"/>
      <c r="BY11" s="26">
        <v>2</v>
      </c>
      <c r="CH11" s="26">
        <v>1</v>
      </c>
      <c r="CR11" s="26">
        <v>2</v>
      </c>
      <c r="DQ11" s="27"/>
      <c r="DX11" s="26">
        <v>1</v>
      </c>
      <c r="DZ11" s="26">
        <v>2</v>
      </c>
      <c r="EA11" s="26">
        <v>1</v>
      </c>
      <c r="ED11" s="26">
        <v>1</v>
      </c>
      <c r="EF11" s="26">
        <v>1</v>
      </c>
      <c r="EL11" s="26">
        <v>1</v>
      </c>
      <c r="FA11" s="26">
        <v>1</v>
      </c>
      <c r="FI11" s="30">
        <v>47</v>
      </c>
      <c r="FJ11" s="30"/>
    </row>
    <row r="12" spans="1:166" s="26" customFormat="1" ht="11.5" x14ac:dyDescent="0.25">
      <c r="A12" s="33" t="s">
        <v>179</v>
      </c>
      <c r="B12" s="26">
        <v>2007</v>
      </c>
      <c r="C12" s="31" t="s">
        <v>180</v>
      </c>
      <c r="D12" s="32" t="s">
        <v>181</v>
      </c>
      <c r="E12" s="25" t="s">
        <v>174</v>
      </c>
      <c r="F12" s="25"/>
      <c r="G12" s="26" t="s">
        <v>176</v>
      </c>
      <c r="H12" s="28">
        <v>100</v>
      </c>
      <c r="I12" s="29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>
        <v>8</v>
      </c>
      <c r="AB12" s="27"/>
      <c r="AC12" s="29"/>
      <c r="AH12" s="29"/>
      <c r="AP12" s="29"/>
      <c r="AU12" s="29"/>
      <c r="BL12" s="29"/>
      <c r="BT12" s="29"/>
      <c r="DQ12" s="27"/>
      <c r="FE12" s="26">
        <v>1</v>
      </c>
      <c r="FI12" s="30">
        <v>6</v>
      </c>
      <c r="FJ12" s="30"/>
    </row>
    <row r="13" spans="1:166" s="26" customFormat="1" ht="11.5" x14ac:dyDescent="0.25">
      <c r="A13" s="33" t="s">
        <v>179</v>
      </c>
      <c r="B13" s="26">
        <v>2007</v>
      </c>
      <c r="C13" s="31">
        <v>43</v>
      </c>
      <c r="D13" s="32">
        <v>71</v>
      </c>
      <c r="E13" s="25" t="s">
        <v>174</v>
      </c>
      <c r="F13" s="25"/>
      <c r="G13" s="26" t="s">
        <v>176</v>
      </c>
      <c r="H13" s="28">
        <v>100</v>
      </c>
      <c r="I13" s="29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9"/>
      <c r="AH13" s="29"/>
      <c r="AP13" s="29"/>
      <c r="AU13" s="29"/>
      <c r="BL13" s="29"/>
      <c r="BT13" s="29"/>
      <c r="DQ13" s="27"/>
      <c r="EL13" s="26">
        <v>2</v>
      </c>
      <c r="FI13" s="30">
        <v>2</v>
      </c>
      <c r="FJ13" s="30"/>
    </row>
    <row r="14" spans="1:166" s="26" customFormat="1" ht="11.5" x14ac:dyDescent="0.25">
      <c r="A14" s="33" t="s">
        <v>179</v>
      </c>
      <c r="B14" s="26">
        <v>2007</v>
      </c>
      <c r="C14" s="31">
        <v>31</v>
      </c>
      <c r="D14" s="32" t="s">
        <v>182</v>
      </c>
      <c r="E14" s="25" t="s">
        <v>174</v>
      </c>
      <c r="F14" s="25"/>
      <c r="G14" s="26" t="s">
        <v>176</v>
      </c>
      <c r="H14" s="28" t="s">
        <v>183</v>
      </c>
      <c r="I14" s="29"/>
      <c r="J14" s="27"/>
      <c r="K14" s="27"/>
      <c r="L14" s="27">
        <f>(793/5)*100</f>
        <v>15860</v>
      </c>
      <c r="M14" s="27">
        <f>(241/5)*100</f>
        <v>4820</v>
      </c>
      <c r="N14" s="27"/>
      <c r="O14" s="27">
        <f>(1/5)*100</f>
        <v>20</v>
      </c>
      <c r="P14" s="27"/>
      <c r="Q14" s="27"/>
      <c r="R14" s="27"/>
      <c r="S14" s="27">
        <f>(90/5)*100</f>
        <v>1800</v>
      </c>
      <c r="T14" s="27">
        <f>(25/5)*100</f>
        <v>500</v>
      </c>
      <c r="U14" s="27"/>
      <c r="V14" s="27"/>
      <c r="W14" s="27">
        <f>(1/5)*100</f>
        <v>20</v>
      </c>
      <c r="X14" s="27">
        <f>(444/5)*100</f>
        <v>8880</v>
      </c>
      <c r="Y14" s="27"/>
      <c r="Z14" s="27"/>
      <c r="AA14" s="27">
        <f>(1000/5)*100</f>
        <v>20000</v>
      </c>
      <c r="AB14" s="27"/>
      <c r="AC14" s="29"/>
      <c r="AH14" s="29"/>
      <c r="AP14" s="29"/>
      <c r="AU14" s="29"/>
      <c r="BL14" s="29"/>
      <c r="BT14" s="29"/>
      <c r="BY14" s="26">
        <f>(100/5)*100</f>
        <v>2000</v>
      </c>
      <c r="CH14" s="26">
        <f>(1/5)*100</f>
        <v>20</v>
      </c>
      <c r="CJ14" s="26">
        <f>(1/5)*100</f>
        <v>20</v>
      </c>
      <c r="CN14" s="26">
        <f>(2/5)*100</f>
        <v>40</v>
      </c>
      <c r="DB14" s="26">
        <f>(1/5)*100</f>
        <v>20</v>
      </c>
      <c r="DQ14" s="26">
        <f>(1/5)*100</f>
        <v>20</v>
      </c>
      <c r="DZ14" s="26">
        <f>(1/5)*100</f>
        <v>20</v>
      </c>
      <c r="EP14" s="26">
        <f>(8/5)*100</f>
        <v>160</v>
      </c>
      <c r="EW14" s="26">
        <f>(8/5)*100</f>
        <v>160</v>
      </c>
      <c r="FI14" s="30">
        <f>(30/5)*100</f>
        <v>600</v>
      </c>
      <c r="FJ14" s="30"/>
    </row>
    <row r="15" spans="1:166" s="26" customFormat="1" ht="11.5" x14ac:dyDescent="0.25">
      <c r="A15" s="33" t="s">
        <v>179</v>
      </c>
      <c r="B15" s="26">
        <v>2007</v>
      </c>
      <c r="C15" s="31">
        <v>39</v>
      </c>
      <c r="D15" s="32">
        <v>78</v>
      </c>
      <c r="E15" s="25" t="s">
        <v>174</v>
      </c>
      <c r="F15" s="25"/>
      <c r="G15" s="26" t="s">
        <v>176</v>
      </c>
      <c r="H15" s="28">
        <v>100</v>
      </c>
      <c r="I15" s="29"/>
      <c r="J15" s="27"/>
      <c r="K15" s="27"/>
      <c r="L15" s="27">
        <v>9</v>
      </c>
      <c r="M15" s="27"/>
      <c r="N15" s="27"/>
      <c r="O15" s="27"/>
      <c r="P15" s="27"/>
      <c r="Q15" s="27"/>
      <c r="R15" s="27"/>
      <c r="S15" s="27">
        <v>6</v>
      </c>
      <c r="T15" s="27"/>
      <c r="U15" s="27"/>
      <c r="V15" s="27"/>
      <c r="W15" s="27"/>
      <c r="X15" s="27"/>
      <c r="Y15" s="27"/>
      <c r="Z15" s="27"/>
      <c r="AA15" s="27">
        <v>45</v>
      </c>
      <c r="AB15" s="27"/>
      <c r="AC15" s="29"/>
      <c r="AH15" s="29"/>
      <c r="AP15" s="29"/>
      <c r="AU15" s="29"/>
      <c r="BK15" s="26">
        <v>2</v>
      </c>
      <c r="BL15" s="29"/>
      <c r="BT15" s="29"/>
      <c r="CH15" s="26">
        <v>4</v>
      </c>
      <c r="CJ15" s="26">
        <v>1</v>
      </c>
      <c r="CR15" s="26">
        <v>2</v>
      </c>
      <c r="DQ15" s="27"/>
      <c r="DX15" s="26">
        <v>1</v>
      </c>
      <c r="ED15" s="26">
        <v>41</v>
      </c>
      <c r="FI15" s="30">
        <v>8</v>
      </c>
      <c r="FJ15" s="30"/>
    </row>
    <row r="16" spans="1:166" s="26" customFormat="1" ht="11.5" x14ac:dyDescent="0.25">
      <c r="A16" s="33" t="s">
        <v>179</v>
      </c>
      <c r="B16" s="26">
        <v>2007</v>
      </c>
      <c r="C16" s="31">
        <v>60</v>
      </c>
      <c r="D16" s="32">
        <v>115</v>
      </c>
      <c r="E16" s="25" t="s">
        <v>174</v>
      </c>
      <c r="F16" s="25"/>
      <c r="G16" s="26" t="s">
        <v>176</v>
      </c>
      <c r="H16" s="28">
        <v>100</v>
      </c>
      <c r="I16" s="29"/>
      <c r="J16" s="27">
        <v>2</v>
      </c>
      <c r="K16" s="27"/>
      <c r="L16" s="27">
        <v>2</v>
      </c>
      <c r="M16" s="27"/>
      <c r="N16" s="27"/>
      <c r="O16" s="27"/>
      <c r="P16" s="27"/>
      <c r="Q16" s="27"/>
      <c r="R16" s="27"/>
      <c r="S16" s="27">
        <v>4</v>
      </c>
      <c r="T16" s="27"/>
      <c r="U16" s="27"/>
      <c r="V16" s="27"/>
      <c r="W16" s="27"/>
      <c r="X16" s="27"/>
      <c r="Y16" s="27"/>
      <c r="Z16" s="27"/>
      <c r="AA16" s="27">
        <v>10</v>
      </c>
      <c r="AB16" s="27"/>
      <c r="AC16" s="29"/>
      <c r="AH16" s="29"/>
      <c r="AP16" s="29"/>
      <c r="AU16" s="29"/>
      <c r="BL16" s="29"/>
      <c r="BT16" s="29"/>
      <c r="DQ16" s="27"/>
      <c r="FI16" s="30">
        <v>5</v>
      </c>
      <c r="FJ16" s="30"/>
    </row>
    <row r="17" spans="1:166" s="26" customFormat="1" ht="11.5" x14ac:dyDescent="0.25">
      <c r="A17" s="33" t="s">
        <v>179</v>
      </c>
      <c r="B17" s="26">
        <v>2007</v>
      </c>
      <c r="C17" s="31">
        <v>159</v>
      </c>
      <c r="D17" s="32">
        <v>163</v>
      </c>
      <c r="E17" s="25" t="s">
        <v>174</v>
      </c>
      <c r="F17" s="25"/>
      <c r="G17" s="26" t="s">
        <v>176</v>
      </c>
      <c r="H17" s="28">
        <v>100</v>
      </c>
      <c r="I17" s="29"/>
      <c r="J17" s="27"/>
      <c r="K17" s="27"/>
      <c r="L17" s="27">
        <v>5</v>
      </c>
      <c r="M17" s="27"/>
      <c r="N17" s="27"/>
      <c r="O17" s="27"/>
      <c r="P17" s="27"/>
      <c r="Q17" s="27"/>
      <c r="R17" s="27"/>
      <c r="S17" s="27">
        <v>2</v>
      </c>
      <c r="T17" s="27">
        <v>3</v>
      </c>
      <c r="U17" s="27"/>
      <c r="V17" s="27"/>
      <c r="W17" s="27">
        <v>1</v>
      </c>
      <c r="X17" s="27"/>
      <c r="Y17" s="27"/>
      <c r="Z17" s="27"/>
      <c r="AA17" s="27">
        <v>6</v>
      </c>
      <c r="AB17" s="27"/>
      <c r="AC17" s="29"/>
      <c r="AH17" s="29"/>
      <c r="AP17" s="29"/>
      <c r="AU17" s="29"/>
      <c r="BL17" s="29"/>
      <c r="BT17" s="29"/>
      <c r="DQ17" s="27"/>
      <c r="DZ17" s="26">
        <v>1</v>
      </c>
      <c r="FI17" s="30">
        <v>29</v>
      </c>
      <c r="FJ17" s="30"/>
    </row>
    <row r="18" spans="1:166" s="26" customFormat="1" ht="11.5" x14ac:dyDescent="0.25">
      <c r="A18" s="33" t="s">
        <v>179</v>
      </c>
      <c r="B18" s="26">
        <v>2007</v>
      </c>
      <c r="C18" s="31">
        <v>114</v>
      </c>
      <c r="D18" s="32">
        <v>423</v>
      </c>
      <c r="E18" s="25" t="s">
        <v>174</v>
      </c>
      <c r="F18" s="25"/>
      <c r="G18" s="26" t="s">
        <v>176</v>
      </c>
      <c r="H18" s="28">
        <v>100</v>
      </c>
      <c r="I18" s="29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>
        <v>1</v>
      </c>
      <c r="U18" s="27"/>
      <c r="V18" s="27"/>
      <c r="W18" s="27"/>
      <c r="X18" s="27"/>
      <c r="Y18" s="27"/>
      <c r="Z18" s="27"/>
      <c r="AA18" s="27">
        <v>4</v>
      </c>
      <c r="AB18" s="27"/>
      <c r="AC18" s="29"/>
      <c r="AH18" s="29"/>
      <c r="AP18" s="29"/>
      <c r="AU18" s="29"/>
      <c r="BL18" s="29"/>
      <c r="BT18" s="29"/>
      <c r="DN18" s="26">
        <v>1</v>
      </c>
      <c r="DQ18" s="27"/>
      <c r="FI18" s="30">
        <v>8</v>
      </c>
      <c r="FJ18" s="30"/>
    </row>
    <row r="19" spans="1:166" s="26" customFormat="1" ht="11.25" customHeight="1" x14ac:dyDescent="0.25">
      <c r="A19" s="25" t="s">
        <v>184</v>
      </c>
      <c r="B19" s="26">
        <v>2008</v>
      </c>
      <c r="C19" s="31">
        <v>24</v>
      </c>
      <c r="D19" s="32">
        <v>73</v>
      </c>
      <c r="E19" s="25" t="s">
        <v>174</v>
      </c>
      <c r="F19" s="32" t="s">
        <v>185</v>
      </c>
      <c r="G19" s="26" t="s">
        <v>176</v>
      </c>
      <c r="H19" s="28">
        <v>100</v>
      </c>
      <c r="I19" s="29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9"/>
      <c r="AH19" s="29"/>
      <c r="AP19" s="29"/>
      <c r="AU19" s="29"/>
      <c r="BL19" s="29"/>
      <c r="BS19" s="26">
        <v>1</v>
      </c>
      <c r="BT19" s="29"/>
      <c r="DQ19" s="27"/>
      <c r="ED19" s="26">
        <v>1</v>
      </c>
      <c r="FI19" s="30">
        <v>1</v>
      </c>
      <c r="FJ19" s="30"/>
    </row>
    <row r="20" spans="1:166" s="26" customFormat="1" ht="11.25" customHeight="1" x14ac:dyDescent="0.25">
      <c r="A20" s="25" t="s">
        <v>184</v>
      </c>
      <c r="B20" s="26">
        <v>2008</v>
      </c>
      <c r="C20" s="31">
        <v>42</v>
      </c>
      <c r="D20" s="32">
        <v>211</v>
      </c>
      <c r="E20" s="25" t="s">
        <v>174</v>
      </c>
      <c r="F20" s="32" t="s">
        <v>185</v>
      </c>
      <c r="G20" s="26" t="s">
        <v>176</v>
      </c>
      <c r="H20" s="28">
        <v>100</v>
      </c>
      <c r="I20" s="29"/>
      <c r="J20" s="27"/>
      <c r="K20" s="27"/>
      <c r="L20" s="27"/>
      <c r="M20" s="27">
        <v>2</v>
      </c>
      <c r="N20" s="27"/>
      <c r="O20" s="27"/>
      <c r="P20" s="27"/>
      <c r="Q20" s="27"/>
      <c r="R20" s="27"/>
      <c r="S20" s="27">
        <v>1</v>
      </c>
      <c r="T20" s="27"/>
      <c r="U20" s="27"/>
      <c r="V20" s="27"/>
      <c r="W20" s="27"/>
      <c r="X20" s="27">
        <v>1</v>
      </c>
      <c r="Y20" s="27"/>
      <c r="Z20" s="27"/>
      <c r="AA20" s="27">
        <v>11</v>
      </c>
      <c r="AB20" s="27"/>
      <c r="AC20" s="29"/>
      <c r="AH20" s="29"/>
      <c r="AL20" s="26">
        <v>1</v>
      </c>
      <c r="AO20" s="26">
        <v>1</v>
      </c>
      <c r="AP20" s="29"/>
      <c r="AU20" s="29"/>
      <c r="BL20" s="29"/>
      <c r="BT20" s="29"/>
      <c r="BY20" s="26">
        <v>1</v>
      </c>
      <c r="CR20" s="26">
        <v>1</v>
      </c>
      <c r="CZ20" s="26">
        <v>1</v>
      </c>
      <c r="DD20" s="26">
        <v>1</v>
      </c>
      <c r="DQ20" s="27"/>
      <c r="DY20" s="26">
        <v>1</v>
      </c>
      <c r="DZ20" s="26">
        <v>1</v>
      </c>
      <c r="ED20" s="26">
        <v>3</v>
      </c>
      <c r="EP20" s="26">
        <v>1</v>
      </c>
      <c r="FI20" s="30">
        <v>12</v>
      </c>
      <c r="FJ20" s="30"/>
    </row>
    <row r="21" spans="1:166" s="26" customFormat="1" ht="11.25" customHeight="1" x14ac:dyDescent="0.25">
      <c r="A21" s="25" t="s">
        <v>184</v>
      </c>
      <c r="B21" s="26">
        <v>2008</v>
      </c>
      <c r="C21" s="31">
        <v>90</v>
      </c>
      <c r="D21" s="32">
        <v>149</v>
      </c>
      <c r="E21" s="25" t="s">
        <v>174</v>
      </c>
      <c r="F21" s="32" t="s">
        <v>185</v>
      </c>
      <c r="G21" s="26" t="s">
        <v>176</v>
      </c>
      <c r="H21" s="28">
        <v>100</v>
      </c>
      <c r="I21" s="29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9"/>
      <c r="AH21" s="29"/>
      <c r="AP21" s="29"/>
      <c r="AU21" s="29"/>
      <c r="BL21" s="29"/>
      <c r="BT21" s="29"/>
      <c r="DE21" s="26">
        <v>2</v>
      </c>
      <c r="DQ21" s="27"/>
      <c r="FI21" s="30">
        <v>1</v>
      </c>
      <c r="FJ21" s="30"/>
    </row>
    <row r="22" spans="1:166" s="26" customFormat="1" ht="11.25" customHeight="1" x14ac:dyDescent="0.25">
      <c r="A22" s="25" t="s">
        <v>184</v>
      </c>
      <c r="B22" s="26">
        <v>2008</v>
      </c>
      <c r="C22" s="31" t="s">
        <v>186</v>
      </c>
      <c r="D22" s="32">
        <v>213</v>
      </c>
      <c r="E22" s="25" t="s">
        <v>174</v>
      </c>
      <c r="F22" s="32" t="s">
        <v>185</v>
      </c>
      <c r="G22" s="26" t="s">
        <v>176</v>
      </c>
      <c r="H22" s="28">
        <v>100</v>
      </c>
      <c r="I22" s="29"/>
      <c r="J22" s="27"/>
      <c r="K22" s="27"/>
      <c r="L22" s="27">
        <v>1</v>
      </c>
      <c r="M22" s="27"/>
      <c r="N22" s="27"/>
      <c r="O22" s="27"/>
      <c r="P22" s="27"/>
      <c r="Q22" s="27"/>
      <c r="R22" s="27"/>
      <c r="S22" s="27"/>
      <c r="T22" s="27">
        <v>2</v>
      </c>
      <c r="U22" s="27"/>
      <c r="V22" s="27"/>
      <c r="W22" s="27">
        <v>3</v>
      </c>
      <c r="X22" s="27">
        <v>3</v>
      </c>
      <c r="Y22" s="27"/>
      <c r="Z22" s="27"/>
      <c r="AA22" s="27">
        <v>5</v>
      </c>
      <c r="AB22" s="27"/>
      <c r="AC22" s="29"/>
      <c r="AH22" s="29"/>
      <c r="AP22" s="29"/>
      <c r="AU22" s="29"/>
      <c r="AW22" s="26">
        <v>2</v>
      </c>
      <c r="BL22" s="29"/>
      <c r="BS22" s="26">
        <v>1</v>
      </c>
      <c r="BT22" s="29"/>
      <c r="CZ22" s="26">
        <v>2</v>
      </c>
      <c r="DQ22" s="27"/>
      <c r="ED22" s="26">
        <v>3</v>
      </c>
      <c r="EL22" s="26">
        <v>4</v>
      </c>
      <c r="EP22" s="26">
        <v>1</v>
      </c>
      <c r="EW22" s="26">
        <v>1</v>
      </c>
      <c r="FI22" s="30"/>
      <c r="FJ22" s="30"/>
    </row>
    <row r="23" spans="1:166" s="26" customFormat="1" ht="11.25" customHeight="1" x14ac:dyDescent="0.25">
      <c r="A23" s="25" t="s">
        <v>184</v>
      </c>
      <c r="B23" s="26">
        <v>2008</v>
      </c>
      <c r="C23" s="31">
        <v>30</v>
      </c>
      <c r="D23" s="32">
        <v>143</v>
      </c>
      <c r="E23" s="25" t="s">
        <v>174</v>
      </c>
      <c r="F23" s="32" t="s">
        <v>185</v>
      </c>
      <c r="G23" s="26" t="s">
        <v>176</v>
      </c>
      <c r="H23" s="28">
        <v>100</v>
      </c>
      <c r="I23" s="29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9"/>
      <c r="AH23" s="29"/>
      <c r="AP23" s="29"/>
      <c r="AU23" s="29"/>
      <c r="BK23" s="26">
        <v>2</v>
      </c>
      <c r="BL23" s="29"/>
      <c r="BS23" s="26">
        <v>1</v>
      </c>
      <c r="BT23" s="29"/>
      <c r="CW23" s="26">
        <v>1</v>
      </c>
      <c r="DQ23" s="27"/>
      <c r="DY23" s="26">
        <v>1</v>
      </c>
      <c r="EL23" s="26">
        <v>1</v>
      </c>
      <c r="FI23" s="30">
        <v>9</v>
      </c>
      <c r="FJ23" s="30"/>
    </row>
    <row r="24" spans="1:166" s="26" customFormat="1" ht="11.25" customHeight="1" x14ac:dyDescent="0.25">
      <c r="A24" s="25" t="s">
        <v>184</v>
      </c>
      <c r="B24" s="26">
        <v>2008</v>
      </c>
      <c r="C24" s="31">
        <v>5</v>
      </c>
      <c r="D24" s="32">
        <v>3</v>
      </c>
      <c r="E24" s="25" t="s">
        <v>174</v>
      </c>
      <c r="F24" s="32" t="s">
        <v>185</v>
      </c>
      <c r="G24" s="26" t="s">
        <v>176</v>
      </c>
      <c r="H24" s="28">
        <v>100</v>
      </c>
      <c r="I24" s="29"/>
      <c r="J24" s="27"/>
      <c r="K24" s="27"/>
      <c r="L24" s="27"/>
      <c r="M24" s="27"/>
      <c r="N24" s="27"/>
      <c r="O24" s="27"/>
      <c r="P24" s="27">
        <v>1</v>
      </c>
      <c r="Q24" s="27"/>
      <c r="R24" s="27"/>
      <c r="S24" s="27">
        <v>1</v>
      </c>
      <c r="T24" s="27"/>
      <c r="U24" s="27"/>
      <c r="V24" s="27"/>
      <c r="W24" s="27">
        <v>1</v>
      </c>
      <c r="X24" s="27">
        <v>1</v>
      </c>
      <c r="Y24" s="27"/>
      <c r="Z24" s="27"/>
      <c r="AA24" s="27">
        <v>9</v>
      </c>
      <c r="AB24" s="27"/>
      <c r="AC24" s="29"/>
      <c r="AH24" s="29"/>
      <c r="AI24" s="26">
        <v>3</v>
      </c>
      <c r="AN24" s="26">
        <v>1</v>
      </c>
      <c r="AP24" s="29"/>
      <c r="AU24" s="29"/>
      <c r="AW24" s="26">
        <v>3</v>
      </c>
      <c r="BL24" s="29"/>
      <c r="BT24" s="29"/>
      <c r="CP24" s="26">
        <v>3</v>
      </c>
      <c r="DE24" s="26">
        <v>1</v>
      </c>
      <c r="DQ24" s="27"/>
      <c r="ED24" s="26">
        <v>1</v>
      </c>
      <c r="EW24" s="26">
        <v>1</v>
      </c>
      <c r="FE24" s="26">
        <v>1</v>
      </c>
      <c r="FI24" s="30">
        <v>28</v>
      </c>
      <c r="FJ24" s="30"/>
    </row>
    <row r="25" spans="1:166" s="26" customFormat="1" ht="11.25" customHeight="1" x14ac:dyDescent="0.25">
      <c r="A25" s="25" t="s">
        <v>184</v>
      </c>
      <c r="B25" s="26">
        <v>2008</v>
      </c>
      <c r="C25" s="31">
        <v>29</v>
      </c>
      <c r="D25" s="32">
        <v>123</v>
      </c>
      <c r="E25" s="25" t="s">
        <v>174</v>
      </c>
      <c r="F25" s="32" t="s">
        <v>185</v>
      </c>
      <c r="G25" s="26" t="s">
        <v>176</v>
      </c>
      <c r="H25" s="28">
        <v>100</v>
      </c>
      <c r="I25" s="29"/>
      <c r="J25" s="27"/>
      <c r="K25" s="27"/>
      <c r="L25" s="27"/>
      <c r="M25" s="27"/>
      <c r="N25" s="27"/>
      <c r="O25" s="27"/>
      <c r="P25" s="27"/>
      <c r="Q25" s="27"/>
      <c r="R25" s="27"/>
      <c r="S25" s="27">
        <v>2</v>
      </c>
      <c r="T25" s="27"/>
      <c r="U25" s="27"/>
      <c r="V25" s="27"/>
      <c r="W25" s="27"/>
      <c r="X25" s="27">
        <v>6</v>
      </c>
      <c r="Y25" s="27"/>
      <c r="Z25" s="27"/>
      <c r="AA25" s="27">
        <v>3</v>
      </c>
      <c r="AB25" s="27"/>
      <c r="AC25" s="29"/>
      <c r="AH25" s="29"/>
      <c r="AP25" s="29"/>
      <c r="AU25" s="29"/>
      <c r="BL25" s="29"/>
      <c r="BT25" s="29"/>
      <c r="DQ25" s="27"/>
      <c r="FE25" s="26">
        <v>1</v>
      </c>
      <c r="FI25" s="30">
        <v>4</v>
      </c>
      <c r="FJ25" s="30"/>
    </row>
    <row r="26" spans="1:166" s="26" customFormat="1" ht="11.25" customHeight="1" x14ac:dyDescent="0.25">
      <c r="A26" s="25" t="s">
        <v>184</v>
      </c>
      <c r="B26" s="26">
        <v>2008</v>
      </c>
      <c r="C26" s="31">
        <v>53</v>
      </c>
      <c r="D26" s="32">
        <v>249</v>
      </c>
      <c r="E26" s="25" t="s">
        <v>174</v>
      </c>
      <c r="F26" s="32" t="s">
        <v>185</v>
      </c>
      <c r="G26" s="26" t="s">
        <v>176</v>
      </c>
      <c r="H26" s="28">
        <v>100</v>
      </c>
      <c r="I26" s="29"/>
      <c r="J26" s="27"/>
      <c r="K26" s="27"/>
      <c r="L26" s="27">
        <v>4</v>
      </c>
      <c r="M26" s="27"/>
      <c r="N26" s="27"/>
      <c r="O26" s="27"/>
      <c r="P26" s="27"/>
      <c r="Q26" s="27"/>
      <c r="R26" s="27"/>
      <c r="S26" s="27">
        <v>6</v>
      </c>
      <c r="T26" s="27"/>
      <c r="U26" s="27"/>
      <c r="V26" s="27"/>
      <c r="W26" s="27"/>
      <c r="X26" s="27">
        <v>8</v>
      </c>
      <c r="Y26" s="27"/>
      <c r="Z26" s="27"/>
      <c r="AA26" s="27">
        <v>5</v>
      </c>
      <c r="AB26" s="27"/>
      <c r="AC26" s="29"/>
      <c r="AH26" s="29"/>
      <c r="AL26" s="26">
        <v>1</v>
      </c>
      <c r="AO26" s="26">
        <v>1</v>
      </c>
      <c r="AP26" s="29"/>
      <c r="AU26" s="29"/>
      <c r="AW26" s="26">
        <v>3</v>
      </c>
      <c r="BL26" s="29"/>
      <c r="BM26" s="26">
        <v>1</v>
      </c>
      <c r="BT26" s="29"/>
      <c r="BY26" s="26">
        <v>1</v>
      </c>
      <c r="CH26" s="26">
        <v>3</v>
      </c>
      <c r="CX26" s="26">
        <v>1</v>
      </c>
      <c r="DN26" s="26">
        <v>1</v>
      </c>
      <c r="DQ26" s="27"/>
      <c r="DZ26" s="26">
        <v>1</v>
      </c>
      <c r="EL26" s="26">
        <v>1</v>
      </c>
      <c r="FI26" s="30">
        <v>46</v>
      </c>
      <c r="FJ26" s="30"/>
    </row>
    <row r="27" spans="1:166" s="26" customFormat="1" ht="11.25" customHeight="1" x14ac:dyDescent="0.25">
      <c r="A27" s="25" t="s">
        <v>184</v>
      </c>
      <c r="B27" s="26">
        <v>2008</v>
      </c>
      <c r="C27" s="31">
        <v>47</v>
      </c>
      <c r="D27" s="32">
        <v>229</v>
      </c>
      <c r="E27" s="25" t="s">
        <v>174</v>
      </c>
      <c r="F27" s="32" t="s">
        <v>185</v>
      </c>
      <c r="G27" s="26" t="s">
        <v>176</v>
      </c>
      <c r="H27" s="28">
        <v>100</v>
      </c>
      <c r="I27" s="29"/>
      <c r="J27" s="27"/>
      <c r="K27" s="27"/>
      <c r="L27" s="27">
        <v>1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>
        <v>4</v>
      </c>
      <c r="Y27" s="27"/>
      <c r="Z27" s="27"/>
      <c r="AA27" s="27">
        <v>4</v>
      </c>
      <c r="AB27" s="27"/>
      <c r="AC27" s="29"/>
      <c r="AH27" s="29"/>
      <c r="AP27" s="29"/>
      <c r="AU27" s="29"/>
      <c r="BL27" s="29"/>
      <c r="BT27" s="29"/>
      <c r="DQ27" s="27"/>
      <c r="FI27" s="30">
        <v>2</v>
      </c>
      <c r="FJ27" s="30"/>
    </row>
    <row r="28" spans="1:166" s="26" customFormat="1" ht="11.25" customHeight="1" x14ac:dyDescent="0.3">
      <c r="A28" s="25" t="s">
        <v>187</v>
      </c>
      <c r="B28" s="26">
        <v>2006</v>
      </c>
      <c r="C28" s="31">
        <v>11</v>
      </c>
      <c r="D28" s="32">
        <v>18</v>
      </c>
      <c r="E28" s="25" t="s">
        <v>174</v>
      </c>
      <c r="F28" s="32" t="s">
        <v>188</v>
      </c>
      <c r="G28" s="26" t="s">
        <v>176</v>
      </c>
      <c r="H28" s="28">
        <v>100</v>
      </c>
      <c r="I28" s="29"/>
      <c r="J28" s="27"/>
      <c r="K28" s="27"/>
      <c r="L28" s="27"/>
      <c r="M28" s="27">
        <v>1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>
        <v>3</v>
      </c>
      <c r="Y28" s="27"/>
      <c r="Z28" s="27"/>
      <c r="AA28" s="27">
        <v>2</v>
      </c>
      <c r="AB28" s="27"/>
      <c r="AC28" s="29"/>
      <c r="AH28" s="29"/>
      <c r="AP28" s="29"/>
      <c r="AU28" s="29"/>
      <c r="BL28" s="29"/>
      <c r="BT28" s="29"/>
      <c r="DQ28" s="27"/>
      <c r="DX28" s="26">
        <v>2</v>
      </c>
      <c r="FI28" s="30">
        <v>11</v>
      </c>
      <c r="FJ28" s="30"/>
    </row>
    <row r="29" spans="1:166" s="26" customFormat="1" ht="11.25" customHeight="1" x14ac:dyDescent="0.3">
      <c r="A29" s="25" t="s">
        <v>187</v>
      </c>
      <c r="B29" s="26">
        <v>2006</v>
      </c>
      <c r="C29" s="31">
        <v>169</v>
      </c>
      <c r="D29" s="32">
        <v>32</v>
      </c>
      <c r="E29" s="25" t="s">
        <v>174</v>
      </c>
      <c r="F29" s="32" t="s">
        <v>188</v>
      </c>
      <c r="G29" s="26" t="s">
        <v>176</v>
      </c>
      <c r="H29" s="28">
        <v>100</v>
      </c>
      <c r="I29" s="29"/>
      <c r="J29" s="27"/>
      <c r="K29" s="27"/>
      <c r="L29" s="27">
        <v>1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>
        <v>1</v>
      </c>
      <c r="AB29" s="27"/>
      <c r="AC29" s="29"/>
      <c r="AH29" s="29"/>
      <c r="AP29" s="29"/>
      <c r="AU29" s="29"/>
      <c r="BL29" s="29"/>
      <c r="BT29" s="29"/>
      <c r="DQ29" s="27"/>
      <c r="FI29" s="30">
        <v>2</v>
      </c>
      <c r="FJ29" s="30"/>
    </row>
    <row r="30" spans="1:166" s="26" customFormat="1" ht="11.25" customHeight="1" x14ac:dyDescent="0.3">
      <c r="A30" s="25" t="s">
        <v>187</v>
      </c>
      <c r="B30" s="26">
        <v>2006</v>
      </c>
      <c r="C30" s="31">
        <v>40</v>
      </c>
      <c r="D30" s="32">
        <v>48</v>
      </c>
      <c r="E30" s="25" t="s">
        <v>174</v>
      </c>
      <c r="F30" s="32" t="s">
        <v>188</v>
      </c>
      <c r="G30" s="26" t="s">
        <v>176</v>
      </c>
      <c r="H30" s="28">
        <v>100</v>
      </c>
      <c r="I30" s="29"/>
      <c r="J30" s="27"/>
      <c r="K30" s="27"/>
      <c r="L30" s="27">
        <v>5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>
        <v>4</v>
      </c>
      <c r="X30" s="27">
        <v>4</v>
      </c>
      <c r="Y30" s="27"/>
      <c r="Z30" s="27"/>
      <c r="AA30" s="27">
        <v>26</v>
      </c>
      <c r="AB30" s="27"/>
      <c r="AC30" s="29"/>
      <c r="AH30" s="29"/>
      <c r="AL30" s="26">
        <v>1</v>
      </c>
      <c r="AP30" s="29"/>
      <c r="AU30" s="29"/>
      <c r="BL30" s="29"/>
      <c r="BT30" s="29"/>
      <c r="BY30" s="26">
        <v>6</v>
      </c>
      <c r="DQ30" s="27"/>
      <c r="FI30" s="30">
        <v>27</v>
      </c>
      <c r="FJ30" s="30"/>
    </row>
    <row r="31" spans="1:166" s="26" customFormat="1" ht="11.25" customHeight="1" x14ac:dyDescent="0.3">
      <c r="A31" s="25" t="s">
        <v>187</v>
      </c>
      <c r="B31" s="26">
        <v>2006</v>
      </c>
      <c r="C31" s="31">
        <v>27</v>
      </c>
      <c r="D31" s="32">
        <v>58</v>
      </c>
      <c r="E31" s="25" t="s">
        <v>174</v>
      </c>
      <c r="F31" s="32" t="s">
        <v>188</v>
      </c>
      <c r="G31" s="26" t="s">
        <v>176</v>
      </c>
      <c r="H31" s="28">
        <v>100</v>
      </c>
      <c r="I31" s="29"/>
      <c r="J31" s="27"/>
      <c r="K31" s="27"/>
      <c r="L31" s="27">
        <v>3</v>
      </c>
      <c r="M31" s="27"/>
      <c r="N31" s="27"/>
      <c r="O31" s="27"/>
      <c r="P31" s="27"/>
      <c r="Q31" s="27"/>
      <c r="R31" s="27"/>
      <c r="S31" s="27"/>
      <c r="T31" s="27">
        <v>2</v>
      </c>
      <c r="U31" s="27"/>
      <c r="V31" s="27"/>
      <c r="W31" s="27"/>
      <c r="X31" s="27"/>
      <c r="Y31" s="27"/>
      <c r="Z31" s="27"/>
      <c r="AA31" s="27">
        <v>6</v>
      </c>
      <c r="AB31" s="27"/>
      <c r="AC31" s="29"/>
      <c r="AH31" s="29"/>
      <c r="AP31" s="29"/>
      <c r="AU31" s="29"/>
      <c r="BL31" s="29"/>
      <c r="BT31" s="29"/>
      <c r="BY31" s="26">
        <v>4</v>
      </c>
      <c r="DX31" s="27">
        <v>2</v>
      </c>
      <c r="FI31" s="30">
        <v>15</v>
      </c>
      <c r="FJ31" s="30"/>
    </row>
    <row r="32" spans="1:166" s="26" customFormat="1" ht="11.25" customHeight="1" x14ac:dyDescent="0.3">
      <c r="A32" s="25" t="s">
        <v>187</v>
      </c>
      <c r="B32" s="26">
        <v>2006</v>
      </c>
      <c r="C32" s="31">
        <v>190</v>
      </c>
      <c r="D32" s="32">
        <v>171</v>
      </c>
      <c r="E32" s="25" t="s">
        <v>174</v>
      </c>
      <c r="F32" s="32" t="s">
        <v>188</v>
      </c>
      <c r="G32" s="26" t="s">
        <v>176</v>
      </c>
      <c r="H32" s="28">
        <v>100</v>
      </c>
      <c r="I32" s="29"/>
      <c r="J32" s="27"/>
      <c r="K32" s="27"/>
      <c r="L32" s="27"/>
      <c r="M32" s="27"/>
      <c r="N32" s="27"/>
      <c r="O32" s="27"/>
      <c r="P32" s="27">
        <v>1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9"/>
      <c r="AH32" s="29"/>
      <c r="AP32" s="29"/>
      <c r="AU32" s="29"/>
      <c r="BL32" s="29"/>
      <c r="BT32" s="29"/>
      <c r="DQ32" s="27"/>
      <c r="FI32" s="30"/>
      <c r="FJ32" s="30"/>
    </row>
    <row r="33" spans="1:166" s="26" customFormat="1" ht="11.25" customHeight="1" x14ac:dyDescent="0.3">
      <c r="A33" s="25" t="s">
        <v>187</v>
      </c>
      <c r="B33" s="26">
        <v>2006</v>
      </c>
      <c r="C33" s="31">
        <v>176</v>
      </c>
      <c r="D33" s="32"/>
      <c r="E33" s="25" t="s">
        <v>174</v>
      </c>
      <c r="F33" s="32" t="s">
        <v>188</v>
      </c>
      <c r="G33" s="26" t="s">
        <v>176</v>
      </c>
      <c r="H33" s="28">
        <v>100</v>
      </c>
      <c r="I33" s="29"/>
      <c r="J33" s="27"/>
      <c r="K33" s="27"/>
      <c r="L33" s="27">
        <v>2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>
        <v>1</v>
      </c>
      <c r="Y33" s="27"/>
      <c r="Z33" s="27"/>
      <c r="AA33" s="27">
        <v>1</v>
      </c>
      <c r="AB33" s="27"/>
      <c r="AC33" s="29"/>
      <c r="AH33" s="29"/>
      <c r="AP33" s="29"/>
      <c r="AU33" s="29"/>
      <c r="AW33" s="26">
        <v>2</v>
      </c>
      <c r="BL33" s="29"/>
      <c r="BT33" s="29"/>
      <c r="BY33" s="26">
        <v>3</v>
      </c>
      <c r="DD33" s="26">
        <v>1</v>
      </c>
      <c r="DQ33" s="27"/>
      <c r="FI33" s="30">
        <v>24</v>
      </c>
      <c r="FJ33" s="30"/>
    </row>
    <row r="34" spans="1:166" s="26" customFormat="1" ht="11.5" x14ac:dyDescent="0.25">
      <c r="A34" s="25" t="s">
        <v>189</v>
      </c>
      <c r="B34" s="26">
        <v>2008</v>
      </c>
      <c r="C34" s="31">
        <v>4</v>
      </c>
      <c r="D34" s="32">
        <v>54</v>
      </c>
      <c r="E34" s="25" t="s">
        <v>174</v>
      </c>
      <c r="G34" s="26" t="s">
        <v>176</v>
      </c>
      <c r="H34" s="28">
        <v>100</v>
      </c>
      <c r="I34" s="29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>
        <v>1</v>
      </c>
      <c r="AB34" s="27"/>
      <c r="AC34" s="29"/>
      <c r="AH34" s="29"/>
      <c r="AP34" s="29"/>
      <c r="AU34" s="29"/>
      <c r="BL34" s="29"/>
      <c r="BP34" s="33"/>
      <c r="BQ34" s="33"/>
      <c r="BR34" s="33"/>
      <c r="BT34" s="29"/>
      <c r="DQ34" s="27"/>
      <c r="EA34" s="33"/>
      <c r="EB34" s="33"/>
      <c r="EC34" s="33"/>
      <c r="ED34" s="33"/>
      <c r="EE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FI34" s="30"/>
      <c r="FJ34" s="30"/>
    </row>
    <row r="35" spans="1:166" s="26" customFormat="1" ht="11.5" x14ac:dyDescent="0.25">
      <c r="A35" s="25" t="s">
        <v>189</v>
      </c>
      <c r="B35" s="26">
        <v>2008</v>
      </c>
      <c r="C35" s="31" t="s">
        <v>190</v>
      </c>
      <c r="D35" s="27">
        <v>132</v>
      </c>
      <c r="E35" s="25" t="s">
        <v>174</v>
      </c>
      <c r="G35" s="2" t="s">
        <v>176</v>
      </c>
      <c r="H35" s="28">
        <v>100</v>
      </c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3"/>
      <c r="AD35" s="2"/>
      <c r="AE35" s="2"/>
      <c r="AF35" s="2"/>
      <c r="AG35" s="2"/>
      <c r="AH35" s="3"/>
      <c r="AI35" s="2"/>
      <c r="AJ35" s="2"/>
      <c r="AK35" s="2"/>
      <c r="AL35" s="2"/>
      <c r="AM35" s="2"/>
      <c r="AN35" s="2"/>
      <c r="AO35" s="2"/>
      <c r="AP35" s="3"/>
      <c r="AQ35" s="2"/>
      <c r="AR35" s="2"/>
      <c r="AS35" s="2"/>
      <c r="AT35" s="2"/>
      <c r="AU35" s="3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3"/>
      <c r="BM35" s="2"/>
      <c r="BN35" s="2"/>
      <c r="BO35" s="2"/>
      <c r="BP35" s="2"/>
      <c r="BQ35" s="2"/>
      <c r="BR35" s="2"/>
      <c r="BS35" s="2"/>
      <c r="BT35" s="3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4"/>
      <c r="FJ35" s="30">
        <v>13</v>
      </c>
    </row>
    <row r="36" spans="1:166" s="26" customFormat="1" ht="11.5" x14ac:dyDescent="0.25">
      <c r="A36" s="25" t="s">
        <v>189</v>
      </c>
      <c r="B36" s="26">
        <v>2008</v>
      </c>
      <c r="C36" s="27">
        <v>93</v>
      </c>
      <c r="D36" s="27">
        <v>284</v>
      </c>
      <c r="E36" s="25" t="s">
        <v>174</v>
      </c>
      <c r="G36" s="26" t="s">
        <v>176</v>
      </c>
      <c r="H36" s="28">
        <v>100</v>
      </c>
      <c r="I36" s="29"/>
      <c r="J36" s="27"/>
      <c r="K36" s="27"/>
      <c r="L36" s="27"/>
      <c r="M36" s="27"/>
      <c r="N36" s="27"/>
      <c r="O36" s="27"/>
      <c r="P36" s="27"/>
      <c r="Q36" s="27"/>
      <c r="R36" s="27"/>
      <c r="S36" s="27">
        <v>1</v>
      </c>
      <c r="T36" s="27"/>
      <c r="U36" s="27"/>
      <c r="V36" s="27"/>
      <c r="W36" s="27"/>
      <c r="X36" s="27"/>
      <c r="Y36" s="27"/>
      <c r="Z36" s="27"/>
      <c r="AA36" s="27"/>
      <c r="AB36" s="27"/>
      <c r="AC36" s="29"/>
      <c r="AH36" s="29"/>
      <c r="AP36" s="29"/>
      <c r="AU36" s="29"/>
      <c r="BL36" s="29"/>
      <c r="BT36" s="29"/>
      <c r="DQ36" s="27"/>
      <c r="FI36" s="30">
        <v>8</v>
      </c>
      <c r="FJ36" s="30"/>
    </row>
    <row r="37" spans="1:166" s="26" customFormat="1" ht="11.5" x14ac:dyDescent="0.25">
      <c r="A37" s="25" t="s">
        <v>189</v>
      </c>
      <c r="B37" s="26">
        <v>2008</v>
      </c>
      <c r="C37" s="31" t="s">
        <v>191</v>
      </c>
      <c r="D37" s="27">
        <v>284</v>
      </c>
      <c r="E37" s="25" t="s">
        <v>174</v>
      </c>
      <c r="G37" s="2" t="s">
        <v>176</v>
      </c>
      <c r="H37" s="28">
        <v>100</v>
      </c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3"/>
      <c r="AD37" s="2"/>
      <c r="AE37" s="2"/>
      <c r="AF37" s="2"/>
      <c r="AG37" s="2"/>
      <c r="AH37" s="3"/>
      <c r="AI37" s="2"/>
      <c r="AJ37" s="2"/>
      <c r="AK37" s="2"/>
      <c r="AL37" s="2"/>
      <c r="AM37" s="2"/>
      <c r="AN37" s="2"/>
      <c r="AO37" s="2"/>
      <c r="AP37" s="3"/>
      <c r="AQ37" s="2"/>
      <c r="AR37" s="2"/>
      <c r="AS37" s="2"/>
      <c r="AT37" s="2"/>
      <c r="AU37" s="3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3"/>
      <c r="BM37" s="2"/>
      <c r="BN37" s="2"/>
      <c r="BO37" s="2"/>
      <c r="BP37" s="2"/>
      <c r="BQ37" s="2"/>
      <c r="BR37" s="2"/>
      <c r="BS37" s="2"/>
      <c r="BT37" s="3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4"/>
      <c r="FJ37" s="30">
        <v>10</v>
      </c>
    </row>
    <row r="38" spans="1:166" s="26" customFormat="1" ht="11.5" x14ac:dyDescent="0.25">
      <c r="A38" s="25" t="s">
        <v>189</v>
      </c>
      <c r="B38" s="26">
        <v>2008</v>
      </c>
      <c r="C38" s="27">
        <v>118</v>
      </c>
      <c r="D38" s="27">
        <v>514</v>
      </c>
      <c r="E38" s="25" t="s">
        <v>174</v>
      </c>
      <c r="F38" s="25"/>
      <c r="G38" s="26" t="s">
        <v>176</v>
      </c>
      <c r="H38" s="28">
        <v>100</v>
      </c>
      <c r="I38" s="29"/>
      <c r="J38" s="27"/>
      <c r="K38" s="27"/>
      <c r="L38" s="27"/>
      <c r="M38" s="27">
        <v>2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>
        <v>15</v>
      </c>
      <c r="AB38" s="27"/>
      <c r="AC38" s="29"/>
      <c r="AH38" s="29"/>
      <c r="AL38" s="26">
        <v>1</v>
      </c>
      <c r="AN38" s="26">
        <v>1</v>
      </c>
      <c r="AP38" s="29"/>
      <c r="AU38" s="29"/>
      <c r="AZ38" s="26">
        <v>1</v>
      </c>
      <c r="BD38" s="26">
        <v>4</v>
      </c>
      <c r="BL38" s="29"/>
      <c r="BT38" s="29"/>
      <c r="BY38" s="26">
        <v>1</v>
      </c>
      <c r="DD38" s="26">
        <v>1</v>
      </c>
      <c r="DQ38" s="27"/>
      <c r="FI38" s="30">
        <v>41</v>
      </c>
      <c r="FJ38" s="30">
        <v>12</v>
      </c>
    </row>
    <row r="39" spans="1:166" s="26" customFormat="1" ht="11.5" x14ac:dyDescent="0.25">
      <c r="A39" s="25" t="s">
        <v>189</v>
      </c>
      <c r="B39" s="26">
        <v>2008</v>
      </c>
      <c r="C39" s="27">
        <v>136</v>
      </c>
      <c r="D39" s="27">
        <v>536</v>
      </c>
      <c r="E39" s="25" t="s">
        <v>174</v>
      </c>
      <c r="G39" s="26" t="s">
        <v>176</v>
      </c>
      <c r="H39" s="28">
        <v>100</v>
      </c>
      <c r="I39" s="29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>
        <v>2</v>
      </c>
      <c r="U39" s="27"/>
      <c r="V39" s="27"/>
      <c r="W39" s="27"/>
      <c r="X39" s="27"/>
      <c r="Y39" s="27"/>
      <c r="Z39" s="27"/>
      <c r="AA39" s="27"/>
      <c r="AB39" s="27"/>
      <c r="AC39" s="29"/>
      <c r="AH39" s="29"/>
      <c r="AP39" s="29"/>
      <c r="AU39" s="29"/>
      <c r="BL39" s="29"/>
      <c r="BT39" s="29"/>
      <c r="DQ39" s="27"/>
      <c r="FI39" s="30">
        <v>2</v>
      </c>
      <c r="FJ39" s="30"/>
    </row>
    <row r="40" spans="1:166" x14ac:dyDescent="0.35">
      <c r="A40" s="25" t="s">
        <v>189</v>
      </c>
      <c r="B40" s="26">
        <v>2008</v>
      </c>
      <c r="C40" s="27">
        <v>207</v>
      </c>
      <c r="D40" s="27">
        <v>584</v>
      </c>
      <c r="E40" s="25" t="s">
        <v>174</v>
      </c>
      <c r="F40" s="25"/>
      <c r="G40" s="26" t="s">
        <v>176</v>
      </c>
      <c r="H40" s="28">
        <v>100</v>
      </c>
      <c r="I40" s="29"/>
      <c r="J40" s="27"/>
      <c r="K40" s="27"/>
      <c r="L40" s="27">
        <v>3</v>
      </c>
      <c r="M40" s="27"/>
      <c r="N40" s="27"/>
      <c r="O40" s="27"/>
      <c r="P40" s="27"/>
      <c r="Q40" s="27"/>
      <c r="R40" s="27"/>
      <c r="S40" s="27"/>
      <c r="T40" s="27">
        <v>1</v>
      </c>
      <c r="U40" s="27"/>
      <c r="V40" s="27"/>
      <c r="W40" s="27"/>
      <c r="X40" s="27"/>
      <c r="Y40" s="27"/>
      <c r="Z40" s="27"/>
      <c r="AA40" s="27">
        <v>2</v>
      </c>
      <c r="AB40" s="27"/>
      <c r="AC40" s="29"/>
      <c r="AD40" s="26"/>
      <c r="AE40" s="26"/>
      <c r="AF40" s="26"/>
      <c r="AG40" s="26"/>
      <c r="AH40" s="29"/>
      <c r="AI40" s="26"/>
      <c r="AJ40" s="26"/>
      <c r="AK40" s="26"/>
      <c r="AL40" s="26"/>
      <c r="AM40" s="26"/>
      <c r="AN40" s="26"/>
      <c r="AO40" s="26"/>
      <c r="AP40" s="29"/>
      <c r="AQ40" s="26"/>
      <c r="AR40" s="26"/>
      <c r="AS40" s="26"/>
      <c r="AT40" s="26"/>
      <c r="AU40" s="2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9"/>
      <c r="BM40" s="26"/>
      <c r="BN40" s="26"/>
      <c r="BO40" s="26"/>
      <c r="BP40" s="26"/>
      <c r="BQ40" s="26"/>
      <c r="BR40" s="26"/>
      <c r="BS40" s="26"/>
      <c r="BT40" s="29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7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30">
        <v>7</v>
      </c>
      <c r="FJ40" s="30"/>
    </row>
    <row r="41" spans="1:166" x14ac:dyDescent="0.35">
      <c r="A41" s="25" t="s">
        <v>189</v>
      </c>
      <c r="B41" s="26">
        <v>2008</v>
      </c>
      <c r="C41" s="31">
        <v>357</v>
      </c>
      <c r="D41" s="31">
        <v>821</v>
      </c>
      <c r="E41" s="25" t="s">
        <v>174</v>
      </c>
      <c r="F41" s="26"/>
      <c r="G41" s="26" t="s">
        <v>176</v>
      </c>
      <c r="H41" s="28">
        <v>100</v>
      </c>
      <c r="I41" s="29"/>
      <c r="J41" s="27"/>
      <c r="K41" s="27"/>
      <c r="L41" s="27">
        <v>6</v>
      </c>
      <c r="M41" s="27"/>
      <c r="N41" s="27"/>
      <c r="O41" s="27"/>
      <c r="P41" s="27"/>
      <c r="Q41" s="27">
        <v>1</v>
      </c>
      <c r="R41" s="27"/>
      <c r="S41" s="27">
        <v>2</v>
      </c>
      <c r="T41" s="27"/>
      <c r="U41" s="27"/>
      <c r="V41" s="27"/>
      <c r="W41" s="27"/>
      <c r="X41" s="27"/>
      <c r="Y41" s="27"/>
      <c r="Z41" s="27"/>
      <c r="AA41" s="27">
        <v>11</v>
      </c>
      <c r="AB41" s="27"/>
      <c r="AC41" s="29"/>
      <c r="AD41" s="26"/>
      <c r="AE41" s="26"/>
      <c r="AF41" s="26"/>
      <c r="AG41" s="26"/>
      <c r="AH41" s="29"/>
      <c r="AI41" s="26"/>
      <c r="AJ41" s="26"/>
      <c r="AK41" s="26"/>
      <c r="AL41" s="26"/>
      <c r="AM41" s="26"/>
      <c r="AN41" s="26"/>
      <c r="AO41" s="26"/>
      <c r="AP41" s="29"/>
      <c r="AQ41" s="26"/>
      <c r="AR41" s="26"/>
      <c r="AS41" s="26"/>
      <c r="AT41" s="26"/>
      <c r="AU41" s="29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9"/>
      <c r="BM41" s="26"/>
      <c r="BN41" s="26"/>
      <c r="BO41" s="26"/>
      <c r="BP41" s="26"/>
      <c r="BQ41" s="26"/>
      <c r="BR41" s="26"/>
      <c r="BS41" s="26"/>
      <c r="BT41" s="29"/>
      <c r="BU41" s="26"/>
      <c r="BV41" s="26"/>
      <c r="BW41" s="26"/>
      <c r="BX41" s="26"/>
      <c r="BY41" s="26">
        <v>3</v>
      </c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>
        <v>1</v>
      </c>
      <c r="CP41" s="26">
        <v>4</v>
      </c>
      <c r="CQ41" s="26"/>
      <c r="CR41" s="26"/>
      <c r="CS41" s="26"/>
      <c r="CT41" s="26"/>
      <c r="CU41" s="26"/>
      <c r="CV41" s="26"/>
      <c r="CW41" s="26"/>
      <c r="CX41" s="26"/>
      <c r="CY41" s="26"/>
      <c r="CZ41" s="26">
        <v>1</v>
      </c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7"/>
      <c r="DR41" s="26"/>
      <c r="DS41" s="26"/>
      <c r="DT41" s="26"/>
      <c r="DU41" s="26"/>
      <c r="DV41" s="26"/>
      <c r="DW41" s="26"/>
      <c r="DX41" s="26"/>
      <c r="DY41" s="26"/>
      <c r="DZ41" s="26">
        <v>1</v>
      </c>
      <c r="EA41" s="26"/>
      <c r="EB41" s="26"/>
      <c r="EC41" s="26"/>
      <c r="ED41" s="26"/>
      <c r="EE41" s="26"/>
      <c r="EF41" s="26">
        <v>1</v>
      </c>
      <c r="EG41" s="26"/>
      <c r="EH41" s="26"/>
      <c r="EI41" s="26"/>
      <c r="EJ41" s="26"/>
      <c r="EK41" s="26"/>
      <c r="EL41" s="26"/>
      <c r="EM41" s="26"/>
      <c r="EN41" s="26"/>
      <c r="EO41" s="26"/>
      <c r="EP41" s="26">
        <v>5</v>
      </c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30">
        <v>28</v>
      </c>
      <c r="FJ41" s="30"/>
    </row>
    <row r="42" spans="1:166" x14ac:dyDescent="0.35">
      <c r="A42" s="2" t="s">
        <v>192</v>
      </c>
      <c r="B42" s="26">
        <v>2014</v>
      </c>
      <c r="C42" s="2">
        <v>102</v>
      </c>
      <c r="D42" s="2">
        <v>289</v>
      </c>
      <c r="E42" s="2">
        <v>6</v>
      </c>
      <c r="F42" s="2" t="s">
        <v>193</v>
      </c>
      <c r="G42" s="2" t="s">
        <v>194</v>
      </c>
      <c r="H42" s="28">
        <v>100</v>
      </c>
      <c r="X42" s="2">
        <v>1</v>
      </c>
    </row>
    <row r="43" spans="1:166" x14ac:dyDescent="0.35">
      <c r="A43" s="2" t="s">
        <v>192</v>
      </c>
      <c r="B43" s="26">
        <v>2014</v>
      </c>
      <c r="C43" s="2">
        <v>103</v>
      </c>
      <c r="D43" s="2">
        <v>293</v>
      </c>
      <c r="E43" s="2">
        <v>6</v>
      </c>
      <c r="F43" s="2" t="s">
        <v>193</v>
      </c>
      <c r="G43" s="2" t="s">
        <v>176</v>
      </c>
      <c r="H43" s="28">
        <v>100</v>
      </c>
      <c r="AV43" s="2">
        <v>1</v>
      </c>
    </row>
    <row r="44" spans="1:166" x14ac:dyDescent="0.35">
      <c r="A44" s="2" t="s">
        <v>192</v>
      </c>
      <c r="B44" s="26">
        <v>2014</v>
      </c>
      <c r="C44" s="2">
        <v>85</v>
      </c>
      <c r="D44" s="2">
        <v>435</v>
      </c>
      <c r="E44" s="2">
        <v>6</v>
      </c>
      <c r="F44" s="2" t="s">
        <v>195</v>
      </c>
      <c r="G44" s="2" t="s">
        <v>176</v>
      </c>
      <c r="H44" s="28">
        <v>100</v>
      </c>
      <c r="J44" s="2">
        <v>2</v>
      </c>
      <c r="L44" s="2">
        <v>23</v>
      </c>
      <c r="U44" s="2">
        <v>1</v>
      </c>
      <c r="W44" s="2">
        <v>1</v>
      </c>
      <c r="X44" s="2">
        <v>1</v>
      </c>
      <c r="AA44" s="2">
        <v>16</v>
      </c>
      <c r="AQ44" s="2">
        <v>1</v>
      </c>
      <c r="FI44" s="4">
        <v>12</v>
      </c>
    </row>
    <row r="45" spans="1:166" x14ac:dyDescent="0.35">
      <c r="A45" s="2" t="s">
        <v>192</v>
      </c>
      <c r="B45" s="26">
        <v>2014</v>
      </c>
      <c r="C45" s="2">
        <v>79</v>
      </c>
      <c r="D45" s="2">
        <v>505</v>
      </c>
      <c r="E45" s="2">
        <v>6</v>
      </c>
      <c r="F45" s="2" t="s">
        <v>193</v>
      </c>
      <c r="G45" s="2" t="s">
        <v>196</v>
      </c>
      <c r="H45" s="28">
        <v>100</v>
      </c>
      <c r="Y45" s="2">
        <v>1</v>
      </c>
    </row>
    <row r="46" spans="1:166" x14ac:dyDescent="0.35">
      <c r="A46" s="2" t="s">
        <v>192</v>
      </c>
      <c r="B46" s="26">
        <v>2014</v>
      </c>
      <c r="C46" s="2">
        <v>115</v>
      </c>
      <c r="D46" s="2">
        <v>603</v>
      </c>
      <c r="E46" s="2">
        <v>6</v>
      </c>
      <c r="F46" s="2" t="s">
        <v>193</v>
      </c>
      <c r="G46" s="2" t="s">
        <v>176</v>
      </c>
      <c r="H46" s="28">
        <v>100</v>
      </c>
      <c r="M46" s="2">
        <v>1</v>
      </c>
      <c r="CO46" s="2">
        <v>2</v>
      </c>
    </row>
    <row r="47" spans="1:166" x14ac:dyDescent="0.35">
      <c r="A47" s="2" t="s">
        <v>192</v>
      </c>
      <c r="B47" s="26">
        <v>2014</v>
      </c>
      <c r="C47" s="2">
        <v>112</v>
      </c>
      <c r="D47" s="2">
        <v>291</v>
      </c>
      <c r="E47" s="2">
        <v>6</v>
      </c>
      <c r="F47" s="2" t="s">
        <v>197</v>
      </c>
      <c r="G47" s="2" t="s">
        <v>176</v>
      </c>
      <c r="H47" s="28">
        <v>100</v>
      </c>
      <c r="S47" s="2">
        <v>1</v>
      </c>
      <c r="X47" s="2">
        <v>1</v>
      </c>
      <c r="ED47" s="2">
        <v>1</v>
      </c>
      <c r="ET47" s="2">
        <v>1</v>
      </c>
    </row>
    <row r="48" spans="1:166" x14ac:dyDescent="0.35">
      <c r="A48" s="2" t="s">
        <v>192</v>
      </c>
      <c r="B48" s="26">
        <v>2014</v>
      </c>
      <c r="C48" s="2">
        <v>259</v>
      </c>
      <c r="D48" s="2">
        <v>59</v>
      </c>
      <c r="E48" s="2">
        <v>6</v>
      </c>
      <c r="F48" s="2" t="s">
        <v>198</v>
      </c>
      <c r="G48" s="2" t="s">
        <v>176</v>
      </c>
      <c r="H48" s="28">
        <v>100</v>
      </c>
      <c r="L48" s="2">
        <v>1</v>
      </c>
      <c r="T48" s="2">
        <v>1</v>
      </c>
      <c r="W48" s="2">
        <v>1</v>
      </c>
      <c r="X48" s="2">
        <v>2</v>
      </c>
      <c r="Y48" s="2">
        <v>1</v>
      </c>
      <c r="AA48" s="2">
        <v>1</v>
      </c>
      <c r="CJ48" s="2">
        <v>1</v>
      </c>
      <c r="CR48" s="2">
        <v>4</v>
      </c>
      <c r="DW48" s="2">
        <v>2</v>
      </c>
      <c r="DY48" s="2">
        <v>1</v>
      </c>
      <c r="DZ48" s="2">
        <v>12</v>
      </c>
      <c r="EF48" s="2">
        <v>3</v>
      </c>
      <c r="FA48" s="2">
        <v>1</v>
      </c>
      <c r="FI48" s="4">
        <v>1</v>
      </c>
    </row>
    <row r="49" spans="1:166" x14ac:dyDescent="0.35">
      <c r="A49" s="2" t="s">
        <v>192</v>
      </c>
      <c r="B49" s="26">
        <v>2014</v>
      </c>
      <c r="C49" s="2">
        <v>276</v>
      </c>
      <c r="D49" s="2">
        <v>1161</v>
      </c>
      <c r="E49" s="2">
        <v>6</v>
      </c>
      <c r="F49" s="2" t="s">
        <v>198</v>
      </c>
      <c r="G49" s="2" t="s">
        <v>199</v>
      </c>
      <c r="H49" s="28">
        <v>100</v>
      </c>
      <c r="J49" s="2">
        <v>1</v>
      </c>
      <c r="W49" s="2">
        <v>2</v>
      </c>
      <c r="AA49" s="2">
        <v>3</v>
      </c>
      <c r="CD49" s="2">
        <v>1</v>
      </c>
      <c r="CK49" s="2">
        <v>1</v>
      </c>
      <c r="CP49" s="2">
        <v>6</v>
      </c>
      <c r="DP49" s="2">
        <v>3</v>
      </c>
      <c r="DY49" s="2">
        <v>1</v>
      </c>
      <c r="DZ49" s="2">
        <v>1</v>
      </c>
      <c r="EG49" s="2">
        <v>1</v>
      </c>
      <c r="EQ49" s="2">
        <v>2</v>
      </c>
      <c r="EY49" s="2">
        <v>1</v>
      </c>
      <c r="FA49" s="2">
        <v>2</v>
      </c>
      <c r="FI49" s="4">
        <v>6</v>
      </c>
    </row>
    <row r="50" spans="1:166" x14ac:dyDescent="0.35">
      <c r="A50" s="2" t="s">
        <v>192</v>
      </c>
      <c r="B50" s="26">
        <v>2014</v>
      </c>
      <c r="C50" s="2">
        <v>258</v>
      </c>
      <c r="D50" s="2" t="s">
        <v>200</v>
      </c>
      <c r="E50" s="2">
        <v>6</v>
      </c>
      <c r="F50" s="2" t="s">
        <v>201</v>
      </c>
      <c r="G50" s="2" t="s">
        <v>202</v>
      </c>
      <c r="H50" s="28">
        <v>100</v>
      </c>
      <c r="BS50" s="2">
        <v>1</v>
      </c>
      <c r="CR50" s="2">
        <v>3</v>
      </c>
      <c r="DP50" s="2">
        <v>1</v>
      </c>
      <c r="DW50" s="2">
        <v>4</v>
      </c>
      <c r="DY50" s="2">
        <v>1</v>
      </c>
    </row>
    <row r="51" spans="1:166" x14ac:dyDescent="0.35">
      <c r="A51" s="2" t="s">
        <v>192</v>
      </c>
      <c r="B51" s="26">
        <v>2014</v>
      </c>
      <c r="C51" s="2">
        <v>252</v>
      </c>
      <c r="D51" s="2">
        <v>43</v>
      </c>
      <c r="E51" s="2">
        <v>6</v>
      </c>
      <c r="F51" s="2" t="s">
        <v>201</v>
      </c>
      <c r="G51" s="2" t="s">
        <v>202</v>
      </c>
      <c r="H51" s="28">
        <v>100</v>
      </c>
      <c r="M51" s="2">
        <v>1</v>
      </c>
      <c r="T51" s="2">
        <v>1</v>
      </c>
      <c r="W51" s="2">
        <v>1</v>
      </c>
      <c r="CY51" s="2">
        <v>1</v>
      </c>
      <c r="EZ51" s="2">
        <v>1</v>
      </c>
      <c r="FI51" s="4">
        <v>3</v>
      </c>
    </row>
    <row r="52" spans="1:166" x14ac:dyDescent="0.35">
      <c r="A52" s="2" t="s">
        <v>192</v>
      </c>
      <c r="B52" s="26">
        <v>2014</v>
      </c>
      <c r="C52" s="2">
        <v>251</v>
      </c>
      <c r="D52" s="2">
        <v>51</v>
      </c>
      <c r="E52" s="2">
        <v>6</v>
      </c>
      <c r="F52" s="2" t="s">
        <v>201</v>
      </c>
      <c r="G52" s="2" t="s">
        <v>202</v>
      </c>
      <c r="H52" s="28">
        <v>100</v>
      </c>
      <c r="W52" s="2">
        <v>2</v>
      </c>
      <c r="CJ52" s="2">
        <v>2</v>
      </c>
      <c r="DW52" s="2">
        <v>4</v>
      </c>
      <c r="DZ52" s="2">
        <v>5</v>
      </c>
      <c r="ER52" s="2">
        <v>1</v>
      </c>
      <c r="EV52" s="2">
        <v>1</v>
      </c>
      <c r="FA52" s="2">
        <v>1</v>
      </c>
      <c r="FI52" s="4">
        <v>1</v>
      </c>
    </row>
    <row r="53" spans="1:166" x14ac:dyDescent="0.35">
      <c r="A53" s="2" t="s">
        <v>192</v>
      </c>
      <c r="B53" s="26">
        <v>2014</v>
      </c>
      <c r="C53" s="2">
        <v>254</v>
      </c>
      <c r="D53" s="2">
        <v>57</v>
      </c>
      <c r="E53" s="2">
        <v>6</v>
      </c>
      <c r="F53" s="2" t="s">
        <v>201</v>
      </c>
      <c r="G53" s="2" t="s">
        <v>202</v>
      </c>
      <c r="H53" s="28">
        <v>100</v>
      </c>
      <c r="T53" s="2">
        <v>9</v>
      </c>
      <c r="U53" s="2">
        <v>3</v>
      </c>
      <c r="V53" s="2">
        <v>10</v>
      </c>
      <c r="X53" s="2">
        <v>6</v>
      </c>
      <c r="Y53" s="2">
        <v>2</v>
      </c>
      <c r="AA53" s="2">
        <v>14</v>
      </c>
      <c r="AD53" s="2">
        <v>2</v>
      </c>
      <c r="AX53" s="2">
        <v>1</v>
      </c>
      <c r="CA53" s="2">
        <v>1</v>
      </c>
      <c r="CH53" s="2">
        <v>2</v>
      </c>
      <c r="CI53" s="2">
        <v>1</v>
      </c>
      <c r="CR53" s="2">
        <v>2</v>
      </c>
      <c r="CX53" s="2">
        <v>1</v>
      </c>
      <c r="DS53" s="2">
        <v>1</v>
      </c>
      <c r="DW53" s="2">
        <v>2</v>
      </c>
      <c r="DZ53" s="2">
        <v>3</v>
      </c>
      <c r="EF53" s="2">
        <v>1</v>
      </c>
      <c r="EJ53" s="2">
        <v>1</v>
      </c>
      <c r="EP53" s="2">
        <v>2</v>
      </c>
      <c r="FA53" s="2">
        <v>2</v>
      </c>
    </row>
    <row r="54" spans="1:166" x14ac:dyDescent="0.35">
      <c r="A54" s="2" t="s">
        <v>192</v>
      </c>
      <c r="B54" s="26">
        <v>2014</v>
      </c>
      <c r="C54" s="2">
        <v>280</v>
      </c>
      <c r="D54" s="2">
        <v>61</v>
      </c>
      <c r="E54" s="2">
        <v>6</v>
      </c>
      <c r="F54" s="2" t="s">
        <v>201</v>
      </c>
      <c r="G54" s="2" t="s">
        <v>203</v>
      </c>
      <c r="H54" s="28">
        <v>100</v>
      </c>
      <c r="K54" s="2">
        <v>1</v>
      </c>
      <c r="T54" s="2">
        <v>1</v>
      </c>
      <c r="V54" s="2">
        <v>3</v>
      </c>
      <c r="X54" s="2">
        <v>3</v>
      </c>
      <c r="AA54" s="2">
        <v>8</v>
      </c>
      <c r="AB54" s="2">
        <v>1</v>
      </c>
      <c r="AD54" s="2">
        <v>1</v>
      </c>
      <c r="AT54" s="2">
        <v>1</v>
      </c>
      <c r="AX54" s="2">
        <v>2</v>
      </c>
      <c r="BC54" s="2">
        <v>1</v>
      </c>
      <c r="BG54" s="2">
        <v>1</v>
      </c>
      <c r="BP54" s="2">
        <v>6</v>
      </c>
      <c r="BQ54" s="2">
        <v>17</v>
      </c>
      <c r="BS54" s="2">
        <v>2</v>
      </c>
      <c r="BW54" s="2">
        <v>1</v>
      </c>
      <c r="CC54" s="2">
        <v>1</v>
      </c>
      <c r="CF54" s="2">
        <v>1</v>
      </c>
      <c r="CR54" s="2">
        <v>12</v>
      </c>
      <c r="CS54" s="2">
        <v>1</v>
      </c>
      <c r="CU54" s="2">
        <v>2</v>
      </c>
      <c r="CX54" s="2">
        <v>1</v>
      </c>
      <c r="DA54" s="2">
        <v>5</v>
      </c>
      <c r="DD54" s="2">
        <v>1</v>
      </c>
      <c r="DP54" s="2">
        <v>2</v>
      </c>
      <c r="DS54" s="2">
        <v>1</v>
      </c>
      <c r="DU54" s="2">
        <v>2</v>
      </c>
      <c r="DX54" s="2">
        <v>1</v>
      </c>
      <c r="DY54" s="2">
        <v>3</v>
      </c>
      <c r="ED54" s="2">
        <v>1</v>
      </c>
      <c r="EP54" s="2">
        <v>3</v>
      </c>
      <c r="FA54" s="2">
        <v>8</v>
      </c>
      <c r="FC54" s="2">
        <v>1</v>
      </c>
      <c r="FD54" s="2">
        <v>1</v>
      </c>
      <c r="FI54" s="4">
        <v>19</v>
      </c>
    </row>
    <row r="55" spans="1:166" x14ac:dyDescent="0.35">
      <c r="A55" s="2" t="s">
        <v>192</v>
      </c>
      <c r="B55" s="26">
        <v>2014</v>
      </c>
      <c r="C55" s="2">
        <v>264</v>
      </c>
      <c r="D55" s="2">
        <v>61</v>
      </c>
      <c r="E55" s="2">
        <v>6</v>
      </c>
      <c r="F55" s="2" t="s">
        <v>201</v>
      </c>
      <c r="G55" s="2" t="s">
        <v>204</v>
      </c>
      <c r="H55" s="28">
        <v>100</v>
      </c>
      <c r="L55" s="2">
        <v>1</v>
      </c>
      <c r="W55" s="2">
        <v>4</v>
      </c>
      <c r="X55" s="2">
        <v>2</v>
      </c>
      <c r="AA55" s="2">
        <v>6</v>
      </c>
      <c r="AB55" s="2">
        <v>3</v>
      </c>
      <c r="AK55" s="2">
        <v>1</v>
      </c>
      <c r="AR55" s="2">
        <v>1</v>
      </c>
      <c r="BF55" s="2">
        <v>4</v>
      </c>
      <c r="BS55" s="2">
        <v>1</v>
      </c>
      <c r="BU55" s="2">
        <v>1</v>
      </c>
      <c r="BY55" s="2">
        <v>4</v>
      </c>
      <c r="CB55" s="2">
        <v>1</v>
      </c>
      <c r="CJ55" s="2">
        <v>1</v>
      </c>
      <c r="CR55" s="2">
        <v>6</v>
      </c>
      <c r="CT55" s="2">
        <v>1</v>
      </c>
      <c r="DE55" s="2">
        <v>1</v>
      </c>
      <c r="DG55" s="2">
        <v>1</v>
      </c>
      <c r="DP55" s="2">
        <v>3</v>
      </c>
      <c r="DZ55" s="2">
        <v>1</v>
      </c>
      <c r="ED55" s="2">
        <v>1</v>
      </c>
      <c r="EF55" s="2">
        <v>1</v>
      </c>
      <c r="EM55" s="2">
        <v>1</v>
      </c>
      <c r="EO55" s="2">
        <v>1</v>
      </c>
      <c r="ES55" s="2">
        <v>1</v>
      </c>
      <c r="EU55" s="2">
        <v>7</v>
      </c>
      <c r="FA55" s="2">
        <v>3</v>
      </c>
      <c r="FH55" s="2">
        <v>1</v>
      </c>
      <c r="FI55" s="4">
        <v>15</v>
      </c>
    </row>
    <row r="56" spans="1:166" x14ac:dyDescent="0.35">
      <c r="A56" s="2" t="s">
        <v>192</v>
      </c>
      <c r="B56" s="26">
        <v>2014</v>
      </c>
      <c r="C56" s="2">
        <v>325</v>
      </c>
      <c r="D56" s="2">
        <v>61</v>
      </c>
      <c r="E56" s="2">
        <v>6</v>
      </c>
      <c r="F56" s="2" t="s">
        <v>201</v>
      </c>
      <c r="G56" s="2" t="s">
        <v>205</v>
      </c>
      <c r="H56" s="28">
        <v>100</v>
      </c>
      <c r="W56" s="2">
        <v>1</v>
      </c>
      <c r="ED56" s="2">
        <v>1</v>
      </c>
    </row>
    <row r="57" spans="1:166" x14ac:dyDescent="0.35">
      <c r="A57" s="2" t="s">
        <v>192</v>
      </c>
      <c r="B57" s="26">
        <v>2014</v>
      </c>
      <c r="C57" s="2">
        <v>51</v>
      </c>
      <c r="D57" s="2">
        <v>105</v>
      </c>
      <c r="E57" s="2">
        <v>6</v>
      </c>
      <c r="F57" s="2" t="s">
        <v>201</v>
      </c>
      <c r="G57" s="2" t="s">
        <v>206</v>
      </c>
      <c r="H57" s="28">
        <v>100</v>
      </c>
      <c r="T57" s="2">
        <v>3</v>
      </c>
      <c r="W57" s="2">
        <v>3</v>
      </c>
      <c r="X57" s="2">
        <v>2</v>
      </c>
      <c r="AA57" s="2">
        <v>5</v>
      </c>
      <c r="CX57" s="2">
        <v>2</v>
      </c>
      <c r="DH57" s="2">
        <v>1</v>
      </c>
      <c r="DJ57" s="2">
        <v>1</v>
      </c>
      <c r="DX57" s="2">
        <v>2</v>
      </c>
      <c r="EF57" s="2">
        <v>1</v>
      </c>
      <c r="FD57" s="2">
        <v>7</v>
      </c>
      <c r="FI57" s="4">
        <v>5</v>
      </c>
    </row>
    <row r="58" spans="1:166" x14ac:dyDescent="0.35">
      <c r="A58" s="2" t="s">
        <v>192</v>
      </c>
      <c r="B58" s="26">
        <v>2014</v>
      </c>
      <c r="C58" s="2">
        <v>11</v>
      </c>
      <c r="D58" s="2">
        <v>119</v>
      </c>
      <c r="E58" s="2">
        <v>6</v>
      </c>
      <c r="F58" s="2" t="s">
        <v>201</v>
      </c>
      <c r="G58" s="2" t="s">
        <v>207</v>
      </c>
      <c r="H58" s="28">
        <v>100</v>
      </c>
      <c r="W58" s="2">
        <v>1</v>
      </c>
      <c r="AA58" s="2">
        <v>1</v>
      </c>
      <c r="DZ58" s="2">
        <v>1</v>
      </c>
      <c r="FI58" s="4">
        <v>1</v>
      </c>
    </row>
    <row r="59" spans="1:166" x14ac:dyDescent="0.35">
      <c r="A59" s="2" t="s">
        <v>192</v>
      </c>
      <c r="B59" s="26">
        <v>2014</v>
      </c>
      <c r="C59" s="2">
        <v>35</v>
      </c>
      <c r="D59" s="2">
        <v>159</v>
      </c>
      <c r="E59" s="2">
        <v>6</v>
      </c>
      <c r="F59" s="2" t="s">
        <v>201</v>
      </c>
      <c r="G59" s="2" t="s">
        <v>208</v>
      </c>
      <c r="H59" s="28">
        <v>100</v>
      </c>
      <c r="J59" s="2">
        <v>1</v>
      </c>
      <c r="S59" s="2">
        <v>1</v>
      </c>
      <c r="AA59" s="2">
        <v>2</v>
      </c>
      <c r="BS59" s="2">
        <v>1</v>
      </c>
      <c r="CJ59" s="2">
        <v>1</v>
      </c>
      <c r="CY59" s="2">
        <v>1</v>
      </c>
      <c r="DF59" s="2">
        <v>1</v>
      </c>
      <c r="FA59" s="2">
        <v>1</v>
      </c>
      <c r="FI59" s="4">
        <v>4</v>
      </c>
    </row>
    <row r="60" spans="1:166" x14ac:dyDescent="0.35">
      <c r="A60" s="2" t="s">
        <v>192</v>
      </c>
      <c r="B60" s="26">
        <v>2014</v>
      </c>
      <c r="C60" s="2">
        <v>46</v>
      </c>
      <c r="D60" s="2">
        <v>171</v>
      </c>
      <c r="E60" s="2">
        <v>6</v>
      </c>
      <c r="F60" s="2" t="s">
        <v>201</v>
      </c>
      <c r="G60" s="2" t="s">
        <v>176</v>
      </c>
      <c r="H60" s="28">
        <v>100</v>
      </c>
      <c r="Y60" s="2">
        <v>1</v>
      </c>
      <c r="AQ60" s="2">
        <v>1</v>
      </c>
      <c r="DW60" s="2">
        <v>1</v>
      </c>
      <c r="FI60" s="4">
        <v>3</v>
      </c>
    </row>
    <row r="61" spans="1:166" x14ac:dyDescent="0.35">
      <c r="A61" s="2" t="s">
        <v>192</v>
      </c>
      <c r="B61" s="26">
        <v>2014</v>
      </c>
      <c r="C61" s="2">
        <v>109</v>
      </c>
      <c r="D61" s="2">
        <v>195</v>
      </c>
      <c r="E61" s="2">
        <v>6</v>
      </c>
      <c r="F61" s="2" t="s">
        <v>201</v>
      </c>
      <c r="G61" s="2" t="s">
        <v>176</v>
      </c>
      <c r="H61" s="28">
        <v>100</v>
      </c>
      <c r="DS61" s="2">
        <v>1</v>
      </c>
      <c r="DW61" s="2">
        <v>1</v>
      </c>
      <c r="DZ61" s="2">
        <v>1</v>
      </c>
      <c r="ED61" s="2">
        <v>1</v>
      </c>
      <c r="ER61" s="2">
        <v>1</v>
      </c>
      <c r="FI61" s="4">
        <v>1</v>
      </c>
    </row>
    <row r="62" spans="1:166" x14ac:dyDescent="0.35">
      <c r="A62" s="2" t="s">
        <v>192</v>
      </c>
      <c r="B62" s="26">
        <v>2014</v>
      </c>
      <c r="C62" s="2">
        <v>246</v>
      </c>
      <c r="D62" s="2">
        <v>197</v>
      </c>
      <c r="E62" s="2">
        <v>6</v>
      </c>
      <c r="F62" s="2" t="s">
        <v>201</v>
      </c>
      <c r="G62" s="2" t="s">
        <v>209</v>
      </c>
      <c r="H62" s="28">
        <v>100</v>
      </c>
      <c r="L62" s="2">
        <v>2</v>
      </c>
      <c r="AA62" s="2">
        <v>1</v>
      </c>
      <c r="BS62" s="2">
        <v>1</v>
      </c>
      <c r="CJ62" s="2">
        <v>1</v>
      </c>
      <c r="CO62" s="2">
        <v>1</v>
      </c>
      <c r="DC62" s="2">
        <v>1</v>
      </c>
      <c r="DW62" s="2">
        <v>1</v>
      </c>
      <c r="ED62" s="2">
        <v>1</v>
      </c>
      <c r="EF62" s="2">
        <v>1</v>
      </c>
      <c r="EM62" s="2">
        <v>1</v>
      </c>
      <c r="FB62" s="2">
        <v>1</v>
      </c>
      <c r="FI62" s="4">
        <v>5</v>
      </c>
    </row>
    <row r="63" spans="1:166" x14ac:dyDescent="0.35">
      <c r="A63" s="2" t="s">
        <v>192</v>
      </c>
      <c r="B63" s="26">
        <v>2014</v>
      </c>
      <c r="C63" s="2">
        <v>66</v>
      </c>
      <c r="D63" s="2">
        <v>397</v>
      </c>
      <c r="E63" s="2">
        <v>6</v>
      </c>
      <c r="F63" s="2" t="s">
        <v>201</v>
      </c>
      <c r="G63" s="2" t="s">
        <v>210</v>
      </c>
      <c r="H63" s="28">
        <v>100</v>
      </c>
      <c r="L63" s="2">
        <v>1</v>
      </c>
      <c r="W63" s="2">
        <v>2</v>
      </c>
      <c r="AJ63" s="2">
        <v>1</v>
      </c>
      <c r="AN63" s="2">
        <v>1</v>
      </c>
      <c r="AS63" s="2">
        <v>1</v>
      </c>
      <c r="BC63" s="2">
        <v>1</v>
      </c>
      <c r="BR63" s="2">
        <v>5</v>
      </c>
      <c r="BS63" s="2">
        <v>9</v>
      </c>
      <c r="CH63" s="2">
        <v>1</v>
      </c>
      <c r="CJ63" s="2">
        <v>1</v>
      </c>
      <c r="CL63" s="2">
        <v>1</v>
      </c>
      <c r="CR63" s="2">
        <v>5</v>
      </c>
      <c r="CX63" s="2">
        <v>1</v>
      </c>
      <c r="DA63" s="2">
        <v>2</v>
      </c>
      <c r="DD63" s="2">
        <v>2</v>
      </c>
      <c r="DP63" s="2">
        <v>1</v>
      </c>
      <c r="DZ63" s="2">
        <v>1</v>
      </c>
      <c r="EF63" s="2">
        <v>4</v>
      </c>
      <c r="EI63" s="2">
        <v>1</v>
      </c>
      <c r="FA63" s="2">
        <v>5</v>
      </c>
      <c r="FI63" s="4">
        <v>13</v>
      </c>
      <c r="FJ63" s="4">
        <v>26</v>
      </c>
    </row>
    <row r="64" spans="1:166" x14ac:dyDescent="0.35">
      <c r="A64" s="2" t="s">
        <v>192</v>
      </c>
      <c r="B64" s="26">
        <v>2014</v>
      </c>
      <c r="C64" s="2">
        <v>74</v>
      </c>
      <c r="D64" s="2">
        <v>489</v>
      </c>
      <c r="E64" s="2">
        <v>6</v>
      </c>
      <c r="F64" s="2" t="s">
        <v>201</v>
      </c>
      <c r="G64" s="2" t="s">
        <v>209</v>
      </c>
      <c r="H64" s="28">
        <v>100</v>
      </c>
      <c r="L64" s="2">
        <v>1</v>
      </c>
      <c r="W64" s="2">
        <v>1</v>
      </c>
      <c r="AA64" s="2">
        <v>1</v>
      </c>
      <c r="AO64" s="2">
        <v>1</v>
      </c>
      <c r="BC64" s="2">
        <v>1</v>
      </c>
      <c r="BS64" s="2">
        <v>4</v>
      </c>
      <c r="BY64" s="2">
        <v>1</v>
      </c>
      <c r="CO64" s="2">
        <v>1</v>
      </c>
      <c r="DA64" s="2">
        <v>1</v>
      </c>
      <c r="DY64" s="2">
        <v>1</v>
      </c>
      <c r="DZ64" s="2">
        <v>3</v>
      </c>
      <c r="EF64" s="2">
        <v>1</v>
      </c>
      <c r="EM64" s="2">
        <v>1</v>
      </c>
      <c r="FA64" s="2">
        <v>1</v>
      </c>
      <c r="FI64" s="4">
        <v>1</v>
      </c>
      <c r="FJ64" s="4">
        <v>4</v>
      </c>
    </row>
    <row r="65" spans="1:166" x14ac:dyDescent="0.35">
      <c r="A65" s="2" t="s">
        <v>192</v>
      </c>
      <c r="B65" s="26">
        <v>2014</v>
      </c>
      <c r="C65" s="2">
        <v>132</v>
      </c>
      <c r="D65" s="2">
        <v>599</v>
      </c>
      <c r="E65" s="2">
        <v>6</v>
      </c>
      <c r="F65" s="2" t="s">
        <v>201</v>
      </c>
      <c r="G65" s="2" t="s">
        <v>176</v>
      </c>
      <c r="H65" s="28">
        <v>100</v>
      </c>
      <c r="L65" s="2">
        <v>2</v>
      </c>
      <c r="AA65" s="2">
        <v>3</v>
      </c>
      <c r="AE65" s="2">
        <v>1</v>
      </c>
      <c r="FI65" s="4">
        <v>3</v>
      </c>
    </row>
    <row r="66" spans="1:166" x14ac:dyDescent="0.35">
      <c r="A66" s="2" t="s">
        <v>192</v>
      </c>
      <c r="B66" s="26">
        <v>2014</v>
      </c>
      <c r="C66" s="2">
        <v>124</v>
      </c>
      <c r="D66" s="2">
        <v>615</v>
      </c>
      <c r="E66" s="2">
        <v>6</v>
      </c>
      <c r="F66" s="2" t="s">
        <v>201</v>
      </c>
      <c r="G66" s="2" t="s">
        <v>176</v>
      </c>
      <c r="H66" s="28">
        <v>100</v>
      </c>
      <c r="L66" s="2">
        <v>2</v>
      </c>
      <c r="X66" s="2">
        <v>1</v>
      </c>
      <c r="AA66" s="2">
        <v>3</v>
      </c>
      <c r="BS66" s="2">
        <v>2</v>
      </c>
      <c r="CR66" s="2">
        <v>1</v>
      </c>
      <c r="DT66" s="2">
        <v>2</v>
      </c>
      <c r="DW66" s="2">
        <v>1</v>
      </c>
      <c r="DY66" s="2">
        <v>1</v>
      </c>
      <c r="ED66" s="2">
        <v>1</v>
      </c>
      <c r="EF66" s="2">
        <v>2</v>
      </c>
      <c r="EM66" s="2">
        <v>3</v>
      </c>
      <c r="FB66" s="2">
        <v>1</v>
      </c>
      <c r="FI66" s="4">
        <v>20</v>
      </c>
    </row>
    <row r="67" spans="1:166" x14ac:dyDescent="0.35">
      <c r="A67" s="2" t="s">
        <v>192</v>
      </c>
      <c r="B67" s="26">
        <v>2014</v>
      </c>
      <c r="C67" s="2">
        <v>160</v>
      </c>
      <c r="D67" s="2">
        <v>799</v>
      </c>
      <c r="E67" s="2">
        <v>6</v>
      </c>
      <c r="F67" s="2" t="s">
        <v>201</v>
      </c>
      <c r="G67" s="2" t="s">
        <v>211</v>
      </c>
      <c r="H67" s="28">
        <v>100</v>
      </c>
      <c r="L67" s="2">
        <v>1</v>
      </c>
      <c r="Y67" s="2">
        <v>1</v>
      </c>
      <c r="AA67" s="2">
        <v>1</v>
      </c>
      <c r="DT67" s="2">
        <v>1</v>
      </c>
      <c r="FI67" s="4">
        <v>8</v>
      </c>
    </row>
    <row r="68" spans="1:166" x14ac:dyDescent="0.35">
      <c r="A68" s="2" t="s">
        <v>192</v>
      </c>
      <c r="B68" s="26">
        <v>2014</v>
      </c>
      <c r="C68" s="2">
        <v>164</v>
      </c>
      <c r="D68" s="2">
        <v>917</v>
      </c>
      <c r="E68" s="2">
        <v>6</v>
      </c>
      <c r="F68" s="2" t="s">
        <v>201</v>
      </c>
      <c r="G68" s="2" t="s">
        <v>212</v>
      </c>
      <c r="H68" s="28">
        <v>100</v>
      </c>
      <c r="L68" s="2">
        <v>13</v>
      </c>
      <c r="X68" s="2">
        <v>6</v>
      </c>
      <c r="AB68" s="2">
        <v>1</v>
      </c>
      <c r="CH68" s="2">
        <v>2</v>
      </c>
      <c r="CK68" s="2">
        <v>1</v>
      </c>
      <c r="DW68" s="2">
        <v>4</v>
      </c>
      <c r="DY68" s="2">
        <v>1</v>
      </c>
      <c r="DZ68" s="2">
        <v>10</v>
      </c>
      <c r="FI68" s="4">
        <v>14</v>
      </c>
    </row>
    <row r="69" spans="1:166" x14ac:dyDescent="0.35">
      <c r="A69" s="2" t="s">
        <v>192</v>
      </c>
      <c r="B69" s="26">
        <v>2014</v>
      </c>
      <c r="C69" s="2">
        <v>168</v>
      </c>
      <c r="D69" s="2">
        <v>917</v>
      </c>
      <c r="E69" s="2">
        <v>6</v>
      </c>
      <c r="F69" s="2" t="s">
        <v>201</v>
      </c>
      <c r="G69" s="2" t="s">
        <v>213</v>
      </c>
      <c r="H69" s="28">
        <v>100</v>
      </c>
      <c r="L69" s="2">
        <v>16</v>
      </c>
      <c r="R69" s="2">
        <v>2</v>
      </c>
      <c r="S69" s="2">
        <v>5</v>
      </c>
      <c r="T69" s="2">
        <v>11</v>
      </c>
      <c r="X69" s="2">
        <v>27</v>
      </c>
      <c r="AB69" s="2">
        <v>1</v>
      </c>
      <c r="AF69" s="2">
        <v>1</v>
      </c>
      <c r="BS69" s="2">
        <v>4</v>
      </c>
      <c r="BY69" s="2">
        <v>9</v>
      </c>
      <c r="CE69" s="2">
        <v>1</v>
      </c>
      <c r="CF69" s="2">
        <v>2</v>
      </c>
      <c r="CH69" s="2">
        <v>4</v>
      </c>
      <c r="CJ69" s="2">
        <v>5</v>
      </c>
      <c r="CR69" s="2">
        <v>7</v>
      </c>
      <c r="CS69" s="2">
        <v>7</v>
      </c>
      <c r="DA69" s="2">
        <v>2</v>
      </c>
      <c r="DC69" s="2">
        <v>2</v>
      </c>
      <c r="DG69" s="2">
        <v>1</v>
      </c>
      <c r="DI69" s="2">
        <v>1</v>
      </c>
      <c r="DM69" s="2">
        <v>1</v>
      </c>
      <c r="DO69" s="2">
        <v>2</v>
      </c>
      <c r="DS69" s="2">
        <v>1</v>
      </c>
      <c r="DV69" s="2">
        <v>1</v>
      </c>
      <c r="DW69" s="2">
        <v>23</v>
      </c>
      <c r="DZ69" s="2">
        <v>37</v>
      </c>
      <c r="ED69" s="2">
        <v>2</v>
      </c>
      <c r="EE69" s="2">
        <v>1</v>
      </c>
      <c r="EF69" s="2">
        <v>1</v>
      </c>
      <c r="EH69" s="2">
        <v>1</v>
      </c>
      <c r="EJ69" s="2">
        <v>1</v>
      </c>
      <c r="FA69" s="2">
        <v>2</v>
      </c>
      <c r="FI69" s="4">
        <v>51</v>
      </c>
    </row>
    <row r="70" spans="1:166" x14ac:dyDescent="0.35">
      <c r="A70" s="2" t="s">
        <v>192</v>
      </c>
      <c r="B70" s="26">
        <v>2014</v>
      </c>
      <c r="C70" s="2">
        <v>263</v>
      </c>
      <c r="D70" s="2">
        <v>1097</v>
      </c>
      <c r="E70" s="2">
        <v>6</v>
      </c>
      <c r="F70" s="2" t="s">
        <v>201</v>
      </c>
      <c r="G70" s="2" t="s">
        <v>214</v>
      </c>
      <c r="H70" s="28">
        <v>100</v>
      </c>
      <c r="T70" s="2">
        <v>1</v>
      </c>
      <c r="W70" s="2">
        <v>1</v>
      </c>
      <c r="X70" s="2">
        <v>1</v>
      </c>
      <c r="AA70" s="2">
        <v>3</v>
      </c>
      <c r="BE70" s="2">
        <v>1</v>
      </c>
      <c r="BN70" s="2">
        <v>1</v>
      </c>
      <c r="BP70" s="2">
        <v>5</v>
      </c>
      <c r="BQ70" s="2">
        <v>7</v>
      </c>
      <c r="BV70" s="2">
        <v>1</v>
      </c>
      <c r="CB70" s="2">
        <v>1</v>
      </c>
      <c r="CF70" s="2">
        <v>1</v>
      </c>
      <c r="CP70" s="2">
        <v>1</v>
      </c>
      <c r="CU70" s="2">
        <v>1</v>
      </c>
      <c r="DO70" s="2">
        <v>1</v>
      </c>
      <c r="DP70" s="2">
        <v>5</v>
      </c>
      <c r="DS70" s="2">
        <v>1</v>
      </c>
      <c r="DY70" s="2">
        <v>6</v>
      </c>
      <c r="ED70" s="2">
        <v>1</v>
      </c>
      <c r="EL70" s="2">
        <v>2</v>
      </c>
      <c r="FA70" s="2">
        <v>4</v>
      </c>
      <c r="FB70" s="2">
        <v>1</v>
      </c>
      <c r="FC70" s="2">
        <v>1</v>
      </c>
      <c r="FG70" s="2">
        <v>1</v>
      </c>
      <c r="FI70" s="4">
        <v>20</v>
      </c>
    </row>
    <row r="71" spans="1:166" x14ac:dyDescent="0.35">
      <c r="A71" s="2" t="s">
        <v>192</v>
      </c>
      <c r="B71" s="26">
        <v>2014</v>
      </c>
      <c r="C71" s="2">
        <v>298</v>
      </c>
      <c r="D71" s="2">
        <v>1115</v>
      </c>
      <c r="E71" s="2">
        <v>6</v>
      </c>
      <c r="F71" s="2" t="s">
        <v>201</v>
      </c>
      <c r="G71" s="2" t="s">
        <v>215</v>
      </c>
      <c r="H71" s="28">
        <v>100</v>
      </c>
      <c r="L71" s="2">
        <v>1</v>
      </c>
      <c r="W71" s="2">
        <v>1</v>
      </c>
      <c r="X71" s="2">
        <v>1</v>
      </c>
      <c r="AA71" s="2">
        <v>1</v>
      </c>
      <c r="FI71" s="4">
        <v>3</v>
      </c>
    </row>
    <row r="72" spans="1:166" x14ac:dyDescent="0.35">
      <c r="A72" s="2" t="s">
        <v>192</v>
      </c>
      <c r="B72" s="26">
        <v>2014</v>
      </c>
      <c r="C72" s="2">
        <v>271</v>
      </c>
      <c r="D72" s="2">
        <v>1117</v>
      </c>
      <c r="E72" s="2">
        <v>6</v>
      </c>
      <c r="F72" s="2" t="s">
        <v>201</v>
      </c>
      <c r="G72" s="2" t="s">
        <v>215</v>
      </c>
      <c r="H72" s="28">
        <v>100</v>
      </c>
      <c r="T72" s="2">
        <v>1</v>
      </c>
      <c r="AA72" s="2">
        <v>3</v>
      </c>
      <c r="AB72" s="2">
        <v>1</v>
      </c>
      <c r="BE72" s="2">
        <v>1</v>
      </c>
      <c r="BH72" s="2">
        <v>1</v>
      </c>
      <c r="BM72" s="2">
        <v>1</v>
      </c>
      <c r="DD72" s="2">
        <v>1</v>
      </c>
      <c r="DS72" s="2">
        <v>2</v>
      </c>
      <c r="DW72" s="2">
        <v>2</v>
      </c>
      <c r="EB72" s="2">
        <v>1</v>
      </c>
      <c r="ED72" s="2">
        <v>1</v>
      </c>
      <c r="EM72" s="2">
        <v>1</v>
      </c>
      <c r="FA72" s="2">
        <v>2</v>
      </c>
      <c r="FG72" s="2">
        <v>1</v>
      </c>
      <c r="FI72" s="4">
        <v>8</v>
      </c>
    </row>
    <row r="73" spans="1:166" x14ac:dyDescent="0.35">
      <c r="A73" s="2" t="s">
        <v>192</v>
      </c>
      <c r="B73" s="26">
        <v>2014</v>
      </c>
      <c r="C73" s="2">
        <v>290</v>
      </c>
      <c r="D73" s="2">
        <v>1159</v>
      </c>
      <c r="E73" s="2">
        <v>6</v>
      </c>
      <c r="F73" s="2" t="s">
        <v>201</v>
      </c>
      <c r="G73" s="2" t="s">
        <v>215</v>
      </c>
      <c r="H73" s="28">
        <v>100</v>
      </c>
      <c r="T73" s="2">
        <v>1</v>
      </c>
      <c r="AA73" s="2">
        <v>1</v>
      </c>
      <c r="EQ73" s="2">
        <v>1</v>
      </c>
    </row>
    <row r="74" spans="1:166" x14ac:dyDescent="0.35">
      <c r="A74" s="2" t="s">
        <v>192</v>
      </c>
      <c r="B74" s="26">
        <v>2014</v>
      </c>
      <c r="C74" s="2">
        <v>302</v>
      </c>
      <c r="D74" s="2">
        <v>1159</v>
      </c>
      <c r="E74" s="2">
        <v>6</v>
      </c>
      <c r="F74" s="2" t="s">
        <v>201</v>
      </c>
      <c r="G74" s="2" t="s">
        <v>215</v>
      </c>
      <c r="H74" s="28">
        <v>100</v>
      </c>
      <c r="CJ74" s="2">
        <v>1</v>
      </c>
      <c r="DG74" s="2">
        <v>3</v>
      </c>
      <c r="DZ74" s="2">
        <v>1</v>
      </c>
    </row>
    <row r="75" spans="1:166" x14ac:dyDescent="0.35">
      <c r="A75" s="2" t="s">
        <v>192</v>
      </c>
      <c r="B75" s="26">
        <v>2014</v>
      </c>
      <c r="C75" s="2">
        <v>313</v>
      </c>
      <c r="D75" s="2">
        <v>1201</v>
      </c>
      <c r="E75" s="2">
        <v>6</v>
      </c>
      <c r="F75" s="2" t="s">
        <v>201</v>
      </c>
      <c r="G75" s="2" t="s">
        <v>176</v>
      </c>
      <c r="H75" s="28">
        <v>100</v>
      </c>
      <c r="L75" s="2">
        <v>7</v>
      </c>
      <c r="R75" s="2">
        <v>2</v>
      </c>
      <c r="S75" s="2">
        <v>2</v>
      </c>
      <c r="T75" s="2">
        <v>3</v>
      </c>
      <c r="W75" s="2">
        <v>26</v>
      </c>
      <c r="AA75" s="2">
        <v>13</v>
      </c>
      <c r="AB75" s="2">
        <v>3</v>
      </c>
      <c r="AF75" s="2">
        <v>1</v>
      </c>
      <c r="AM75" s="2">
        <v>1</v>
      </c>
      <c r="AO75" s="2">
        <v>1</v>
      </c>
      <c r="AT75" s="2">
        <v>5</v>
      </c>
      <c r="AX75" s="2">
        <v>1</v>
      </c>
      <c r="BI75" s="2">
        <v>18</v>
      </c>
      <c r="BZ75" s="2">
        <v>1</v>
      </c>
      <c r="CC75" s="2">
        <v>2</v>
      </c>
      <c r="CH75" s="2">
        <v>3</v>
      </c>
      <c r="CO75" s="2">
        <v>2</v>
      </c>
      <c r="CR75" s="2">
        <v>5</v>
      </c>
      <c r="CW75" s="2">
        <v>1</v>
      </c>
      <c r="DK75" s="2">
        <v>1</v>
      </c>
      <c r="DN75" s="2">
        <v>2</v>
      </c>
      <c r="DO75" s="2">
        <v>1</v>
      </c>
      <c r="DS75" s="2">
        <v>3</v>
      </c>
      <c r="DU75" s="2">
        <v>1</v>
      </c>
      <c r="DW75" s="2">
        <v>2</v>
      </c>
      <c r="DZ75" s="2">
        <v>9</v>
      </c>
      <c r="EF75" s="2">
        <v>3</v>
      </c>
      <c r="FA75" s="2">
        <v>2</v>
      </c>
      <c r="FI75" s="4">
        <v>35</v>
      </c>
      <c r="FJ75" s="4">
        <v>28</v>
      </c>
    </row>
    <row r="76" spans="1:166" x14ac:dyDescent="0.35">
      <c r="A76" s="2" t="s">
        <v>192</v>
      </c>
      <c r="B76" s="26">
        <v>2014</v>
      </c>
      <c r="C76" s="2">
        <v>93</v>
      </c>
      <c r="D76" s="2">
        <v>137</v>
      </c>
      <c r="E76" s="2">
        <v>6</v>
      </c>
      <c r="F76" s="2" t="s">
        <v>216</v>
      </c>
      <c r="G76" s="2" t="s">
        <v>217</v>
      </c>
      <c r="H76" s="28">
        <v>100</v>
      </c>
      <c r="AA76" s="2">
        <v>2</v>
      </c>
      <c r="CY76" s="2">
        <v>1</v>
      </c>
      <c r="FI76" s="4">
        <v>3</v>
      </c>
    </row>
    <row r="77" spans="1:166" x14ac:dyDescent="0.35">
      <c r="A77" s="2" t="s">
        <v>192</v>
      </c>
      <c r="B77" s="26">
        <v>2014</v>
      </c>
      <c r="C77" s="2">
        <v>45</v>
      </c>
      <c r="D77" s="2">
        <v>169</v>
      </c>
      <c r="E77" s="2">
        <v>6</v>
      </c>
      <c r="F77" s="2" t="s">
        <v>216</v>
      </c>
      <c r="G77" s="2" t="s">
        <v>176</v>
      </c>
      <c r="H77" s="28">
        <v>100</v>
      </c>
      <c r="S77" s="2">
        <v>1</v>
      </c>
      <c r="Y77" s="2">
        <v>1</v>
      </c>
      <c r="BS77" s="2">
        <v>1</v>
      </c>
      <c r="EO77" s="2">
        <v>1</v>
      </c>
      <c r="FI77" s="4">
        <v>1</v>
      </c>
    </row>
    <row r="78" spans="1:166" x14ac:dyDescent="0.35">
      <c r="A78" s="2" t="s">
        <v>192</v>
      </c>
      <c r="B78" s="26">
        <v>2014</v>
      </c>
      <c r="C78" s="2">
        <v>88</v>
      </c>
      <c r="D78" s="2">
        <v>529</v>
      </c>
      <c r="E78" s="2">
        <v>6</v>
      </c>
      <c r="F78" s="2" t="s">
        <v>216</v>
      </c>
      <c r="G78" s="2" t="s">
        <v>176</v>
      </c>
      <c r="H78" s="28">
        <v>100</v>
      </c>
      <c r="AA78" s="2">
        <v>1</v>
      </c>
      <c r="EC78" s="2">
        <v>1</v>
      </c>
    </row>
    <row r="79" spans="1:166" x14ac:dyDescent="0.35">
      <c r="A79" s="2" t="s">
        <v>218</v>
      </c>
      <c r="B79" s="2">
        <v>2014</v>
      </c>
      <c r="D79" s="2">
        <v>8</v>
      </c>
      <c r="F79" s="2" t="s">
        <v>219</v>
      </c>
      <c r="G79" s="34" t="s">
        <v>220</v>
      </c>
      <c r="H79" s="28">
        <v>100</v>
      </c>
      <c r="O79" s="2">
        <v>4</v>
      </c>
      <c r="P79" s="2">
        <v>3</v>
      </c>
      <c r="R79" s="2">
        <v>1</v>
      </c>
      <c r="T79" s="2">
        <v>2</v>
      </c>
      <c r="X79" s="2">
        <v>27</v>
      </c>
      <c r="BB79" s="2">
        <v>1</v>
      </c>
      <c r="BE79" s="2">
        <v>1</v>
      </c>
      <c r="BI79" s="2">
        <v>16</v>
      </c>
      <c r="BS79" s="2">
        <v>2</v>
      </c>
      <c r="CH79" s="2">
        <v>1</v>
      </c>
      <c r="CP79" s="2">
        <v>2</v>
      </c>
      <c r="CQ79" s="2">
        <v>1</v>
      </c>
      <c r="DE79" s="2">
        <v>1</v>
      </c>
      <c r="DN79" s="2">
        <v>1</v>
      </c>
      <c r="DX79" s="2">
        <v>2</v>
      </c>
      <c r="DZ79" s="2">
        <v>5</v>
      </c>
      <c r="EC79" s="2">
        <v>1</v>
      </c>
      <c r="EN79" s="2">
        <v>1</v>
      </c>
      <c r="FI79" s="4">
        <v>10</v>
      </c>
    </row>
    <row r="80" spans="1:166" x14ac:dyDescent="0.35">
      <c r="A80" s="2" t="s">
        <v>218</v>
      </c>
      <c r="B80" s="26">
        <v>2014</v>
      </c>
      <c r="F80" s="2" t="s">
        <v>219</v>
      </c>
      <c r="G80" s="34" t="s">
        <v>220</v>
      </c>
      <c r="H80" s="28">
        <v>100</v>
      </c>
      <c r="K80" s="2">
        <v>1</v>
      </c>
      <c r="L80" s="2">
        <v>28</v>
      </c>
      <c r="R80" s="2">
        <v>2</v>
      </c>
      <c r="S80" s="2">
        <v>5</v>
      </c>
      <c r="T80" s="2">
        <v>13</v>
      </c>
      <c r="X80" s="2">
        <v>58</v>
      </c>
      <c r="AA80" s="2">
        <v>30</v>
      </c>
      <c r="BY80" s="2">
        <v>1</v>
      </c>
      <c r="CH80" s="2">
        <v>2</v>
      </c>
      <c r="CJ80" s="2">
        <v>1</v>
      </c>
      <c r="CX80" s="2">
        <v>1</v>
      </c>
      <c r="CZ80" s="2">
        <v>2</v>
      </c>
      <c r="DN80" s="2">
        <v>1</v>
      </c>
      <c r="DU80" s="2">
        <v>1</v>
      </c>
      <c r="DX80" s="2">
        <v>8</v>
      </c>
      <c r="DZ80" s="2">
        <v>2</v>
      </c>
      <c r="EO80" s="2">
        <v>2</v>
      </c>
    </row>
    <row r="81" spans="1:166" x14ac:dyDescent="0.35">
      <c r="A81" s="2" t="s">
        <v>218</v>
      </c>
      <c r="B81" s="26">
        <v>2013</v>
      </c>
      <c r="F81" s="2" t="s">
        <v>219</v>
      </c>
      <c r="G81" s="34" t="s">
        <v>220</v>
      </c>
      <c r="H81" s="28">
        <v>100</v>
      </c>
      <c r="L81" s="2">
        <v>69</v>
      </c>
      <c r="N81" s="2">
        <v>13</v>
      </c>
      <c r="P81" s="2">
        <v>12</v>
      </c>
      <c r="R81" s="2">
        <v>1</v>
      </c>
      <c r="S81" s="2">
        <v>20</v>
      </c>
      <c r="T81" s="2">
        <v>62</v>
      </c>
      <c r="U81" s="2">
        <v>2</v>
      </c>
      <c r="X81" s="2">
        <v>348</v>
      </c>
      <c r="Z81" s="2">
        <v>2</v>
      </c>
      <c r="AA81" s="2">
        <v>150</v>
      </c>
      <c r="BY81" s="2">
        <v>9</v>
      </c>
      <c r="CF81" s="2">
        <v>1</v>
      </c>
      <c r="CH81" s="2">
        <v>25</v>
      </c>
      <c r="CO81" s="2">
        <v>1</v>
      </c>
      <c r="CX81" s="2">
        <v>6</v>
      </c>
      <c r="CZ81" s="2">
        <v>5</v>
      </c>
      <c r="DX81" s="2">
        <v>1</v>
      </c>
      <c r="EC81" s="2">
        <v>1</v>
      </c>
      <c r="EP81" s="2">
        <v>1</v>
      </c>
      <c r="EQ81" s="2">
        <v>2</v>
      </c>
      <c r="FE81" s="2">
        <v>2</v>
      </c>
      <c r="FF81" s="2">
        <v>4</v>
      </c>
      <c r="FI81" s="4">
        <v>100</v>
      </c>
    </row>
    <row r="82" spans="1:166" x14ac:dyDescent="0.35">
      <c r="A82" s="2" t="s">
        <v>221</v>
      </c>
      <c r="D82" s="2">
        <v>53</v>
      </c>
      <c r="F82" s="2" t="s">
        <v>222</v>
      </c>
      <c r="G82" s="2" t="s">
        <v>223</v>
      </c>
      <c r="H82" s="28">
        <v>100</v>
      </c>
      <c r="AJ82" s="2">
        <v>1</v>
      </c>
      <c r="AO82" s="2">
        <v>1</v>
      </c>
    </row>
    <row r="83" spans="1:166" x14ac:dyDescent="0.35">
      <c r="A83" s="2" t="s">
        <v>221</v>
      </c>
      <c r="D83" s="2">
        <v>53</v>
      </c>
      <c r="F83" s="2" t="s">
        <v>222</v>
      </c>
      <c r="G83" s="2" t="s">
        <v>223</v>
      </c>
      <c r="H83" s="28">
        <v>100</v>
      </c>
      <c r="AO83" s="2">
        <v>2</v>
      </c>
      <c r="BB83" s="2">
        <v>1</v>
      </c>
      <c r="BY83" s="2">
        <v>1</v>
      </c>
      <c r="FI83" s="4">
        <v>2</v>
      </c>
    </row>
    <row r="84" spans="1:166" x14ac:dyDescent="0.35">
      <c r="A84" s="2" t="s">
        <v>224</v>
      </c>
      <c r="D84" s="2">
        <v>6</v>
      </c>
      <c r="F84" s="2" t="s">
        <v>225</v>
      </c>
      <c r="G84" s="2" t="s">
        <v>226</v>
      </c>
      <c r="H84" s="28">
        <v>100</v>
      </c>
      <c r="FI84" s="4">
        <v>1</v>
      </c>
    </row>
    <row r="85" spans="1:166" s="35" customFormat="1" ht="11.5" x14ac:dyDescent="0.25">
      <c r="G85" s="36" t="s">
        <v>227</v>
      </c>
      <c r="J85" s="35">
        <f t="shared" ref="J85:AB85" si="0">SUM(J3:J84)</f>
        <v>6</v>
      </c>
      <c r="K85" s="35">
        <f t="shared" si="0"/>
        <v>2</v>
      </c>
      <c r="L85" s="35">
        <f t="shared" si="0"/>
        <v>16132</v>
      </c>
      <c r="M85" s="35">
        <f t="shared" si="0"/>
        <v>4827</v>
      </c>
      <c r="N85" s="35">
        <f t="shared" si="0"/>
        <v>13</v>
      </c>
      <c r="O85" s="35">
        <f t="shared" si="0"/>
        <v>26</v>
      </c>
      <c r="P85" s="35">
        <f t="shared" si="0"/>
        <v>17</v>
      </c>
      <c r="Q85" s="35">
        <f t="shared" si="0"/>
        <v>1</v>
      </c>
      <c r="R85" s="35">
        <f t="shared" si="0"/>
        <v>8</v>
      </c>
      <c r="S85" s="35">
        <f t="shared" si="0"/>
        <v>1897</v>
      </c>
      <c r="T85" s="35">
        <f t="shared" si="0"/>
        <v>659</v>
      </c>
      <c r="U85" s="35">
        <f t="shared" si="0"/>
        <v>13</v>
      </c>
      <c r="V85" s="35">
        <f t="shared" si="0"/>
        <v>13</v>
      </c>
      <c r="W85" s="35">
        <f t="shared" si="0"/>
        <v>81</v>
      </c>
      <c r="X85" s="35">
        <f t="shared" si="0"/>
        <v>9439</v>
      </c>
      <c r="Y85" s="35">
        <f t="shared" si="0"/>
        <v>7</v>
      </c>
      <c r="Z85" s="35">
        <f t="shared" si="0"/>
        <v>2</v>
      </c>
      <c r="AA85" s="35">
        <f t="shared" si="0"/>
        <v>20688</v>
      </c>
      <c r="AB85" s="35">
        <f t="shared" si="0"/>
        <v>12</v>
      </c>
      <c r="AD85" s="35">
        <f>SUM(AD3:AD84)</f>
        <v>3</v>
      </c>
      <c r="AE85" s="35">
        <f>SUM(AE3:AE84)</f>
        <v>2</v>
      </c>
      <c r="AF85" s="35">
        <f>SUM(AF3:AF84)</f>
        <v>2</v>
      </c>
      <c r="AG85" s="35">
        <f>SUM(AG3:AG84)</f>
        <v>5</v>
      </c>
      <c r="AI85" s="35">
        <f t="shared" ref="AI85:AO85" si="1">SUM(AI3:AI84)</f>
        <v>11</v>
      </c>
      <c r="AJ85" s="35">
        <f t="shared" si="1"/>
        <v>2</v>
      </c>
      <c r="AK85" s="35">
        <f t="shared" si="1"/>
        <v>1</v>
      </c>
      <c r="AL85" s="35">
        <f t="shared" si="1"/>
        <v>5</v>
      </c>
      <c r="AM85" s="35">
        <f t="shared" si="1"/>
        <v>1</v>
      </c>
      <c r="AN85" s="35">
        <f t="shared" si="1"/>
        <v>3</v>
      </c>
      <c r="AO85" s="35">
        <f t="shared" si="1"/>
        <v>22</v>
      </c>
      <c r="AQ85" s="35">
        <f>SUM(AQ3:AQ84)</f>
        <v>5</v>
      </c>
      <c r="AR85" s="35">
        <f>SUM(AR3:AR84)</f>
        <v>1</v>
      </c>
      <c r="AS85" s="35">
        <f>SUM(AS3:AS84)</f>
        <v>1</v>
      </c>
      <c r="AT85" s="35">
        <f>SUM(AT3:AT84)</f>
        <v>6</v>
      </c>
      <c r="AV85" s="35">
        <f t="shared" ref="AV85:BK85" si="2">SUM(AV3:AV84)</f>
        <v>3</v>
      </c>
      <c r="AW85" s="35">
        <f t="shared" si="2"/>
        <v>18</v>
      </c>
      <c r="AX85" s="35">
        <f t="shared" si="2"/>
        <v>4</v>
      </c>
      <c r="AY85" s="35">
        <f t="shared" si="2"/>
        <v>1</v>
      </c>
      <c r="AZ85" s="35">
        <f t="shared" si="2"/>
        <v>3</v>
      </c>
      <c r="BA85" s="35">
        <f t="shared" si="2"/>
        <v>2</v>
      </c>
      <c r="BB85" s="35">
        <f t="shared" si="2"/>
        <v>4</v>
      </c>
      <c r="BC85" s="35">
        <f t="shared" si="2"/>
        <v>3</v>
      </c>
      <c r="BD85" s="35">
        <f t="shared" si="2"/>
        <v>4</v>
      </c>
      <c r="BE85" s="35">
        <f t="shared" si="2"/>
        <v>4</v>
      </c>
      <c r="BF85" s="35">
        <f t="shared" si="2"/>
        <v>4</v>
      </c>
      <c r="BG85" s="35">
        <f t="shared" si="2"/>
        <v>1</v>
      </c>
      <c r="BH85" s="35">
        <f t="shared" si="2"/>
        <v>1</v>
      </c>
      <c r="BI85" s="35">
        <f t="shared" si="2"/>
        <v>36</v>
      </c>
      <c r="BJ85" s="35">
        <f t="shared" si="2"/>
        <v>1</v>
      </c>
      <c r="BK85" s="35">
        <f t="shared" si="2"/>
        <v>7</v>
      </c>
      <c r="BM85" s="35">
        <f t="shared" ref="BM85:BS85" si="3">SUM(BM3:BM84)</f>
        <v>3</v>
      </c>
      <c r="BN85" s="35">
        <f t="shared" si="3"/>
        <v>1</v>
      </c>
      <c r="BO85" s="35">
        <f t="shared" si="3"/>
        <v>1</v>
      </c>
      <c r="BP85" s="35">
        <f t="shared" si="3"/>
        <v>11</v>
      </c>
      <c r="BQ85" s="35">
        <f t="shared" si="3"/>
        <v>24</v>
      </c>
      <c r="BR85" s="35">
        <f t="shared" si="3"/>
        <v>5</v>
      </c>
      <c r="BS85" s="35">
        <f t="shared" si="3"/>
        <v>44</v>
      </c>
      <c r="BU85" s="35">
        <f t="shared" ref="BU85:CZ85" si="4">SUM(BU3:BU84)</f>
        <v>1</v>
      </c>
      <c r="BV85" s="35">
        <f t="shared" si="4"/>
        <v>1</v>
      </c>
      <c r="BW85" s="35">
        <f t="shared" si="4"/>
        <v>1</v>
      </c>
      <c r="BX85" s="35">
        <f t="shared" si="4"/>
        <v>3</v>
      </c>
      <c r="BY85" s="35">
        <f t="shared" si="4"/>
        <v>2058</v>
      </c>
      <c r="BZ85" s="35">
        <f t="shared" si="4"/>
        <v>1</v>
      </c>
      <c r="CA85" s="35">
        <f t="shared" si="4"/>
        <v>1</v>
      </c>
      <c r="CB85" s="35">
        <f t="shared" si="4"/>
        <v>2</v>
      </c>
      <c r="CC85" s="35">
        <f t="shared" si="4"/>
        <v>3</v>
      </c>
      <c r="CD85" s="35">
        <f t="shared" si="4"/>
        <v>1</v>
      </c>
      <c r="CE85" s="35">
        <f t="shared" si="4"/>
        <v>1</v>
      </c>
      <c r="CF85" s="35">
        <f t="shared" si="4"/>
        <v>6</v>
      </c>
      <c r="CG85" s="35">
        <f t="shared" si="4"/>
        <v>1</v>
      </c>
      <c r="CH85" s="35">
        <f t="shared" si="4"/>
        <v>76</v>
      </c>
      <c r="CI85" s="35">
        <f t="shared" si="4"/>
        <v>1</v>
      </c>
      <c r="CJ85" s="35">
        <f t="shared" si="4"/>
        <v>42</v>
      </c>
      <c r="CK85" s="35">
        <f t="shared" si="4"/>
        <v>2</v>
      </c>
      <c r="CL85" s="35">
        <f t="shared" si="4"/>
        <v>1</v>
      </c>
      <c r="CM85" s="35">
        <f t="shared" si="4"/>
        <v>2</v>
      </c>
      <c r="CN85" s="35">
        <f t="shared" si="4"/>
        <v>46</v>
      </c>
      <c r="CO85" s="35">
        <f t="shared" si="4"/>
        <v>9</v>
      </c>
      <c r="CP85" s="35">
        <f t="shared" si="4"/>
        <v>71</v>
      </c>
      <c r="CQ85" s="35">
        <f t="shared" si="4"/>
        <v>5</v>
      </c>
      <c r="CR85" s="35">
        <f t="shared" si="4"/>
        <v>54</v>
      </c>
      <c r="CS85" s="35">
        <f t="shared" si="4"/>
        <v>8</v>
      </c>
      <c r="CT85" s="35">
        <f t="shared" si="4"/>
        <v>1</v>
      </c>
      <c r="CU85" s="35">
        <f t="shared" si="4"/>
        <v>3</v>
      </c>
      <c r="CV85" s="35">
        <f t="shared" si="4"/>
        <v>1</v>
      </c>
      <c r="CW85" s="35">
        <f t="shared" si="4"/>
        <v>3</v>
      </c>
      <c r="CX85" s="35">
        <f t="shared" si="4"/>
        <v>20</v>
      </c>
      <c r="CY85" s="35">
        <f t="shared" si="4"/>
        <v>3</v>
      </c>
      <c r="CZ85" s="35">
        <f t="shared" si="4"/>
        <v>12</v>
      </c>
      <c r="DA85" s="35">
        <f t="shared" ref="DA85:EF85" si="5">SUM(DA3:DA84)</f>
        <v>10</v>
      </c>
      <c r="DB85" s="35">
        <f t="shared" si="5"/>
        <v>20</v>
      </c>
      <c r="DC85" s="35">
        <f t="shared" si="5"/>
        <v>3</v>
      </c>
      <c r="DD85" s="35">
        <f t="shared" si="5"/>
        <v>11</v>
      </c>
      <c r="DE85" s="35">
        <f t="shared" si="5"/>
        <v>8</v>
      </c>
      <c r="DF85" s="35">
        <f t="shared" si="5"/>
        <v>1</v>
      </c>
      <c r="DG85" s="35">
        <f t="shared" si="5"/>
        <v>5</v>
      </c>
      <c r="DH85" s="35">
        <f t="shared" si="5"/>
        <v>1</v>
      </c>
      <c r="DI85" s="35">
        <f t="shared" si="5"/>
        <v>1</v>
      </c>
      <c r="DJ85" s="35">
        <f t="shared" si="5"/>
        <v>1</v>
      </c>
      <c r="DK85" s="35">
        <f t="shared" si="5"/>
        <v>7</v>
      </c>
      <c r="DL85" s="35">
        <f t="shared" si="5"/>
        <v>19</v>
      </c>
      <c r="DM85" s="35">
        <f t="shared" si="5"/>
        <v>1</v>
      </c>
      <c r="DN85" s="35">
        <f t="shared" si="5"/>
        <v>7</v>
      </c>
      <c r="DO85" s="35">
        <f t="shared" si="5"/>
        <v>4</v>
      </c>
      <c r="DP85" s="35">
        <f t="shared" si="5"/>
        <v>16</v>
      </c>
      <c r="DQ85" s="35">
        <f t="shared" si="5"/>
        <v>20</v>
      </c>
      <c r="DR85" s="35">
        <f t="shared" si="5"/>
        <v>1</v>
      </c>
      <c r="DS85" s="35">
        <f t="shared" si="5"/>
        <v>15</v>
      </c>
      <c r="DT85" s="35">
        <f t="shared" si="5"/>
        <v>3</v>
      </c>
      <c r="DU85" s="35">
        <f t="shared" si="5"/>
        <v>4</v>
      </c>
      <c r="DV85" s="35">
        <f t="shared" si="5"/>
        <v>1</v>
      </c>
      <c r="DW85" s="35">
        <f t="shared" si="5"/>
        <v>144</v>
      </c>
      <c r="DX85" s="35">
        <f t="shared" si="5"/>
        <v>27</v>
      </c>
      <c r="DY85" s="35">
        <f t="shared" si="5"/>
        <v>23</v>
      </c>
      <c r="DZ85" s="35">
        <f t="shared" si="5"/>
        <v>139</v>
      </c>
      <c r="EA85" s="35">
        <f t="shared" si="5"/>
        <v>4</v>
      </c>
      <c r="EB85" s="35">
        <f t="shared" si="5"/>
        <v>1</v>
      </c>
      <c r="EC85" s="35">
        <f t="shared" si="5"/>
        <v>6</v>
      </c>
      <c r="ED85" s="35">
        <f t="shared" si="5"/>
        <v>88</v>
      </c>
      <c r="EE85" s="35">
        <f t="shared" si="5"/>
        <v>1</v>
      </c>
      <c r="EF85" s="35">
        <f t="shared" si="5"/>
        <v>62</v>
      </c>
      <c r="EG85" s="35">
        <f t="shared" ref="EG85:FL85" si="6">SUM(EG3:EG84)</f>
        <v>1</v>
      </c>
      <c r="EH85" s="35">
        <f t="shared" si="6"/>
        <v>3</v>
      </c>
      <c r="EI85" s="35">
        <f t="shared" si="6"/>
        <v>1</v>
      </c>
      <c r="EJ85" s="35">
        <f t="shared" si="6"/>
        <v>4</v>
      </c>
      <c r="EK85" s="35">
        <f t="shared" si="6"/>
        <v>33</v>
      </c>
      <c r="EL85" s="35">
        <f t="shared" si="6"/>
        <v>16</v>
      </c>
      <c r="EM85" s="35">
        <f t="shared" si="6"/>
        <v>7</v>
      </c>
      <c r="EN85" s="35">
        <f t="shared" si="6"/>
        <v>1</v>
      </c>
      <c r="EO85" s="35">
        <f t="shared" si="6"/>
        <v>7</v>
      </c>
      <c r="EP85" s="35">
        <f t="shared" si="6"/>
        <v>179</v>
      </c>
      <c r="EQ85" s="35">
        <f t="shared" si="6"/>
        <v>5</v>
      </c>
      <c r="ER85" s="35">
        <f t="shared" si="6"/>
        <v>2</v>
      </c>
      <c r="ES85" s="35">
        <f t="shared" si="6"/>
        <v>1</v>
      </c>
      <c r="ET85" s="35">
        <f t="shared" si="6"/>
        <v>1</v>
      </c>
      <c r="EU85" s="35">
        <f t="shared" si="6"/>
        <v>7</v>
      </c>
      <c r="EV85" s="35">
        <f t="shared" si="6"/>
        <v>1</v>
      </c>
      <c r="EW85" s="35">
        <f t="shared" si="6"/>
        <v>167</v>
      </c>
      <c r="EX85" s="35">
        <f t="shared" si="6"/>
        <v>1</v>
      </c>
      <c r="EY85" s="35">
        <f t="shared" si="6"/>
        <v>1</v>
      </c>
      <c r="EZ85" s="35">
        <f t="shared" si="6"/>
        <v>1</v>
      </c>
      <c r="FA85" s="35">
        <f t="shared" si="6"/>
        <v>100</v>
      </c>
      <c r="FB85" s="35">
        <f t="shared" si="6"/>
        <v>3</v>
      </c>
      <c r="FC85" s="35">
        <f t="shared" si="6"/>
        <v>2</v>
      </c>
      <c r="FD85" s="35">
        <f t="shared" si="6"/>
        <v>33</v>
      </c>
      <c r="FE85" s="35">
        <f t="shared" si="6"/>
        <v>14</v>
      </c>
      <c r="FF85" s="35">
        <f t="shared" si="6"/>
        <v>4</v>
      </c>
      <c r="FG85" s="35">
        <f t="shared" si="6"/>
        <v>3</v>
      </c>
      <c r="FH85" s="35">
        <f t="shared" si="6"/>
        <v>1</v>
      </c>
      <c r="FI85" s="35">
        <f t="shared" si="6"/>
        <v>1677</v>
      </c>
      <c r="FJ85" s="35">
        <f t="shared" si="6"/>
        <v>93</v>
      </c>
    </row>
    <row r="86" spans="1:166" x14ac:dyDescent="0.35">
      <c r="Q86" s="2" t="s">
        <v>228</v>
      </c>
    </row>
    <row r="87" spans="1:166" x14ac:dyDescent="0.35">
      <c r="A87" s="2" t="s">
        <v>229</v>
      </c>
    </row>
    <row r="88" spans="1:166" x14ac:dyDescent="0.35">
      <c r="A88" s="2" t="s">
        <v>230</v>
      </c>
    </row>
  </sheetData>
  <printOptions gridLines="1"/>
  <pageMargins left="0.70833333333333304" right="0.70833333333333304" top="0.74791666666666701" bottom="0.74791666666666701" header="0.51180555555555496" footer="0.51180555555555496"/>
  <pageSetup paperSize="9" fitToWidth="2"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8"/>
  <sheetViews>
    <sheetView zoomScale="70" zoomScaleNormal="70" workbookViewId="0">
      <pane xSplit="1" topLeftCell="B1" activePane="topRight" state="frozen"/>
      <selection pane="topRight"/>
    </sheetView>
  </sheetViews>
  <sheetFormatPr baseColWidth="10" defaultColWidth="7.75" defaultRowHeight="15.5" x14ac:dyDescent="0.35"/>
  <cols>
    <col min="1" max="1" width="35" style="37" customWidth="1"/>
    <col min="2" max="2" width="10.25" style="38" customWidth="1"/>
    <col min="3" max="3" width="9.5" style="38" customWidth="1"/>
    <col min="4" max="10" width="9.58203125" style="38" customWidth="1"/>
    <col min="11" max="11" width="9.75" style="38" customWidth="1"/>
    <col min="12" max="14" width="8.9140625" style="38" customWidth="1"/>
    <col min="15" max="24" width="9.75" style="38" customWidth="1"/>
    <col min="25" max="25" width="8.5" style="39" customWidth="1"/>
    <col min="26" max="37" width="9.58203125" style="38" customWidth="1"/>
    <col min="38" max="38" width="10.25" style="38" customWidth="1"/>
    <col min="39" max="43" width="9.58203125" style="38" customWidth="1"/>
    <col min="44" max="44" width="8.25" style="38" customWidth="1"/>
    <col min="45" max="56" width="10.4140625" style="38" customWidth="1"/>
    <col min="57" max="255" width="8.9140625" style="38" customWidth="1"/>
    <col min="256" max="1024" width="7.75" style="38"/>
  </cols>
  <sheetData>
    <row r="1" spans="1:57" ht="30" customHeight="1" x14ac:dyDescent="0.4">
      <c r="A1" s="40" t="s">
        <v>231</v>
      </c>
    </row>
    <row r="2" spans="1:57" s="45" customFormat="1" ht="33.5" x14ac:dyDescent="0.35">
      <c r="A2" s="41"/>
      <c r="B2" s="41"/>
      <c r="C2" s="41" t="s">
        <v>232</v>
      </c>
      <c r="D2" s="41" t="s">
        <v>233</v>
      </c>
      <c r="E2" s="41" t="s">
        <v>234</v>
      </c>
      <c r="F2" s="41" t="s">
        <v>235</v>
      </c>
      <c r="G2" s="41" t="s">
        <v>235</v>
      </c>
      <c r="H2" s="41" t="s">
        <v>232</v>
      </c>
      <c r="I2" s="41" t="s">
        <v>232</v>
      </c>
      <c r="J2" s="41" t="s">
        <v>236</v>
      </c>
      <c r="K2" s="41" t="s">
        <v>236</v>
      </c>
      <c r="L2" s="41" t="s">
        <v>237</v>
      </c>
      <c r="M2" s="41" t="s">
        <v>237</v>
      </c>
      <c r="N2" s="41" t="s">
        <v>237</v>
      </c>
      <c r="O2" s="41" t="s">
        <v>236</v>
      </c>
      <c r="P2" s="41" t="s">
        <v>238</v>
      </c>
      <c r="Q2" s="41" t="s">
        <v>238</v>
      </c>
      <c r="R2" s="41" t="s">
        <v>238</v>
      </c>
      <c r="S2" s="41" t="s">
        <v>238</v>
      </c>
      <c r="T2" s="41" t="s">
        <v>238</v>
      </c>
      <c r="U2" s="41" t="s">
        <v>238</v>
      </c>
      <c r="V2" s="41" t="s">
        <v>238</v>
      </c>
      <c r="W2" s="41" t="s">
        <v>238</v>
      </c>
      <c r="X2" s="41" t="s">
        <v>238</v>
      </c>
      <c r="Y2" s="42" t="s">
        <v>239</v>
      </c>
      <c r="Z2" s="41" t="s">
        <v>240</v>
      </c>
      <c r="AA2" s="41" t="s">
        <v>240</v>
      </c>
      <c r="AB2" s="41" t="s">
        <v>240</v>
      </c>
      <c r="AC2" s="41" t="s">
        <v>241</v>
      </c>
      <c r="AD2" s="41" t="s">
        <v>241</v>
      </c>
      <c r="AE2" s="41" t="s">
        <v>242</v>
      </c>
      <c r="AF2" s="41" t="s">
        <v>243</v>
      </c>
      <c r="AG2" s="41" t="s">
        <v>244</v>
      </c>
      <c r="AH2" s="41" t="s">
        <v>245</v>
      </c>
      <c r="AI2" s="41" t="s">
        <v>245</v>
      </c>
      <c r="AJ2" s="41" t="s">
        <v>246</v>
      </c>
      <c r="AK2" s="41" t="s">
        <v>246</v>
      </c>
      <c r="AL2" s="41" t="s">
        <v>247</v>
      </c>
      <c r="AM2" s="41" t="s">
        <v>246</v>
      </c>
      <c r="AN2" s="41" t="s">
        <v>246</v>
      </c>
      <c r="AO2" s="41" t="s">
        <v>246</v>
      </c>
      <c r="AP2" s="41" t="s">
        <v>248</v>
      </c>
      <c r="AQ2" s="41" t="s">
        <v>245</v>
      </c>
      <c r="AR2" s="42" t="s">
        <v>249</v>
      </c>
      <c r="AS2" s="43" t="s">
        <v>250</v>
      </c>
      <c r="AT2" s="43" t="s">
        <v>251</v>
      </c>
      <c r="AU2" s="43" t="s">
        <v>252</v>
      </c>
      <c r="AV2" s="44" t="s">
        <v>253</v>
      </c>
      <c r="AW2" s="44" t="s">
        <v>254</v>
      </c>
      <c r="AX2" s="43" t="s">
        <v>255</v>
      </c>
      <c r="AY2" s="44" t="s">
        <v>256</v>
      </c>
      <c r="AZ2" s="44" t="s">
        <v>257</v>
      </c>
      <c r="BA2" s="44" t="s">
        <v>254</v>
      </c>
      <c r="BB2" s="43" t="s">
        <v>258</v>
      </c>
      <c r="BC2" s="43" t="s">
        <v>259</v>
      </c>
      <c r="BD2" s="43" t="s">
        <v>258</v>
      </c>
      <c r="BE2" s="42" t="s">
        <v>260</v>
      </c>
    </row>
    <row r="3" spans="1:57" ht="178.5" x14ac:dyDescent="0.35">
      <c r="A3" s="46"/>
      <c r="B3" s="46"/>
      <c r="C3" s="47" t="s">
        <v>261</v>
      </c>
      <c r="D3" s="47" t="s">
        <v>262</v>
      </c>
      <c r="E3" s="47" t="s">
        <v>263</v>
      </c>
      <c r="F3" s="47" t="s">
        <v>264</v>
      </c>
      <c r="G3" s="47" t="s">
        <v>265</v>
      </c>
      <c r="H3" s="47" t="s">
        <v>266</v>
      </c>
      <c r="I3" s="47" t="s">
        <v>267</v>
      </c>
      <c r="J3" s="47" t="s">
        <v>268</v>
      </c>
      <c r="K3" s="47" t="s">
        <v>265</v>
      </c>
      <c r="L3" s="47" t="s">
        <v>269</v>
      </c>
      <c r="M3" s="47" t="s">
        <v>270</v>
      </c>
      <c r="N3" s="47" t="s">
        <v>271</v>
      </c>
      <c r="O3" s="47" t="s">
        <v>272</v>
      </c>
      <c r="P3" s="47" t="s">
        <v>273</v>
      </c>
      <c r="Q3" s="47" t="s">
        <v>274</v>
      </c>
      <c r="R3" s="47" t="s">
        <v>275</v>
      </c>
      <c r="S3" s="47" t="s">
        <v>276</v>
      </c>
      <c r="T3" s="47" t="s">
        <v>277</v>
      </c>
      <c r="U3" s="47" t="s">
        <v>278</v>
      </c>
      <c r="V3" s="47" t="s">
        <v>279</v>
      </c>
      <c r="W3" s="47" t="s">
        <v>280</v>
      </c>
      <c r="X3" s="47" t="s">
        <v>281</v>
      </c>
      <c r="Y3" s="48" t="s">
        <v>282</v>
      </c>
      <c r="Z3" s="47" t="s">
        <v>283</v>
      </c>
      <c r="AA3" s="47" t="s">
        <v>284</v>
      </c>
      <c r="AB3" s="47" t="s">
        <v>285</v>
      </c>
      <c r="AC3" s="47" t="s">
        <v>286</v>
      </c>
      <c r="AD3" s="47" t="s">
        <v>287</v>
      </c>
      <c r="AE3" s="47" t="s">
        <v>288</v>
      </c>
      <c r="AF3" s="47" t="s">
        <v>289</v>
      </c>
      <c r="AG3" s="47" t="s">
        <v>290</v>
      </c>
      <c r="AH3" s="47" t="s">
        <v>291</v>
      </c>
      <c r="AI3" s="47" t="s">
        <v>292</v>
      </c>
      <c r="AJ3" s="47" t="s">
        <v>293</v>
      </c>
      <c r="AK3" s="47" t="s">
        <v>294</v>
      </c>
      <c r="AL3" s="47" t="s">
        <v>295</v>
      </c>
      <c r="AM3" s="47" t="s">
        <v>296</v>
      </c>
      <c r="AN3" s="47" t="s">
        <v>297</v>
      </c>
      <c r="AO3" s="47" t="s">
        <v>279</v>
      </c>
      <c r="AP3" s="47" t="s">
        <v>298</v>
      </c>
      <c r="AQ3" s="47" t="s">
        <v>299</v>
      </c>
      <c r="AR3" s="48" t="s">
        <v>300</v>
      </c>
      <c r="AS3" s="47" t="s">
        <v>301</v>
      </c>
      <c r="AT3" s="47" t="s">
        <v>302</v>
      </c>
      <c r="AU3" s="47" t="s">
        <v>177</v>
      </c>
      <c r="AV3" s="47" t="s">
        <v>179</v>
      </c>
      <c r="AW3" s="47" t="s">
        <v>184</v>
      </c>
      <c r="AX3" s="47" t="s">
        <v>173</v>
      </c>
      <c r="AY3" s="47" t="s">
        <v>187</v>
      </c>
      <c r="AZ3" s="47" t="s">
        <v>303</v>
      </c>
      <c r="BA3" s="47" t="s">
        <v>189</v>
      </c>
      <c r="BB3" s="47" t="s">
        <v>301</v>
      </c>
      <c r="BC3" s="47" t="s">
        <v>218</v>
      </c>
      <c r="BD3" s="47" t="s">
        <v>221</v>
      </c>
      <c r="BE3" s="48" t="s">
        <v>304</v>
      </c>
    </row>
    <row r="4" spans="1:57" x14ac:dyDescent="0.35">
      <c r="A4" s="46"/>
      <c r="B4" s="46"/>
      <c r="C4" s="49">
        <v>1</v>
      </c>
      <c r="D4" s="49">
        <v>1</v>
      </c>
      <c r="E4" s="49">
        <v>1</v>
      </c>
      <c r="F4" s="49">
        <v>28</v>
      </c>
      <c r="G4" s="49">
        <v>7</v>
      </c>
      <c r="H4" s="49">
        <v>9</v>
      </c>
      <c r="I4" s="49">
        <v>3</v>
      </c>
      <c r="J4" s="49">
        <v>1</v>
      </c>
      <c r="K4" s="49">
        <v>36</v>
      </c>
      <c r="L4" s="49">
        <v>1</v>
      </c>
      <c r="M4" s="49">
        <v>5</v>
      </c>
      <c r="N4" s="49">
        <v>1</v>
      </c>
      <c r="O4" s="49">
        <v>2</v>
      </c>
      <c r="P4" s="49">
        <v>4</v>
      </c>
      <c r="Q4" s="49">
        <v>5</v>
      </c>
      <c r="R4" s="49">
        <v>3</v>
      </c>
      <c r="S4" s="49">
        <v>4</v>
      </c>
      <c r="T4" s="49">
        <v>1</v>
      </c>
      <c r="U4" s="49">
        <v>28</v>
      </c>
      <c r="V4" s="49">
        <v>2</v>
      </c>
      <c r="W4" s="49">
        <v>7</v>
      </c>
      <c r="X4" s="49">
        <v>43</v>
      </c>
      <c r="Y4" s="50"/>
      <c r="Z4" s="49">
        <v>18</v>
      </c>
      <c r="AA4" s="49">
        <v>21</v>
      </c>
      <c r="AB4" s="49">
        <v>1</v>
      </c>
      <c r="AC4" s="49"/>
      <c r="AD4" s="49">
        <v>146</v>
      </c>
      <c r="AE4" s="49">
        <v>14</v>
      </c>
      <c r="AF4" s="51"/>
      <c r="AG4" s="49">
        <v>1</v>
      </c>
      <c r="AH4" s="49">
        <v>31</v>
      </c>
      <c r="AI4" s="49">
        <v>2</v>
      </c>
      <c r="AJ4" s="49">
        <v>1</v>
      </c>
      <c r="AK4" s="49">
        <v>2</v>
      </c>
      <c r="AL4" s="49">
        <v>8</v>
      </c>
      <c r="AM4" s="49">
        <v>46</v>
      </c>
      <c r="AN4" s="49">
        <v>77</v>
      </c>
      <c r="AO4" s="49">
        <v>2</v>
      </c>
      <c r="AP4" s="49">
        <v>11</v>
      </c>
      <c r="AQ4" s="49">
        <v>12</v>
      </c>
      <c r="AR4" s="50"/>
      <c r="AS4" s="49">
        <v>6</v>
      </c>
      <c r="AT4" s="49">
        <v>90</v>
      </c>
      <c r="AU4" s="49">
        <v>7</v>
      </c>
      <c r="AV4" s="49">
        <v>13</v>
      </c>
      <c r="AW4" s="49">
        <v>11</v>
      </c>
      <c r="AX4" s="49">
        <v>1</v>
      </c>
      <c r="AY4" s="49">
        <v>8</v>
      </c>
      <c r="AZ4" s="49">
        <v>16</v>
      </c>
      <c r="BA4" s="49">
        <v>13</v>
      </c>
      <c r="BB4" s="49">
        <v>33</v>
      </c>
      <c r="BC4" s="49">
        <v>3</v>
      </c>
      <c r="BD4" s="49">
        <v>3</v>
      </c>
      <c r="BE4" s="50"/>
    </row>
    <row r="5" spans="1:57" ht="56.5" x14ac:dyDescent="0.35">
      <c r="A5" s="46"/>
      <c r="B5" s="46"/>
      <c r="C5" s="52" t="s">
        <v>305</v>
      </c>
      <c r="D5" s="52" t="s">
        <v>306</v>
      </c>
      <c r="E5" s="52" t="s">
        <v>307</v>
      </c>
      <c r="F5" s="52" t="s">
        <v>308</v>
      </c>
      <c r="G5" s="52" t="s">
        <v>309</v>
      </c>
      <c r="H5" s="52" t="s">
        <v>310</v>
      </c>
      <c r="I5" s="52" t="s">
        <v>311</v>
      </c>
      <c r="J5" s="52" t="s">
        <v>312</v>
      </c>
      <c r="K5" s="52" t="s">
        <v>313</v>
      </c>
      <c r="L5" s="52" t="s">
        <v>312</v>
      </c>
      <c r="M5" s="52" t="s">
        <v>314</v>
      </c>
      <c r="N5" s="52" t="s">
        <v>315</v>
      </c>
      <c r="O5" s="52" t="s">
        <v>316</v>
      </c>
      <c r="P5" s="52" t="s">
        <v>317</v>
      </c>
      <c r="Q5" s="52" t="s">
        <v>318</v>
      </c>
      <c r="R5" s="52" t="s">
        <v>319</v>
      </c>
      <c r="S5" s="52" t="s">
        <v>308</v>
      </c>
      <c r="T5" s="52" t="s">
        <v>176</v>
      </c>
      <c r="U5" s="52" t="s">
        <v>320</v>
      </c>
      <c r="V5" s="52" t="s">
        <v>308</v>
      </c>
      <c r="W5" s="52" t="s">
        <v>321</v>
      </c>
      <c r="X5" s="52" t="s">
        <v>322</v>
      </c>
      <c r="Y5" s="53"/>
      <c r="Z5" s="52" t="s">
        <v>323</v>
      </c>
      <c r="AA5" s="52" t="s">
        <v>324</v>
      </c>
      <c r="AB5" s="52" t="s">
        <v>209</v>
      </c>
      <c r="AC5" s="52" t="s">
        <v>176</v>
      </c>
      <c r="AD5" s="52" t="s">
        <v>209</v>
      </c>
      <c r="AE5" s="52" t="s">
        <v>176</v>
      </c>
      <c r="AF5" s="51" t="s">
        <v>325</v>
      </c>
      <c r="AG5" s="52" t="s">
        <v>176</v>
      </c>
      <c r="AH5" s="52" t="s">
        <v>314</v>
      </c>
      <c r="AI5" s="52" t="s">
        <v>326</v>
      </c>
      <c r="AJ5" s="52" t="s">
        <v>327</v>
      </c>
      <c r="AK5" s="52" t="s">
        <v>312</v>
      </c>
      <c r="AL5" s="52" t="s">
        <v>328</v>
      </c>
      <c r="AM5" s="52" t="s">
        <v>309</v>
      </c>
      <c r="AN5" s="52" t="s">
        <v>329</v>
      </c>
      <c r="AO5" s="52" t="s">
        <v>308</v>
      </c>
      <c r="AP5" s="52" t="s">
        <v>330</v>
      </c>
      <c r="AQ5" s="52" t="s">
        <v>325</v>
      </c>
      <c r="AR5" s="53"/>
      <c r="AS5" s="52" t="s">
        <v>331</v>
      </c>
      <c r="AT5" s="52" t="s">
        <v>331</v>
      </c>
      <c r="AU5" s="52" t="s">
        <v>331</v>
      </c>
      <c r="AV5" s="52" t="s">
        <v>331</v>
      </c>
      <c r="AW5" s="52" t="s">
        <v>331</v>
      </c>
      <c r="AX5" s="52" t="s">
        <v>331</v>
      </c>
      <c r="AY5" s="52" t="s">
        <v>331</v>
      </c>
      <c r="AZ5" s="52" t="s">
        <v>332</v>
      </c>
      <c r="BA5" s="52" t="s">
        <v>331</v>
      </c>
      <c r="BB5" s="52" t="s">
        <v>331</v>
      </c>
      <c r="BC5" s="52" t="s">
        <v>333</v>
      </c>
      <c r="BD5" s="52" t="s">
        <v>333</v>
      </c>
      <c r="BE5" s="53"/>
    </row>
    <row r="6" spans="1:57" ht="70.5" x14ac:dyDescent="0.35">
      <c r="A6" s="46"/>
      <c r="B6" s="46"/>
      <c r="C6" s="52" t="s">
        <v>334</v>
      </c>
      <c r="D6" s="52" t="s">
        <v>334</v>
      </c>
      <c r="E6" s="52" t="s">
        <v>334</v>
      </c>
      <c r="F6" s="52" t="s">
        <v>334</v>
      </c>
      <c r="G6" s="52" t="s">
        <v>334</v>
      </c>
      <c r="H6" s="52" t="s">
        <v>334</v>
      </c>
      <c r="I6" s="52" t="s">
        <v>334</v>
      </c>
      <c r="J6" s="52" t="s">
        <v>334</v>
      </c>
      <c r="K6" s="52" t="s">
        <v>334</v>
      </c>
      <c r="L6" s="52" t="s">
        <v>334</v>
      </c>
      <c r="M6" s="52" t="s">
        <v>334</v>
      </c>
      <c r="N6" s="52" t="s">
        <v>334</v>
      </c>
      <c r="O6" s="52" t="s">
        <v>334</v>
      </c>
      <c r="P6" s="52" t="s">
        <v>334</v>
      </c>
      <c r="Q6" s="52" t="s">
        <v>334</v>
      </c>
      <c r="R6" s="52" t="s">
        <v>334</v>
      </c>
      <c r="S6" s="52" t="s">
        <v>334</v>
      </c>
      <c r="T6" s="52" t="s">
        <v>334</v>
      </c>
      <c r="U6" s="52" t="s">
        <v>334</v>
      </c>
      <c r="V6" s="52" t="s">
        <v>334</v>
      </c>
      <c r="W6" s="52" t="s">
        <v>334</v>
      </c>
      <c r="X6" s="52" t="s">
        <v>334</v>
      </c>
      <c r="Y6" s="54"/>
      <c r="Z6" s="52" t="s">
        <v>334</v>
      </c>
      <c r="AA6" s="52" t="s">
        <v>334</v>
      </c>
      <c r="AB6" s="52" t="s">
        <v>334</v>
      </c>
      <c r="AC6" s="52" t="s">
        <v>334</v>
      </c>
      <c r="AD6" s="52" t="s">
        <v>334</v>
      </c>
      <c r="AE6" s="52" t="s">
        <v>334</v>
      </c>
      <c r="AF6" s="52" t="s">
        <v>334</v>
      </c>
      <c r="AG6" s="52" t="s">
        <v>334</v>
      </c>
      <c r="AH6" s="52" t="s">
        <v>334</v>
      </c>
      <c r="AI6" s="52" t="s">
        <v>334</v>
      </c>
      <c r="AJ6" s="52" t="s">
        <v>334</v>
      </c>
      <c r="AK6" s="52" t="s">
        <v>334</v>
      </c>
      <c r="AL6" s="52" t="s">
        <v>334</v>
      </c>
      <c r="AM6" s="52" t="s">
        <v>334</v>
      </c>
      <c r="AN6" s="52" t="s">
        <v>334</v>
      </c>
      <c r="AO6" s="52" t="s">
        <v>334</v>
      </c>
      <c r="AP6" s="52" t="s">
        <v>334</v>
      </c>
      <c r="AQ6" s="52" t="s">
        <v>334</v>
      </c>
      <c r="AR6" s="54"/>
      <c r="AS6" s="41" t="s">
        <v>335</v>
      </c>
      <c r="AT6" s="41" t="s">
        <v>336</v>
      </c>
      <c r="AU6" s="41" t="s">
        <v>335</v>
      </c>
      <c r="AV6" s="41" t="s">
        <v>335</v>
      </c>
      <c r="AW6" s="41" t="s">
        <v>335</v>
      </c>
      <c r="AX6" s="41" t="s">
        <v>335</v>
      </c>
      <c r="AY6" s="41" t="s">
        <v>335</v>
      </c>
      <c r="AZ6" s="41" t="s">
        <v>337</v>
      </c>
      <c r="BA6" s="41" t="s">
        <v>335</v>
      </c>
      <c r="BB6" s="41" t="s">
        <v>335</v>
      </c>
      <c r="BC6" s="41" t="s">
        <v>335</v>
      </c>
      <c r="BD6" s="41" t="s">
        <v>335</v>
      </c>
      <c r="BE6" s="54"/>
    </row>
    <row r="7" spans="1:57" s="65" customFormat="1" ht="14.5" x14ac:dyDescent="0.35">
      <c r="A7" s="55" t="s">
        <v>338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8"/>
      <c r="O7" s="57"/>
      <c r="P7" s="57"/>
      <c r="Q7" s="57"/>
      <c r="R7" s="57"/>
      <c r="S7" s="57"/>
      <c r="T7" s="57"/>
      <c r="U7" s="57"/>
      <c r="V7" s="57"/>
      <c r="W7" s="57"/>
      <c r="X7" s="57"/>
      <c r="Y7" s="59"/>
      <c r="Z7" s="57"/>
      <c r="AA7" s="57"/>
      <c r="AB7" s="58"/>
      <c r="AC7" s="58"/>
      <c r="AD7" s="58"/>
      <c r="AE7" s="58"/>
      <c r="AF7" s="60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61"/>
      <c r="AS7" s="62"/>
      <c r="AT7" s="62"/>
      <c r="AU7" s="63"/>
      <c r="AV7" s="63"/>
      <c r="AW7" s="63"/>
      <c r="AX7" s="63"/>
      <c r="AY7" s="63"/>
      <c r="AZ7" s="62"/>
      <c r="BA7" s="63"/>
      <c r="BB7" s="62"/>
      <c r="BC7" s="62"/>
      <c r="BD7" s="62"/>
      <c r="BE7" s="64"/>
    </row>
    <row r="8" spans="1:57" x14ac:dyDescent="0.35">
      <c r="A8" s="66" t="s">
        <v>28</v>
      </c>
      <c r="B8" s="66" t="s">
        <v>339</v>
      </c>
      <c r="C8" s="51"/>
      <c r="D8" s="51"/>
      <c r="E8" s="51"/>
      <c r="F8" s="67">
        <v>28</v>
      </c>
      <c r="G8" s="51"/>
      <c r="H8" s="51"/>
      <c r="I8" s="68">
        <v>37</v>
      </c>
      <c r="J8" s="51"/>
      <c r="K8" s="51"/>
      <c r="L8" s="51"/>
      <c r="M8" s="51"/>
      <c r="N8" s="46"/>
      <c r="O8" s="51"/>
      <c r="P8" s="51"/>
      <c r="Q8" s="51"/>
      <c r="R8" s="51"/>
      <c r="S8" s="51"/>
      <c r="T8" s="69">
        <v>4</v>
      </c>
      <c r="U8" s="69">
        <v>1</v>
      </c>
      <c r="V8" s="69">
        <v>24</v>
      </c>
      <c r="W8" s="51"/>
      <c r="X8" s="69">
        <v>34</v>
      </c>
      <c r="Y8" s="50">
        <f t="shared" ref="Y8:Y18" si="0">SUM(C8:X8)</f>
        <v>128</v>
      </c>
      <c r="Z8" s="51">
        <v>22</v>
      </c>
      <c r="AA8" s="69">
        <v>1</v>
      </c>
      <c r="AB8" s="46"/>
      <c r="AC8" s="46"/>
      <c r="AD8" s="70">
        <v>51</v>
      </c>
      <c r="AE8" s="46"/>
      <c r="AF8" s="70">
        <f>16+14</f>
        <v>30</v>
      </c>
      <c r="AG8" s="46"/>
      <c r="AH8" s="70">
        <v>1509</v>
      </c>
      <c r="AI8" s="46"/>
      <c r="AJ8" s="46"/>
      <c r="AK8" s="46"/>
      <c r="AL8" s="46"/>
      <c r="AM8" s="46"/>
      <c r="AN8" s="70">
        <v>35</v>
      </c>
      <c r="AO8" s="71">
        <v>29</v>
      </c>
      <c r="AP8" s="72">
        <v>2</v>
      </c>
      <c r="AQ8" s="46"/>
      <c r="AR8" s="73">
        <f>SUM(Z8:AQ8)</f>
        <v>1679</v>
      </c>
      <c r="AS8" s="37"/>
      <c r="AT8" s="37"/>
      <c r="AU8" s="74"/>
      <c r="AV8" s="74"/>
      <c r="AW8" s="74"/>
      <c r="AX8" s="74"/>
      <c r="AY8" s="74"/>
      <c r="AZ8" s="37"/>
      <c r="BA8" s="74"/>
      <c r="BB8" s="37">
        <v>13</v>
      </c>
      <c r="BC8" s="37"/>
      <c r="BD8" s="37"/>
      <c r="BE8" s="50">
        <f>SUM(AS8:BD8)</f>
        <v>13</v>
      </c>
    </row>
    <row r="9" spans="1:57" x14ac:dyDescent="0.35">
      <c r="A9" s="66" t="s">
        <v>340</v>
      </c>
      <c r="B9" s="66" t="s">
        <v>339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46"/>
      <c r="O9" s="51"/>
      <c r="P9" s="51"/>
      <c r="Q9" s="51"/>
      <c r="R9" s="51"/>
      <c r="S9" s="51"/>
      <c r="T9" s="51"/>
      <c r="U9" s="51"/>
      <c r="V9" s="51"/>
      <c r="W9" s="51"/>
      <c r="X9" s="69">
        <v>2</v>
      </c>
      <c r="Y9" s="50">
        <f t="shared" si="0"/>
        <v>2</v>
      </c>
      <c r="Z9" s="51"/>
      <c r="AA9" s="51"/>
      <c r="AB9" s="46"/>
      <c r="AC9" s="46"/>
      <c r="AD9" s="46"/>
      <c r="AE9" s="46"/>
      <c r="AF9" s="70"/>
      <c r="AG9" s="46"/>
      <c r="AH9" s="46"/>
      <c r="AI9" s="46"/>
      <c r="AJ9" s="46"/>
      <c r="AK9" s="46"/>
      <c r="AL9" s="46"/>
      <c r="AM9" s="46"/>
      <c r="AN9" s="70"/>
      <c r="AO9" s="46"/>
      <c r="AP9" s="46"/>
      <c r="AQ9" s="46"/>
      <c r="AR9" s="73"/>
      <c r="AS9" s="37">
        <v>1</v>
      </c>
      <c r="AT9" s="37"/>
      <c r="AU9" s="74"/>
      <c r="AV9" s="74">
        <v>21</v>
      </c>
      <c r="AW9" s="74">
        <v>4</v>
      </c>
      <c r="AX9" s="74">
        <v>5</v>
      </c>
      <c r="AY9" s="74">
        <v>4</v>
      </c>
      <c r="AZ9" s="37"/>
      <c r="BA9" s="74"/>
      <c r="BB9" s="37">
        <v>46</v>
      </c>
      <c r="BC9" s="37"/>
      <c r="BD9" s="75"/>
      <c r="BE9" s="50">
        <f>SUM(AS9:BD9)</f>
        <v>81</v>
      </c>
    </row>
    <row r="10" spans="1:57" x14ac:dyDescent="0.35">
      <c r="A10" s="66" t="s">
        <v>16</v>
      </c>
      <c r="B10" s="66" t="s">
        <v>339</v>
      </c>
      <c r="C10" s="51"/>
      <c r="D10" s="51"/>
      <c r="E10" s="51"/>
      <c r="F10" s="51">
        <v>267</v>
      </c>
      <c r="G10" s="51">
        <v>25</v>
      </c>
      <c r="H10" s="51">
        <v>54</v>
      </c>
      <c r="I10" s="51">
        <v>121</v>
      </c>
      <c r="J10" s="51">
        <v>2</v>
      </c>
      <c r="K10" s="51">
        <f>265+413</f>
        <v>678</v>
      </c>
      <c r="L10" s="51"/>
      <c r="M10" s="76">
        <v>12</v>
      </c>
      <c r="N10" s="46"/>
      <c r="O10" s="51">
        <v>21</v>
      </c>
      <c r="P10" s="51">
        <v>93</v>
      </c>
      <c r="Q10" s="51">
        <v>492</v>
      </c>
      <c r="R10" s="51"/>
      <c r="S10" s="51">
        <v>267</v>
      </c>
      <c r="T10" s="51"/>
      <c r="U10" s="51">
        <v>18</v>
      </c>
      <c r="V10" s="51">
        <v>17</v>
      </c>
      <c r="W10" s="51">
        <v>2</v>
      </c>
      <c r="X10" s="69">
        <v>3143</v>
      </c>
      <c r="Y10" s="50">
        <f t="shared" si="0"/>
        <v>5212</v>
      </c>
      <c r="Z10" s="76">
        <v>4721</v>
      </c>
      <c r="AA10" s="51">
        <v>7</v>
      </c>
      <c r="AB10" s="46"/>
      <c r="AC10" s="46"/>
      <c r="AD10" s="46">
        <v>8</v>
      </c>
      <c r="AE10" s="46"/>
      <c r="AF10" s="46">
        <v>4</v>
      </c>
      <c r="AG10" s="46">
        <v>5</v>
      </c>
      <c r="AH10" s="70">
        <v>129</v>
      </c>
      <c r="AI10" s="66" t="s">
        <v>341</v>
      </c>
      <c r="AJ10" s="46"/>
      <c r="AK10" s="46">
        <v>10</v>
      </c>
      <c r="AL10" s="46"/>
      <c r="AM10" s="46">
        <v>3</v>
      </c>
      <c r="AN10" s="71">
        <v>568</v>
      </c>
      <c r="AO10" s="77">
        <v>965</v>
      </c>
      <c r="AP10" s="77">
        <v>34</v>
      </c>
      <c r="AQ10" s="70">
        <v>660</v>
      </c>
      <c r="AR10" s="78">
        <f>SUM(Z10:AQ10)</f>
        <v>7114</v>
      </c>
      <c r="AS10" s="37">
        <v>2</v>
      </c>
      <c r="AT10" s="37">
        <v>3</v>
      </c>
      <c r="AU10" s="74"/>
      <c r="AV10" s="74">
        <v>2</v>
      </c>
      <c r="AW10" s="74"/>
      <c r="AX10" s="74"/>
      <c r="AY10" s="74"/>
      <c r="AZ10" s="37">
        <v>5</v>
      </c>
      <c r="BA10" s="74"/>
      <c r="BB10" s="37">
        <v>2</v>
      </c>
      <c r="BC10" s="37"/>
      <c r="BD10" s="37"/>
      <c r="BE10" s="50">
        <f>SUM(AS10:BD10)</f>
        <v>14</v>
      </c>
    </row>
    <row r="11" spans="1:57" ht="18.75" customHeight="1" x14ac:dyDescent="0.35">
      <c r="A11" s="66" t="s">
        <v>342</v>
      </c>
      <c r="B11" s="66" t="s">
        <v>339</v>
      </c>
      <c r="C11" s="51"/>
      <c r="D11" s="51"/>
      <c r="E11" s="51"/>
      <c r="F11" s="51"/>
      <c r="G11" s="51"/>
      <c r="H11" s="51"/>
      <c r="I11" s="51"/>
      <c r="J11" s="51"/>
      <c r="K11" s="79">
        <v>8</v>
      </c>
      <c r="L11" s="51"/>
      <c r="M11" s="51"/>
      <c r="N11" s="46"/>
      <c r="O11" s="51"/>
      <c r="P11" s="51"/>
      <c r="Q11" s="51"/>
      <c r="R11" s="51"/>
      <c r="S11" s="76">
        <v>1</v>
      </c>
      <c r="T11" s="51"/>
      <c r="U11" s="79">
        <v>1</v>
      </c>
      <c r="V11" s="69">
        <v>2</v>
      </c>
      <c r="W11" s="51"/>
      <c r="X11" s="69">
        <v>88</v>
      </c>
      <c r="Y11" s="50">
        <f t="shared" si="0"/>
        <v>100</v>
      </c>
      <c r="Z11" s="51">
        <v>44</v>
      </c>
      <c r="AA11" s="68">
        <v>1</v>
      </c>
      <c r="AB11" s="46"/>
      <c r="AC11" s="46"/>
      <c r="AD11" s="46"/>
      <c r="AE11" s="46"/>
      <c r="AF11" s="46"/>
      <c r="AG11" s="46"/>
      <c r="AH11" s="70">
        <v>1342</v>
      </c>
      <c r="AI11" s="46"/>
      <c r="AJ11" s="46"/>
      <c r="AK11" s="46"/>
      <c r="AL11" s="80" t="s">
        <v>343</v>
      </c>
      <c r="AM11" s="46"/>
      <c r="AN11" s="71">
        <v>169</v>
      </c>
      <c r="AO11" s="71">
        <v>12</v>
      </c>
      <c r="AP11" s="70">
        <v>1</v>
      </c>
      <c r="AQ11" s="46"/>
      <c r="AR11" s="73">
        <f>SUM(Z11:AQ11)</f>
        <v>1569</v>
      </c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37"/>
      <c r="BE11" s="50"/>
    </row>
    <row r="12" spans="1:57" x14ac:dyDescent="0.35">
      <c r="A12" s="66" t="s">
        <v>344</v>
      </c>
      <c r="B12" s="66" t="s">
        <v>339</v>
      </c>
      <c r="C12" s="79">
        <v>1</v>
      </c>
      <c r="D12" s="51"/>
      <c r="E12" s="51"/>
      <c r="F12" s="51">
        <v>217</v>
      </c>
      <c r="G12" s="51"/>
      <c r="H12" s="69">
        <v>2</v>
      </c>
      <c r="I12" s="67">
        <v>12051</v>
      </c>
      <c r="J12" s="51"/>
      <c r="K12" s="51">
        <v>8</v>
      </c>
      <c r="L12" s="67">
        <v>124</v>
      </c>
      <c r="M12" s="79">
        <v>55</v>
      </c>
      <c r="N12" s="46"/>
      <c r="O12" s="79">
        <v>358</v>
      </c>
      <c r="P12" s="51">
        <v>3</v>
      </c>
      <c r="Q12" s="51">
        <v>8</v>
      </c>
      <c r="R12" s="51">
        <v>1</v>
      </c>
      <c r="S12" s="51">
        <v>42</v>
      </c>
      <c r="T12" s="51">
        <v>2</v>
      </c>
      <c r="U12" s="51">
        <v>1</v>
      </c>
      <c r="V12" s="69">
        <v>2</v>
      </c>
      <c r="W12" s="51"/>
      <c r="X12" s="69">
        <v>1237</v>
      </c>
      <c r="Y12" s="81">
        <f t="shared" si="0"/>
        <v>14112</v>
      </c>
      <c r="Z12" s="79">
        <v>457</v>
      </c>
      <c r="AA12" s="51">
        <v>15</v>
      </c>
      <c r="AB12" s="46"/>
      <c r="AC12" s="46"/>
      <c r="AD12" s="46">
        <v>3</v>
      </c>
      <c r="AE12" s="46"/>
      <c r="AF12" s="46">
        <v>1</v>
      </c>
      <c r="AG12" s="46"/>
      <c r="AH12" s="70">
        <v>23580</v>
      </c>
      <c r="AI12" s="46"/>
      <c r="AJ12" s="46"/>
      <c r="AK12" s="77">
        <v>71</v>
      </c>
      <c r="AL12" s="46"/>
      <c r="AM12" s="46">
        <v>3</v>
      </c>
      <c r="AN12" s="71">
        <v>361</v>
      </c>
      <c r="AO12" s="46">
        <v>73</v>
      </c>
      <c r="AP12" s="46">
        <v>7</v>
      </c>
      <c r="AQ12" s="70">
        <v>240</v>
      </c>
      <c r="AR12" s="78">
        <f>SUM(Z12:AQ12)</f>
        <v>24811</v>
      </c>
      <c r="AS12" s="37">
        <v>23</v>
      </c>
      <c r="AT12" s="37">
        <v>2</v>
      </c>
      <c r="AU12" s="74">
        <v>6</v>
      </c>
      <c r="AV12" s="74">
        <v>15920</v>
      </c>
      <c r="AW12" s="74">
        <v>6</v>
      </c>
      <c r="AX12" s="74">
        <v>12</v>
      </c>
      <c r="AY12" s="74">
        <v>11</v>
      </c>
      <c r="AZ12" s="37">
        <v>898</v>
      </c>
      <c r="BA12" s="74">
        <v>9</v>
      </c>
      <c r="BB12" s="37">
        <v>48</v>
      </c>
      <c r="BC12" s="37">
        <v>97</v>
      </c>
      <c r="BD12" s="37"/>
      <c r="BE12" s="50">
        <f t="shared" ref="BE12:BE18" si="1">SUM(AS12:BD12)</f>
        <v>17032</v>
      </c>
    </row>
    <row r="13" spans="1:57" x14ac:dyDescent="0.35">
      <c r="A13" s="66" t="s">
        <v>22</v>
      </c>
      <c r="B13" s="66" t="s">
        <v>339</v>
      </c>
      <c r="C13" s="51"/>
      <c r="D13" s="51"/>
      <c r="E13" s="51"/>
      <c r="F13" s="67">
        <v>38</v>
      </c>
      <c r="G13" s="69">
        <v>2</v>
      </c>
      <c r="H13" s="51"/>
      <c r="I13" s="51"/>
      <c r="J13" s="51"/>
      <c r="K13" s="51"/>
      <c r="L13" s="51"/>
      <c r="M13" s="51"/>
      <c r="N13" s="46"/>
      <c r="O13" s="51"/>
      <c r="P13" s="51"/>
      <c r="Q13" s="79">
        <v>7</v>
      </c>
      <c r="R13" s="51"/>
      <c r="S13" s="76">
        <v>1</v>
      </c>
      <c r="T13" s="51"/>
      <c r="U13" s="79">
        <v>1</v>
      </c>
      <c r="V13" s="51"/>
      <c r="W13" s="69">
        <v>1</v>
      </c>
      <c r="X13" s="51"/>
      <c r="Y13" s="50">
        <f t="shared" si="0"/>
        <v>50</v>
      </c>
      <c r="Z13" s="51"/>
      <c r="AA13" s="51"/>
      <c r="AB13" s="46"/>
      <c r="AC13" s="46"/>
      <c r="AD13" s="46"/>
      <c r="AE13" s="46"/>
      <c r="AF13" s="46"/>
      <c r="AG13" s="46"/>
      <c r="AH13" s="70"/>
      <c r="AI13" s="46"/>
      <c r="AJ13" s="46"/>
      <c r="AK13" s="77"/>
      <c r="AL13" s="46"/>
      <c r="AM13" s="46"/>
      <c r="AN13" s="71"/>
      <c r="AO13" s="46"/>
      <c r="AP13" s="46"/>
      <c r="AQ13" s="70"/>
      <c r="AR13" s="73"/>
      <c r="AS13" s="37"/>
      <c r="AT13" s="37"/>
      <c r="AU13" s="74"/>
      <c r="AV13" s="74"/>
      <c r="AW13" s="74">
        <v>1</v>
      </c>
      <c r="AX13" s="74"/>
      <c r="AY13" s="74">
        <v>1</v>
      </c>
      <c r="AZ13" s="37"/>
      <c r="BA13" s="74"/>
      <c r="BB13" s="37"/>
      <c r="BC13" s="37">
        <v>15</v>
      </c>
      <c r="BD13" s="37"/>
      <c r="BE13" s="50">
        <f t="shared" si="1"/>
        <v>17</v>
      </c>
    </row>
    <row r="14" spans="1:57" x14ac:dyDescent="0.35">
      <c r="A14" s="66" t="s">
        <v>23</v>
      </c>
      <c r="B14" s="66" t="s">
        <v>339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46"/>
      <c r="O14" s="79">
        <v>2</v>
      </c>
      <c r="P14" s="51"/>
      <c r="Q14" s="51"/>
      <c r="R14" s="51"/>
      <c r="S14" s="51"/>
      <c r="T14" s="51"/>
      <c r="U14" s="51"/>
      <c r="V14" s="51"/>
      <c r="W14" s="51"/>
      <c r="X14" s="51"/>
      <c r="Y14" s="50">
        <f t="shared" si="0"/>
        <v>2</v>
      </c>
      <c r="Z14" s="51"/>
      <c r="AA14" s="51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70">
        <v>8</v>
      </c>
      <c r="AM14" s="46"/>
      <c r="AN14" s="46"/>
      <c r="AO14" s="46"/>
      <c r="AP14" s="46"/>
      <c r="AQ14" s="46"/>
      <c r="AR14" s="73">
        <f>SUM(Z14:AQ14)</f>
        <v>8</v>
      </c>
      <c r="AS14" s="37"/>
      <c r="AT14" s="37">
        <v>11</v>
      </c>
      <c r="AU14" s="74"/>
      <c r="AV14" s="74"/>
      <c r="AW14" s="74"/>
      <c r="AX14" s="74"/>
      <c r="AY14" s="74"/>
      <c r="AZ14" s="37"/>
      <c r="BA14" s="74">
        <v>1</v>
      </c>
      <c r="BB14" s="37"/>
      <c r="BC14" s="37"/>
      <c r="BD14" s="37"/>
      <c r="BE14" s="50">
        <f t="shared" si="1"/>
        <v>12</v>
      </c>
    </row>
    <row r="15" spans="1:57" x14ac:dyDescent="0.35">
      <c r="A15" s="66" t="s">
        <v>21</v>
      </c>
      <c r="B15" s="66" t="s">
        <v>339</v>
      </c>
      <c r="C15" s="51"/>
      <c r="D15" s="51"/>
      <c r="E15" s="51"/>
      <c r="F15" s="51"/>
      <c r="G15" s="69">
        <v>1</v>
      </c>
      <c r="H15" s="51"/>
      <c r="I15" s="51"/>
      <c r="J15" s="51"/>
      <c r="K15" s="51"/>
      <c r="L15" s="51"/>
      <c r="M15" s="51"/>
      <c r="N15" s="46"/>
      <c r="O15" s="79">
        <v>1</v>
      </c>
      <c r="P15" s="51"/>
      <c r="Q15" s="51"/>
      <c r="R15" s="51"/>
      <c r="S15" s="51"/>
      <c r="T15" s="51"/>
      <c r="U15" s="79">
        <v>1</v>
      </c>
      <c r="V15" s="51"/>
      <c r="W15" s="69">
        <v>1</v>
      </c>
      <c r="X15" s="69">
        <v>2</v>
      </c>
      <c r="Y15" s="50">
        <f t="shared" si="0"/>
        <v>6</v>
      </c>
      <c r="Z15" s="51">
        <v>1</v>
      </c>
      <c r="AA15" s="51"/>
      <c r="AB15" s="46"/>
      <c r="AC15" s="46"/>
      <c r="AD15" s="46"/>
      <c r="AE15" s="46"/>
      <c r="AF15" s="46"/>
      <c r="AG15" s="46"/>
      <c r="AH15" s="70">
        <v>3</v>
      </c>
      <c r="AI15" s="46"/>
      <c r="AJ15" s="46"/>
      <c r="AK15" s="46"/>
      <c r="AL15" s="46"/>
      <c r="AM15" s="46"/>
      <c r="AN15" s="46"/>
      <c r="AO15" s="46"/>
      <c r="AP15" s="46"/>
      <c r="AQ15" s="46"/>
      <c r="AR15" s="73">
        <f>SUM(Z15:AQ15)</f>
        <v>4</v>
      </c>
      <c r="AS15" s="37"/>
      <c r="AT15" s="37"/>
      <c r="AU15" s="74"/>
      <c r="AV15" s="74">
        <v>20</v>
      </c>
      <c r="AW15" s="74"/>
      <c r="AX15" s="74">
        <v>2</v>
      </c>
      <c r="AY15" s="74"/>
      <c r="AZ15" s="37"/>
      <c r="BA15" s="74"/>
      <c r="BB15" s="37"/>
      <c r="BC15" s="37">
        <v>4</v>
      </c>
      <c r="BD15" s="37"/>
      <c r="BE15" s="50">
        <f t="shared" si="1"/>
        <v>26</v>
      </c>
    </row>
    <row r="16" spans="1:57" ht="16.5" x14ac:dyDescent="0.35">
      <c r="A16" s="66" t="s">
        <v>26</v>
      </c>
      <c r="B16" s="66" t="s">
        <v>339</v>
      </c>
      <c r="C16" s="51"/>
      <c r="D16" s="67">
        <v>2</v>
      </c>
      <c r="E16" s="51"/>
      <c r="F16" s="67">
        <v>15</v>
      </c>
      <c r="G16" s="51"/>
      <c r="H16" s="69">
        <v>2</v>
      </c>
      <c r="I16" s="67">
        <v>6699</v>
      </c>
      <c r="J16" s="79">
        <v>7</v>
      </c>
      <c r="K16" s="79">
        <v>13</v>
      </c>
      <c r="L16" s="76">
        <v>11</v>
      </c>
      <c r="M16" s="79">
        <v>877</v>
      </c>
      <c r="N16" s="46"/>
      <c r="O16" s="69">
        <v>3</v>
      </c>
      <c r="P16" s="79">
        <v>30</v>
      </c>
      <c r="Q16" s="51"/>
      <c r="R16" s="51"/>
      <c r="S16" s="67">
        <v>27</v>
      </c>
      <c r="T16" s="69">
        <v>6</v>
      </c>
      <c r="U16" s="51"/>
      <c r="V16" s="69">
        <v>15</v>
      </c>
      <c r="W16" s="51"/>
      <c r="X16" s="69">
        <v>352</v>
      </c>
      <c r="Y16" s="50">
        <f t="shared" si="0"/>
        <v>8059</v>
      </c>
      <c r="Z16" s="79">
        <v>125</v>
      </c>
      <c r="AA16" s="69">
        <v>27</v>
      </c>
      <c r="AB16" s="46"/>
      <c r="AC16" s="46"/>
      <c r="AD16" s="46">
        <v>208</v>
      </c>
      <c r="AE16" s="46"/>
      <c r="AF16" s="46">
        <v>2</v>
      </c>
      <c r="AG16" s="46"/>
      <c r="AH16" s="46">
        <v>1799</v>
      </c>
      <c r="AI16" s="46"/>
      <c r="AJ16" s="46"/>
      <c r="AK16" s="46">
        <v>36</v>
      </c>
      <c r="AL16" s="80" t="s">
        <v>345</v>
      </c>
      <c r="AM16" s="46"/>
      <c r="AN16" s="46">
        <v>168</v>
      </c>
      <c r="AO16" s="46">
        <v>27</v>
      </c>
      <c r="AP16" s="46">
        <v>13</v>
      </c>
      <c r="AQ16" s="46">
        <v>272</v>
      </c>
      <c r="AR16" s="78">
        <f>SUM(Z16:AQ16)</f>
        <v>2677</v>
      </c>
      <c r="AS16" s="37"/>
      <c r="AT16" s="37"/>
      <c r="AU16" s="74">
        <v>12</v>
      </c>
      <c r="AV16" s="74">
        <v>526</v>
      </c>
      <c r="AW16" s="74">
        <v>2</v>
      </c>
      <c r="AX16" s="74">
        <v>5</v>
      </c>
      <c r="AY16" s="74">
        <v>2</v>
      </c>
      <c r="AZ16" s="37"/>
      <c r="BA16" s="74">
        <v>3</v>
      </c>
      <c r="BB16" s="37">
        <v>32</v>
      </c>
      <c r="BC16" s="37">
        <v>77</v>
      </c>
      <c r="BD16" s="37"/>
      <c r="BE16" s="50">
        <f t="shared" si="1"/>
        <v>659</v>
      </c>
    </row>
    <row r="17" spans="1:57" ht="16.5" x14ac:dyDescent="0.35">
      <c r="A17" s="66" t="s">
        <v>30</v>
      </c>
      <c r="B17" s="66" t="s">
        <v>339</v>
      </c>
      <c r="C17" s="51"/>
      <c r="D17" s="67">
        <v>36</v>
      </c>
      <c r="E17" s="82" t="s">
        <v>346</v>
      </c>
      <c r="F17" s="67">
        <v>28</v>
      </c>
      <c r="G17" s="69">
        <v>13</v>
      </c>
      <c r="H17" s="69">
        <v>7</v>
      </c>
      <c r="I17" s="51"/>
      <c r="J17" s="67">
        <v>15</v>
      </c>
      <c r="K17" s="79">
        <v>9</v>
      </c>
      <c r="L17" s="51"/>
      <c r="M17" s="51"/>
      <c r="N17" s="72">
        <v>5</v>
      </c>
      <c r="O17" s="69">
        <v>7</v>
      </c>
      <c r="P17" s="51"/>
      <c r="Q17" s="79">
        <v>4</v>
      </c>
      <c r="R17" s="51"/>
      <c r="S17" s="51"/>
      <c r="T17" s="69">
        <v>7</v>
      </c>
      <c r="U17" s="79">
        <v>3</v>
      </c>
      <c r="V17" s="69">
        <v>17</v>
      </c>
      <c r="W17" s="69">
        <v>1</v>
      </c>
      <c r="X17" s="69">
        <v>67</v>
      </c>
      <c r="Y17" s="50">
        <f t="shared" si="0"/>
        <v>219</v>
      </c>
      <c r="Z17" s="51">
        <v>104</v>
      </c>
      <c r="AA17" s="69">
        <v>6</v>
      </c>
      <c r="AB17" s="70">
        <v>4</v>
      </c>
      <c r="AC17" s="72">
        <v>1</v>
      </c>
      <c r="AD17" s="70">
        <v>1969</v>
      </c>
      <c r="AE17" s="70">
        <v>353</v>
      </c>
      <c r="AF17" s="70">
        <v>150</v>
      </c>
      <c r="AG17" s="46"/>
      <c r="AH17" s="46"/>
      <c r="AI17" s="46"/>
      <c r="AJ17" s="66" t="s">
        <v>341</v>
      </c>
      <c r="AK17" s="80" t="s">
        <v>346</v>
      </c>
      <c r="AL17" s="80" t="s">
        <v>347</v>
      </c>
      <c r="AM17" s="46"/>
      <c r="AN17" s="70">
        <v>23</v>
      </c>
      <c r="AO17" s="72">
        <v>1</v>
      </c>
      <c r="AP17" s="72">
        <v>16</v>
      </c>
      <c r="AQ17" s="70">
        <v>552</v>
      </c>
      <c r="AR17" s="73">
        <f>SUM(Z17:AQ17)</f>
        <v>3179</v>
      </c>
      <c r="AS17" s="37">
        <v>3</v>
      </c>
      <c r="AT17" s="37">
        <v>20</v>
      </c>
      <c r="AU17" s="74">
        <v>4</v>
      </c>
      <c r="AV17" s="74">
        <v>8895</v>
      </c>
      <c r="AW17" s="74">
        <v>23</v>
      </c>
      <c r="AX17" s="74">
        <v>22</v>
      </c>
      <c r="AY17" s="74">
        <v>8</v>
      </c>
      <c r="AZ17" s="37">
        <v>15</v>
      </c>
      <c r="BA17" s="74"/>
      <c r="BB17" s="37">
        <v>51</v>
      </c>
      <c r="BC17" s="37">
        <v>433</v>
      </c>
      <c r="BD17" s="37"/>
      <c r="BE17" s="50">
        <f t="shared" si="1"/>
        <v>9474</v>
      </c>
    </row>
    <row r="18" spans="1:57" x14ac:dyDescent="0.35">
      <c r="A18" s="66" t="s">
        <v>32</v>
      </c>
      <c r="B18" s="66" t="s">
        <v>339</v>
      </c>
      <c r="C18" s="51"/>
      <c r="D18" s="51"/>
      <c r="E18" s="51"/>
      <c r="F18" s="76">
        <v>1</v>
      </c>
      <c r="G18" s="51"/>
      <c r="H18" s="51"/>
      <c r="I18" s="51"/>
      <c r="J18" s="51"/>
      <c r="K18" s="51"/>
      <c r="L18" s="51"/>
      <c r="M18" s="51"/>
      <c r="N18" s="72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0">
        <f t="shared" si="0"/>
        <v>1</v>
      </c>
      <c r="Z18" s="51"/>
      <c r="AA18" s="51"/>
      <c r="AB18" s="70"/>
      <c r="AC18" s="72"/>
      <c r="AD18" s="70"/>
      <c r="AE18" s="70"/>
      <c r="AF18" s="70"/>
      <c r="AG18" s="46"/>
      <c r="AH18" s="46"/>
      <c r="AI18" s="46"/>
      <c r="AJ18" s="66"/>
      <c r="AK18" s="80"/>
      <c r="AL18" s="80"/>
      <c r="AM18" s="46"/>
      <c r="AN18" s="70"/>
      <c r="AO18" s="72"/>
      <c r="AP18" s="72"/>
      <c r="AQ18" s="70"/>
      <c r="AR18" s="73"/>
      <c r="AS18" s="37"/>
      <c r="AT18" s="37">
        <v>1</v>
      </c>
      <c r="AU18" s="74"/>
      <c r="AV18" s="74"/>
      <c r="AW18" s="74"/>
      <c r="AX18" s="74"/>
      <c r="AY18" s="74"/>
      <c r="AZ18" s="37"/>
      <c r="BA18" s="74"/>
      <c r="BB18" s="37"/>
      <c r="BC18" s="37">
        <v>2</v>
      </c>
      <c r="BD18" s="37"/>
      <c r="BE18" s="50">
        <f t="shared" si="1"/>
        <v>3</v>
      </c>
    </row>
    <row r="19" spans="1:57" s="92" customFormat="1" ht="14.5" x14ac:dyDescent="0.35">
      <c r="A19" s="83" t="s">
        <v>348</v>
      </c>
      <c r="B19" s="83"/>
      <c r="C19" s="84"/>
      <c r="D19" s="84"/>
      <c r="E19" s="84"/>
      <c r="F19" s="85"/>
      <c r="G19" s="84"/>
      <c r="H19" s="84"/>
      <c r="I19" s="84"/>
      <c r="J19" s="84"/>
      <c r="K19" s="84"/>
      <c r="L19" s="84"/>
      <c r="M19" s="84"/>
      <c r="N19" s="86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64"/>
      <c r="Z19" s="84"/>
      <c r="AA19" s="84"/>
      <c r="AB19" s="87"/>
      <c r="AC19" s="86"/>
      <c r="AD19" s="87"/>
      <c r="AE19" s="87"/>
      <c r="AF19" s="87"/>
      <c r="AG19" s="55"/>
      <c r="AH19" s="55"/>
      <c r="AI19" s="55"/>
      <c r="AJ19" s="83"/>
      <c r="AK19" s="88"/>
      <c r="AL19" s="88"/>
      <c r="AM19" s="55"/>
      <c r="AN19" s="87"/>
      <c r="AO19" s="86"/>
      <c r="AP19" s="86"/>
      <c r="AQ19" s="87"/>
      <c r="AR19" s="89"/>
      <c r="AS19" s="90"/>
      <c r="AT19" s="90"/>
      <c r="AU19" s="91"/>
      <c r="AV19" s="91"/>
      <c r="AW19" s="91"/>
      <c r="AX19" s="91"/>
      <c r="AY19" s="91"/>
      <c r="AZ19" s="90"/>
      <c r="BA19" s="91"/>
      <c r="BB19" s="90"/>
      <c r="BC19" s="90"/>
      <c r="BD19" s="90"/>
      <c r="BE19" s="64"/>
    </row>
    <row r="20" spans="1:57" x14ac:dyDescent="0.35">
      <c r="A20" s="66" t="s">
        <v>349</v>
      </c>
      <c r="B20" s="66" t="s">
        <v>350</v>
      </c>
      <c r="C20" s="51"/>
      <c r="D20" s="51"/>
      <c r="E20" s="51"/>
      <c r="F20" s="51"/>
      <c r="G20" s="51"/>
      <c r="H20" s="69">
        <v>1</v>
      </c>
      <c r="I20" s="51"/>
      <c r="J20" s="51"/>
      <c r="K20" s="51"/>
      <c r="L20" s="51"/>
      <c r="M20" s="51"/>
      <c r="N20" s="46"/>
      <c r="O20" s="51"/>
      <c r="P20" s="51"/>
      <c r="Q20" s="51"/>
      <c r="R20" s="51"/>
      <c r="S20" s="51"/>
      <c r="T20" s="51"/>
      <c r="U20" s="51"/>
      <c r="V20" s="51"/>
      <c r="W20" s="51"/>
      <c r="X20" s="69">
        <v>8</v>
      </c>
      <c r="Y20" s="50">
        <f>SUM(C20:X20)</f>
        <v>9</v>
      </c>
      <c r="Z20" s="51"/>
      <c r="AA20" s="51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71">
        <v>15</v>
      </c>
      <c r="AO20" s="46"/>
      <c r="AP20" s="46"/>
      <c r="AQ20" s="46"/>
      <c r="AR20" s="73">
        <f>SUM(Z20:AQ20)</f>
        <v>15</v>
      </c>
      <c r="AS20" s="37"/>
      <c r="AT20" s="37"/>
      <c r="AU20" s="74"/>
      <c r="AV20" s="74"/>
      <c r="AW20" s="74"/>
      <c r="AX20" s="93"/>
      <c r="AY20" s="74"/>
      <c r="AZ20" s="37"/>
      <c r="BA20" s="74"/>
      <c r="BB20" s="37"/>
      <c r="BC20" s="37"/>
      <c r="BD20" s="37"/>
      <c r="BE20" s="50"/>
    </row>
    <row r="21" spans="1:57" x14ac:dyDescent="0.35">
      <c r="A21" s="66" t="s">
        <v>344</v>
      </c>
      <c r="B21" s="66" t="s">
        <v>350</v>
      </c>
      <c r="C21" s="51"/>
      <c r="D21" s="51"/>
      <c r="E21" s="51"/>
      <c r="F21" s="51"/>
      <c r="G21" s="51"/>
      <c r="H21" s="51"/>
      <c r="I21" s="51"/>
      <c r="J21" s="51"/>
      <c r="K21" s="94">
        <v>2</v>
      </c>
      <c r="L21" s="51"/>
      <c r="M21" s="51"/>
      <c r="N21" s="46"/>
      <c r="O21" s="51"/>
      <c r="P21" s="51"/>
      <c r="Q21" s="51"/>
      <c r="R21" s="51"/>
      <c r="S21" s="94">
        <v>2</v>
      </c>
      <c r="T21" s="51"/>
      <c r="U21" s="51"/>
      <c r="V21" s="51"/>
      <c r="W21" s="51"/>
      <c r="X21" s="69">
        <v>240</v>
      </c>
      <c r="Y21" s="50">
        <f>SUM(C21:X21)</f>
        <v>244</v>
      </c>
      <c r="Z21" s="51"/>
      <c r="AA21" s="94">
        <v>1</v>
      </c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71">
        <v>25</v>
      </c>
      <c r="AO21" s="46"/>
      <c r="AP21" s="46"/>
      <c r="AQ21" s="46"/>
      <c r="AR21" s="73">
        <f>SUM(Z21:AQ21)</f>
        <v>26</v>
      </c>
      <c r="AS21" s="37"/>
      <c r="AT21" s="37"/>
      <c r="AU21" s="74"/>
      <c r="AV21" s="74"/>
      <c r="AW21" s="74"/>
      <c r="AX21" s="93"/>
      <c r="AY21" s="74"/>
      <c r="AZ21" s="37"/>
      <c r="BA21" s="74"/>
      <c r="BB21" s="37"/>
      <c r="BC21" s="37"/>
      <c r="BD21" s="37"/>
      <c r="BE21" s="50"/>
    </row>
    <row r="22" spans="1:57" x14ac:dyDescent="0.35">
      <c r="A22" s="66" t="s">
        <v>16</v>
      </c>
      <c r="B22" s="66" t="s">
        <v>350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46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50"/>
      <c r="Z22" s="75"/>
      <c r="AA22" s="75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71">
        <v>1</v>
      </c>
      <c r="AO22" s="46"/>
      <c r="AP22" s="46"/>
      <c r="AQ22" s="46"/>
      <c r="AR22" s="73">
        <f>SUM(Z22:AQ22)</f>
        <v>1</v>
      </c>
      <c r="AS22" s="37"/>
      <c r="AT22" s="37"/>
      <c r="AU22" s="74"/>
      <c r="AV22" s="74"/>
      <c r="AW22" s="74"/>
      <c r="AX22" s="74"/>
      <c r="AY22" s="74"/>
      <c r="AZ22" s="37"/>
      <c r="BA22" s="74"/>
      <c r="BB22" s="37"/>
      <c r="BC22" s="37"/>
      <c r="BD22" s="37"/>
      <c r="BE22" s="50"/>
    </row>
    <row r="23" spans="1:57" s="92" customFormat="1" ht="14.5" x14ac:dyDescent="0.35">
      <c r="A23" s="83" t="s">
        <v>351</v>
      </c>
      <c r="B23" s="83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5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64"/>
      <c r="Z23" s="95"/>
      <c r="AA23" s="9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96"/>
      <c r="AO23" s="55"/>
      <c r="AP23" s="55"/>
      <c r="AQ23" s="55"/>
      <c r="AR23" s="89"/>
      <c r="AS23" s="90"/>
      <c r="AT23" s="90"/>
      <c r="AU23" s="91"/>
      <c r="AV23" s="91"/>
      <c r="AW23" s="91"/>
      <c r="AX23" s="91"/>
      <c r="AY23" s="91"/>
      <c r="AZ23" s="90"/>
      <c r="BA23" s="91"/>
      <c r="BB23" s="90"/>
      <c r="BC23" s="90"/>
      <c r="BD23" s="90"/>
      <c r="BE23" s="64"/>
    </row>
    <row r="24" spans="1:57" x14ac:dyDescent="0.35">
      <c r="A24" s="66" t="s">
        <v>28</v>
      </c>
      <c r="B24" s="66" t="s">
        <v>352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46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50"/>
      <c r="Z24" s="75"/>
      <c r="AA24" s="75"/>
      <c r="AB24" s="46"/>
      <c r="AC24" s="46"/>
      <c r="AD24" s="46"/>
      <c r="AE24" s="46"/>
      <c r="AF24" s="70"/>
      <c r="AG24" s="46"/>
      <c r="AH24" s="46"/>
      <c r="AI24" s="46"/>
      <c r="AJ24" s="46"/>
      <c r="AK24" s="46"/>
      <c r="AL24" s="46"/>
      <c r="AM24" s="46"/>
      <c r="AN24" s="70"/>
      <c r="AO24" s="46"/>
      <c r="AP24" s="46"/>
      <c r="AQ24" s="46"/>
      <c r="AR24" s="73"/>
      <c r="AS24" s="37"/>
      <c r="AT24" s="37"/>
      <c r="AU24" s="74"/>
      <c r="AV24" s="93"/>
      <c r="AW24" s="93"/>
      <c r="AX24" s="93"/>
      <c r="AY24" s="93"/>
      <c r="AZ24" s="37"/>
      <c r="BA24" s="93"/>
      <c r="BB24" s="37">
        <v>3</v>
      </c>
      <c r="BC24" s="37"/>
      <c r="BD24" s="75"/>
      <c r="BE24" s="50">
        <f>SUM(AV24:BD24)</f>
        <v>3</v>
      </c>
    </row>
    <row r="25" spans="1:57" x14ac:dyDescent="0.35">
      <c r="A25" s="66" t="s">
        <v>353</v>
      </c>
      <c r="B25" s="66" t="s">
        <v>352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46"/>
      <c r="O25" s="51"/>
      <c r="P25" s="51"/>
      <c r="Q25" s="51"/>
      <c r="R25" s="51"/>
      <c r="S25" s="51"/>
      <c r="T25" s="69">
        <v>4</v>
      </c>
      <c r="U25" s="51"/>
      <c r="V25" s="51"/>
      <c r="W25" s="69">
        <v>5</v>
      </c>
      <c r="X25" s="51"/>
      <c r="Y25" s="50">
        <f>SUM(C25:X25)</f>
        <v>9</v>
      </c>
      <c r="Z25" s="51"/>
      <c r="AA25" s="68">
        <v>13</v>
      </c>
      <c r="AB25" s="46"/>
      <c r="AC25" s="46"/>
      <c r="AD25" s="46"/>
      <c r="AE25" s="46"/>
      <c r="AF25" s="46"/>
      <c r="AG25" s="46"/>
      <c r="AH25" s="70">
        <v>125</v>
      </c>
      <c r="AI25" s="46"/>
      <c r="AJ25" s="46"/>
      <c r="AK25" s="46"/>
      <c r="AL25" s="46"/>
      <c r="AM25" s="70">
        <v>1</v>
      </c>
      <c r="AN25" s="71">
        <v>10</v>
      </c>
      <c r="AO25" s="46"/>
      <c r="AP25" s="46"/>
      <c r="AQ25" s="70">
        <v>6</v>
      </c>
      <c r="AR25" s="73">
        <f>SUM(Z25:AQ25)</f>
        <v>155</v>
      </c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50"/>
    </row>
    <row r="26" spans="1:57" x14ac:dyDescent="0.35">
      <c r="A26" s="66" t="s">
        <v>26</v>
      </c>
      <c r="B26" s="66" t="s">
        <v>352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46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0"/>
      <c r="Z26" s="51"/>
      <c r="AA26" s="51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71">
        <v>1</v>
      </c>
      <c r="AP26" s="46"/>
      <c r="AQ26" s="46"/>
      <c r="AR26" s="73">
        <f>SUM(Z26:AQ26)</f>
        <v>1</v>
      </c>
      <c r="AS26" s="37"/>
      <c r="AT26" s="37"/>
      <c r="AU26" s="74"/>
      <c r="AV26" s="74"/>
      <c r="AW26" s="74"/>
      <c r="AX26" s="74"/>
      <c r="AY26" s="74"/>
      <c r="AZ26" s="37"/>
      <c r="BA26" s="74"/>
      <c r="BB26" s="37">
        <v>2</v>
      </c>
      <c r="BC26" s="37"/>
      <c r="BD26" s="37"/>
      <c r="BE26" s="50">
        <f>SUM(AS26:BD26)</f>
        <v>2</v>
      </c>
    </row>
    <row r="27" spans="1:57" x14ac:dyDescent="0.35">
      <c r="A27" s="66" t="s">
        <v>344</v>
      </c>
      <c r="B27" s="66" t="s">
        <v>352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46"/>
      <c r="O27" s="51"/>
      <c r="P27" s="51"/>
      <c r="Q27" s="51"/>
      <c r="R27" s="51"/>
      <c r="S27" s="51"/>
      <c r="T27" s="69">
        <v>2</v>
      </c>
      <c r="U27" s="51"/>
      <c r="V27" s="51"/>
      <c r="W27" s="51"/>
      <c r="X27" s="69">
        <v>895</v>
      </c>
      <c r="Y27" s="50">
        <f>SUM(C27:X27)</f>
        <v>897</v>
      </c>
      <c r="Z27" s="51"/>
      <c r="AA27" s="51"/>
      <c r="AB27" s="46"/>
      <c r="AC27" s="46"/>
      <c r="AD27" s="46"/>
      <c r="AE27" s="46"/>
      <c r="AF27" s="46"/>
      <c r="AG27" s="46"/>
      <c r="AH27" s="70"/>
      <c r="AI27" s="46"/>
      <c r="AJ27" s="46"/>
      <c r="AK27" s="77"/>
      <c r="AL27" s="46"/>
      <c r="AM27" s="46"/>
      <c r="AN27" s="71"/>
      <c r="AO27" s="46"/>
      <c r="AP27" s="46"/>
      <c r="AQ27" s="70"/>
      <c r="AR27" s="73"/>
      <c r="AS27" s="37"/>
      <c r="AT27" s="37"/>
      <c r="AU27" s="74"/>
      <c r="AV27" s="93">
        <v>1</v>
      </c>
      <c r="AW27" s="93"/>
      <c r="AX27" s="93"/>
      <c r="AY27" s="93"/>
      <c r="AZ27" s="37"/>
      <c r="BA27" s="93"/>
      <c r="BB27" s="37">
        <v>1</v>
      </c>
      <c r="BC27" s="37"/>
      <c r="BD27" s="37"/>
      <c r="BE27" s="50">
        <f>SUM(AS27:BD27)</f>
        <v>2</v>
      </c>
    </row>
    <row r="28" spans="1:57" x14ac:dyDescent="0.35">
      <c r="A28" s="66" t="s">
        <v>21</v>
      </c>
      <c r="B28" s="66" t="s">
        <v>352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6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0"/>
      <c r="Z28" s="51">
        <v>1</v>
      </c>
      <c r="AA28" s="51"/>
      <c r="AB28" s="46"/>
      <c r="AC28" s="46"/>
      <c r="AD28" s="46"/>
      <c r="AE28" s="46"/>
      <c r="AF28" s="46"/>
      <c r="AG28" s="46"/>
      <c r="AH28" s="70"/>
      <c r="AI28" s="46"/>
      <c r="AJ28" s="46"/>
      <c r="AK28" s="46"/>
      <c r="AL28" s="46"/>
      <c r="AM28" s="46"/>
      <c r="AN28" s="46"/>
      <c r="AO28" s="46"/>
      <c r="AP28" s="46"/>
      <c r="AQ28" s="46"/>
      <c r="AR28" s="73">
        <f>SUM(Z28:AQ28)</f>
        <v>1</v>
      </c>
      <c r="AS28" s="37"/>
      <c r="AT28" s="37"/>
      <c r="AU28" s="74"/>
      <c r="AV28" s="74"/>
      <c r="AW28" s="74"/>
      <c r="AX28" s="74"/>
      <c r="AY28" s="74"/>
      <c r="AZ28" s="37"/>
      <c r="BA28" s="74"/>
      <c r="BB28" s="37"/>
      <c r="BC28" s="37"/>
      <c r="BD28" s="37"/>
      <c r="BE28" s="50"/>
    </row>
    <row r="29" spans="1:57" x14ac:dyDescent="0.35">
      <c r="A29" s="66" t="s">
        <v>22</v>
      </c>
      <c r="B29" s="66" t="s">
        <v>352</v>
      </c>
      <c r="C29" s="51"/>
      <c r="D29" s="51"/>
      <c r="E29" s="51"/>
      <c r="F29" s="76">
        <v>1</v>
      </c>
      <c r="G29" s="51"/>
      <c r="H29" s="51"/>
      <c r="I29" s="51"/>
      <c r="J29" s="51"/>
      <c r="K29" s="51"/>
      <c r="L29" s="51"/>
      <c r="M29" s="51"/>
      <c r="N29" s="46"/>
      <c r="O29" s="51"/>
      <c r="P29" s="51"/>
      <c r="Q29" s="79">
        <v>1</v>
      </c>
      <c r="R29" s="79">
        <v>1</v>
      </c>
      <c r="S29" s="51"/>
      <c r="T29" s="51"/>
      <c r="U29" s="51"/>
      <c r="V29" s="51"/>
      <c r="W29" s="51"/>
      <c r="X29" s="51"/>
      <c r="Y29" s="50">
        <f>SUM(C29:X29)</f>
        <v>3</v>
      </c>
      <c r="Z29" s="51"/>
      <c r="AA29" s="51"/>
      <c r="AB29" s="46"/>
      <c r="AC29" s="46"/>
      <c r="AD29" s="46"/>
      <c r="AE29" s="46"/>
      <c r="AF29" s="46"/>
      <c r="AG29" s="46"/>
      <c r="AH29" s="70"/>
      <c r="AI29" s="46"/>
      <c r="AJ29" s="46"/>
      <c r="AK29" s="77"/>
      <c r="AL29" s="46"/>
      <c r="AM29" s="46"/>
      <c r="AN29" s="71"/>
      <c r="AO29" s="46"/>
      <c r="AP29" s="46"/>
      <c r="AQ29" s="70"/>
      <c r="AR29" s="73"/>
      <c r="AS29" s="37"/>
      <c r="AT29" s="37"/>
      <c r="AU29" s="74"/>
      <c r="AV29" s="74"/>
      <c r="AW29" s="74"/>
      <c r="AX29" s="74"/>
      <c r="AY29" s="74"/>
      <c r="AZ29" s="37"/>
      <c r="BA29" s="74"/>
      <c r="BB29" s="37"/>
      <c r="BC29" s="37"/>
      <c r="BD29" s="37"/>
      <c r="BE29" s="50"/>
    </row>
    <row r="30" spans="1:57" x14ac:dyDescent="0.35">
      <c r="A30" s="66" t="s">
        <v>32</v>
      </c>
      <c r="B30" s="66" t="s">
        <v>354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72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0"/>
      <c r="Z30" s="51"/>
      <c r="AA30" s="69">
        <v>1</v>
      </c>
      <c r="AB30" s="70"/>
      <c r="AC30" s="72"/>
      <c r="AD30" s="70"/>
      <c r="AE30" s="70"/>
      <c r="AF30" s="70"/>
      <c r="AG30" s="46"/>
      <c r="AH30" s="46"/>
      <c r="AI30" s="46"/>
      <c r="AJ30" s="66"/>
      <c r="AK30" s="80"/>
      <c r="AL30" s="80"/>
      <c r="AM30" s="46"/>
      <c r="AN30" s="70"/>
      <c r="AO30" s="72"/>
      <c r="AP30" s="72"/>
      <c r="AQ30" s="70"/>
      <c r="AR30" s="73">
        <f>SUM(Z30:AQ30)</f>
        <v>1</v>
      </c>
      <c r="AS30" s="37"/>
      <c r="AT30" s="37"/>
      <c r="AU30" s="74"/>
      <c r="AV30" s="74"/>
      <c r="AW30" s="74"/>
      <c r="AX30" s="74"/>
      <c r="AY30" s="74"/>
      <c r="AZ30" s="37"/>
      <c r="BA30" s="74"/>
      <c r="BB30" s="37"/>
      <c r="BC30" s="37"/>
      <c r="BD30" s="37"/>
      <c r="BE30" s="50"/>
    </row>
    <row r="31" spans="1:57" s="92" customFormat="1" ht="14.5" x14ac:dyDescent="0.35">
      <c r="A31" s="55" t="s">
        <v>40</v>
      </c>
      <c r="B31" s="55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8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64"/>
      <c r="Z31" s="57"/>
      <c r="AA31" s="57"/>
      <c r="AB31" s="58"/>
      <c r="AC31" s="58"/>
      <c r="AD31" s="58"/>
      <c r="AE31" s="58"/>
      <c r="AF31" s="97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89"/>
      <c r="AS31" s="90"/>
      <c r="AT31" s="90"/>
      <c r="AU31" s="91"/>
      <c r="AV31" s="91"/>
      <c r="AW31" s="91"/>
      <c r="AX31" s="91"/>
      <c r="AY31" s="91"/>
      <c r="AZ31" s="90"/>
      <c r="BA31" s="91"/>
      <c r="BB31" s="90"/>
      <c r="BC31" s="90"/>
      <c r="BD31" s="90"/>
      <c r="BE31" s="64"/>
    </row>
    <row r="32" spans="1:57" ht="16.5" x14ac:dyDescent="0.35">
      <c r="A32" s="66" t="s">
        <v>41</v>
      </c>
      <c r="B32" s="66" t="s">
        <v>355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6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0"/>
      <c r="Z32" s="51"/>
      <c r="AA32" s="51"/>
      <c r="AB32" s="46"/>
      <c r="AC32" s="46"/>
      <c r="AD32" s="46"/>
      <c r="AE32" s="46"/>
      <c r="AF32" s="46"/>
      <c r="AG32" s="46"/>
      <c r="AH32" s="46"/>
      <c r="AI32" s="46"/>
      <c r="AJ32" s="46"/>
      <c r="AK32" s="80" t="s">
        <v>356</v>
      </c>
      <c r="AL32" s="46"/>
      <c r="AM32" s="46"/>
      <c r="AN32" s="46"/>
      <c r="AO32" s="46"/>
      <c r="AP32" s="46"/>
      <c r="AQ32" s="46"/>
      <c r="AR32" s="73" t="s">
        <v>357</v>
      </c>
      <c r="AS32" s="37"/>
      <c r="AT32" s="37"/>
      <c r="AU32" s="74">
        <v>1</v>
      </c>
      <c r="AV32" s="93"/>
      <c r="AW32" s="93">
        <v>3</v>
      </c>
      <c r="AX32" s="93">
        <v>7</v>
      </c>
      <c r="AY32" s="93"/>
      <c r="AZ32" s="37"/>
      <c r="BA32" s="93"/>
      <c r="BB32" s="37"/>
      <c r="BC32" s="37"/>
      <c r="BD32" s="37"/>
      <c r="BE32" s="50">
        <f>SUM(AS32:BD32)</f>
        <v>11</v>
      </c>
    </row>
    <row r="33" spans="1:57" x14ac:dyDescent="0.35">
      <c r="A33" s="66" t="s">
        <v>358</v>
      </c>
      <c r="B33" s="66" t="s">
        <v>355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46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50"/>
      <c r="Z33" s="75"/>
      <c r="AA33" s="75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72">
        <v>1</v>
      </c>
      <c r="AM33" s="46"/>
      <c r="AN33" s="46"/>
      <c r="AO33" s="46"/>
      <c r="AP33" s="46"/>
      <c r="AQ33" s="46"/>
      <c r="AR33" s="73">
        <f>SUM(Z33:AQ33)</f>
        <v>1</v>
      </c>
      <c r="AS33" s="37"/>
      <c r="AT33" s="37"/>
      <c r="AU33" s="74"/>
      <c r="AV33" s="93"/>
      <c r="AW33" s="93"/>
      <c r="AX33" s="93"/>
      <c r="AY33" s="93"/>
      <c r="AZ33" s="37"/>
      <c r="BA33" s="93"/>
      <c r="BB33" s="37"/>
      <c r="BC33" s="37"/>
      <c r="BD33" s="37"/>
      <c r="BE33" s="50"/>
    </row>
    <row r="34" spans="1:57" x14ac:dyDescent="0.35">
      <c r="A34" s="66" t="s">
        <v>43</v>
      </c>
      <c r="B34" s="66" t="s">
        <v>355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46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50"/>
      <c r="Z34" s="75"/>
      <c r="AA34" s="7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72"/>
      <c r="AM34" s="46"/>
      <c r="AN34" s="46"/>
      <c r="AO34" s="46"/>
      <c r="AP34" s="46"/>
      <c r="AQ34" s="46"/>
      <c r="AR34" s="73"/>
      <c r="AS34" s="37"/>
      <c r="AT34" s="37"/>
      <c r="AU34" s="74"/>
      <c r="AV34" s="93"/>
      <c r="AW34" s="93"/>
      <c r="AX34" s="93"/>
      <c r="AY34" s="93"/>
      <c r="AZ34" s="37"/>
      <c r="BA34" s="93"/>
      <c r="BB34" s="37">
        <v>1</v>
      </c>
      <c r="BC34" s="37"/>
      <c r="BD34" s="37"/>
      <c r="BE34" s="50">
        <f>SUM(AS34:BD34)</f>
        <v>1</v>
      </c>
    </row>
    <row r="35" spans="1:57" x14ac:dyDescent="0.35">
      <c r="A35" s="66" t="s">
        <v>44</v>
      </c>
      <c r="B35" s="66" t="s">
        <v>355</v>
      </c>
      <c r="C35" s="51"/>
      <c r="D35" s="51"/>
      <c r="E35" s="51"/>
      <c r="F35" s="76">
        <v>7</v>
      </c>
      <c r="G35" s="51"/>
      <c r="H35" s="51"/>
      <c r="I35" s="69">
        <v>1</v>
      </c>
      <c r="J35" s="51"/>
      <c r="K35" s="69">
        <v>3</v>
      </c>
      <c r="L35" s="51"/>
      <c r="M35" s="51"/>
      <c r="N35" s="46"/>
      <c r="O35" s="51"/>
      <c r="P35" s="51"/>
      <c r="Q35" s="51"/>
      <c r="R35" s="51"/>
      <c r="S35" s="51"/>
      <c r="T35" s="69">
        <v>1</v>
      </c>
      <c r="U35" s="69">
        <v>1</v>
      </c>
      <c r="V35" s="69">
        <v>14</v>
      </c>
      <c r="W35" s="51"/>
      <c r="X35" s="69">
        <v>2</v>
      </c>
      <c r="Y35" s="50">
        <f>SUM(C35:X35)</f>
        <v>29</v>
      </c>
      <c r="Z35" s="51">
        <v>18</v>
      </c>
      <c r="AA35" s="51"/>
      <c r="AB35" s="46"/>
      <c r="AC35" s="46"/>
      <c r="AD35" s="46">
        <v>1</v>
      </c>
      <c r="AE35" s="46"/>
      <c r="AF35" s="46"/>
      <c r="AG35" s="46"/>
      <c r="AH35" s="46">
        <v>1</v>
      </c>
      <c r="AI35" s="46"/>
      <c r="AJ35" s="46"/>
      <c r="AK35" s="80" t="s">
        <v>359</v>
      </c>
      <c r="AL35" s="46" t="s">
        <v>360</v>
      </c>
      <c r="AM35" s="46"/>
      <c r="AN35" s="46">
        <v>12</v>
      </c>
      <c r="AO35" s="46">
        <v>3</v>
      </c>
      <c r="AP35" s="70">
        <v>2</v>
      </c>
      <c r="AQ35" s="46">
        <v>1</v>
      </c>
      <c r="AR35" s="73">
        <f>SUM(Z35:AQ35)</f>
        <v>38</v>
      </c>
      <c r="AS35" s="37"/>
      <c r="AT35" s="37"/>
      <c r="AU35" s="74"/>
      <c r="AV35" s="93"/>
      <c r="AW35" s="93">
        <v>2</v>
      </c>
      <c r="AX35" s="93">
        <v>1</v>
      </c>
      <c r="AY35" s="93">
        <v>1</v>
      </c>
      <c r="AZ35" s="37"/>
      <c r="BA35" s="93">
        <v>1</v>
      </c>
      <c r="BB35" s="37"/>
      <c r="BC35" s="37"/>
      <c r="BD35" s="75"/>
      <c r="BE35" s="50">
        <f>SUM(AS35:BD35)</f>
        <v>5</v>
      </c>
    </row>
    <row r="36" spans="1:57" ht="16.5" x14ac:dyDescent="0.35">
      <c r="A36" s="66" t="s">
        <v>361</v>
      </c>
      <c r="B36" s="66" t="s">
        <v>355</v>
      </c>
      <c r="C36" s="51"/>
      <c r="D36" s="51"/>
      <c r="E36" s="51"/>
      <c r="F36" s="76">
        <v>1</v>
      </c>
      <c r="G36" s="69">
        <v>1</v>
      </c>
      <c r="H36" s="51"/>
      <c r="I36" s="51"/>
      <c r="J36" s="51"/>
      <c r="K36" s="69">
        <v>2</v>
      </c>
      <c r="L36" s="51"/>
      <c r="M36" s="51"/>
      <c r="N36" s="46"/>
      <c r="O36" s="69">
        <v>1</v>
      </c>
      <c r="P36" s="51"/>
      <c r="Q36" s="51"/>
      <c r="R36" s="51"/>
      <c r="S36" s="51"/>
      <c r="T36" s="51"/>
      <c r="U36" s="51"/>
      <c r="V36" s="69">
        <v>1</v>
      </c>
      <c r="W36" s="51"/>
      <c r="X36" s="51"/>
      <c r="Y36" s="50">
        <f>SUM(C36:X36)</f>
        <v>6</v>
      </c>
      <c r="Z36" s="51">
        <v>9</v>
      </c>
      <c r="AA36" s="51"/>
      <c r="AB36" s="46"/>
      <c r="AC36" s="46"/>
      <c r="AD36" s="70">
        <v>2</v>
      </c>
      <c r="AE36" s="46"/>
      <c r="AF36" s="46"/>
      <c r="AG36" s="46"/>
      <c r="AH36" s="46"/>
      <c r="AI36" s="66" t="s">
        <v>341</v>
      </c>
      <c r="AJ36" s="46"/>
      <c r="AK36" s="46"/>
      <c r="AL36" s="80" t="s">
        <v>362</v>
      </c>
      <c r="AM36" s="46"/>
      <c r="AN36" s="70">
        <v>3</v>
      </c>
      <c r="AO36" s="46"/>
      <c r="AP36" s="46"/>
      <c r="AQ36" s="70">
        <v>5</v>
      </c>
      <c r="AR36" s="73">
        <f>SUM(Z36:AQ36)</f>
        <v>19</v>
      </c>
      <c r="AS36" s="37"/>
      <c r="AT36" s="37"/>
      <c r="AU36" s="74"/>
      <c r="AV36" s="93"/>
      <c r="AW36" s="93">
        <v>1</v>
      </c>
      <c r="AX36" s="93"/>
      <c r="AY36" s="93"/>
      <c r="AZ36" s="37"/>
      <c r="BA36" s="93">
        <v>1</v>
      </c>
      <c r="BB36" s="37">
        <v>1</v>
      </c>
      <c r="BC36" s="37"/>
      <c r="BD36" s="37"/>
      <c r="BE36" s="50">
        <f>SUM(AS36:BD36)</f>
        <v>3</v>
      </c>
    </row>
    <row r="37" spans="1:57" s="92" customFormat="1" ht="14.5" x14ac:dyDescent="0.35">
      <c r="A37" s="55" t="s">
        <v>363</v>
      </c>
      <c r="B37" s="5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8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64"/>
      <c r="Z37" s="57"/>
      <c r="AA37" s="57"/>
      <c r="AB37" s="58"/>
      <c r="AC37" s="58"/>
      <c r="AD37" s="58"/>
      <c r="AE37" s="58"/>
      <c r="AF37" s="97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89"/>
      <c r="AS37" s="90"/>
      <c r="AT37" s="90"/>
      <c r="AU37" s="91"/>
      <c r="AV37" s="98"/>
      <c r="AW37" s="98"/>
      <c r="AX37" s="98"/>
      <c r="AY37" s="98"/>
      <c r="AZ37" s="90"/>
      <c r="BA37" s="98"/>
      <c r="BB37" s="90"/>
      <c r="BC37" s="90"/>
      <c r="BD37" s="90"/>
      <c r="BE37" s="64"/>
    </row>
    <row r="38" spans="1:57" x14ac:dyDescent="0.35">
      <c r="A38" s="66" t="s">
        <v>51</v>
      </c>
      <c r="B38" s="66" t="s">
        <v>355</v>
      </c>
      <c r="C38" s="51"/>
      <c r="D38" s="51"/>
      <c r="E38" s="51"/>
      <c r="F38" s="76">
        <v>2</v>
      </c>
      <c r="G38" s="51"/>
      <c r="H38" s="51"/>
      <c r="I38" s="51"/>
      <c r="J38" s="51"/>
      <c r="K38" s="51"/>
      <c r="L38" s="51"/>
      <c r="M38" s="51"/>
      <c r="N38" s="46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0">
        <f>SUM(C38:X38)</f>
        <v>2</v>
      </c>
      <c r="Z38" s="51"/>
      <c r="AA38" s="51"/>
      <c r="AB38" s="46"/>
      <c r="AC38" s="46"/>
      <c r="AD38" s="46"/>
      <c r="AE38" s="46"/>
      <c r="AF38" s="46"/>
      <c r="AG38" s="46"/>
      <c r="AH38" s="46"/>
      <c r="AI38" s="46"/>
      <c r="AJ38" s="46"/>
      <c r="AK38" s="70"/>
      <c r="AL38" s="46"/>
      <c r="AM38" s="46"/>
      <c r="AN38" s="46"/>
      <c r="AO38" s="46"/>
      <c r="AP38" s="46"/>
      <c r="AQ38" s="70"/>
      <c r="AR38" s="73"/>
      <c r="AS38" s="37"/>
      <c r="AT38" s="37"/>
      <c r="AU38" s="74"/>
      <c r="AV38" s="93"/>
      <c r="AW38" s="93"/>
      <c r="AX38" s="93"/>
      <c r="AY38" s="93"/>
      <c r="AZ38" s="37"/>
      <c r="BA38" s="93"/>
      <c r="BB38" s="37">
        <v>1</v>
      </c>
      <c r="BC38" s="37"/>
      <c r="BD38" s="37"/>
      <c r="BE38" s="50">
        <f>SUM(AS38:BD38)</f>
        <v>1</v>
      </c>
    </row>
    <row r="39" spans="1:57" x14ac:dyDescent="0.35">
      <c r="A39" s="66" t="s">
        <v>364</v>
      </c>
      <c r="B39" s="66" t="s">
        <v>355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46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0"/>
      <c r="Z39" s="51">
        <v>3</v>
      </c>
      <c r="AA39" s="51"/>
      <c r="AB39" s="46"/>
      <c r="AC39" s="46"/>
      <c r="AD39" s="46"/>
      <c r="AE39" s="46"/>
      <c r="AF39" s="46"/>
      <c r="AG39" s="46"/>
      <c r="AH39" s="46"/>
      <c r="AI39" s="46"/>
      <c r="AJ39" s="46"/>
      <c r="AK39" s="70"/>
      <c r="AL39" s="46"/>
      <c r="AM39" s="46"/>
      <c r="AN39" s="46"/>
      <c r="AO39" s="46"/>
      <c r="AP39" s="46"/>
      <c r="AQ39" s="70"/>
      <c r="AR39" s="73">
        <f>SUM(Z39:AQ39)</f>
        <v>3</v>
      </c>
      <c r="AS39" s="37"/>
      <c r="AT39" s="37"/>
      <c r="AU39" s="74"/>
      <c r="AV39" s="93"/>
      <c r="AW39" s="93"/>
      <c r="AX39" s="93"/>
      <c r="AY39" s="93"/>
      <c r="AZ39" s="37"/>
      <c r="BA39" s="93"/>
      <c r="BB39" s="37"/>
      <c r="BC39" s="37"/>
      <c r="BD39" s="37"/>
      <c r="BE39" s="50"/>
    </row>
    <row r="40" spans="1:57" x14ac:dyDescent="0.35">
      <c r="A40" s="66" t="s">
        <v>49</v>
      </c>
      <c r="B40" s="66" t="s">
        <v>355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46"/>
      <c r="O40" s="51"/>
      <c r="P40" s="51"/>
      <c r="Q40" s="51"/>
      <c r="R40" s="51"/>
      <c r="S40" s="51"/>
      <c r="T40" s="69">
        <v>2</v>
      </c>
      <c r="U40" s="51"/>
      <c r="V40" s="51"/>
      <c r="W40" s="51"/>
      <c r="X40" s="51"/>
      <c r="Y40" s="50">
        <f>SUM(C40:X40)</f>
        <v>2</v>
      </c>
      <c r="Z40" s="51"/>
      <c r="AA40" s="51"/>
      <c r="AB40" s="46"/>
      <c r="AC40" s="46"/>
      <c r="AD40" s="46"/>
      <c r="AE40" s="46"/>
      <c r="AF40" s="46"/>
      <c r="AG40" s="46"/>
      <c r="AH40" s="46"/>
      <c r="AI40" s="46"/>
      <c r="AJ40" s="46"/>
      <c r="AK40" s="70">
        <v>15</v>
      </c>
      <c r="AL40" s="46"/>
      <c r="AM40" s="46"/>
      <c r="AN40" s="46"/>
      <c r="AO40" s="46"/>
      <c r="AP40" s="46"/>
      <c r="AQ40" s="70">
        <v>3</v>
      </c>
      <c r="AR40" s="73">
        <f>SUM(Z40:AQ40)</f>
        <v>18</v>
      </c>
      <c r="AS40" s="37">
        <v>1</v>
      </c>
      <c r="AT40" s="37">
        <v>1</v>
      </c>
      <c r="AU40" s="74"/>
      <c r="AV40" s="93">
        <v>3</v>
      </c>
      <c r="AW40" s="93"/>
      <c r="AX40" s="93"/>
      <c r="AY40" s="93"/>
      <c r="AZ40" s="37"/>
      <c r="BA40" s="93"/>
      <c r="BB40" s="37">
        <v>1</v>
      </c>
      <c r="BC40" s="37"/>
      <c r="BD40" s="37"/>
      <c r="BE40" s="50">
        <f>SUM(AS40:BD40)</f>
        <v>6</v>
      </c>
    </row>
    <row r="41" spans="1:57" x14ac:dyDescent="0.35">
      <c r="A41" s="66" t="s">
        <v>52</v>
      </c>
      <c r="B41" s="66" t="s">
        <v>355</v>
      </c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46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50"/>
      <c r="Z41" s="75"/>
      <c r="AA41" s="75"/>
      <c r="AB41" s="46"/>
      <c r="AC41" s="46"/>
      <c r="AD41" s="46"/>
      <c r="AE41" s="46"/>
      <c r="AF41" s="46"/>
      <c r="AG41" s="46"/>
      <c r="AH41" s="46"/>
      <c r="AI41" s="46"/>
      <c r="AJ41" s="46"/>
      <c r="AK41" s="70"/>
      <c r="AL41" s="46"/>
      <c r="AM41" s="46"/>
      <c r="AN41" s="46"/>
      <c r="AO41" s="46"/>
      <c r="AP41" s="46"/>
      <c r="AQ41" s="70"/>
      <c r="AR41" s="73"/>
      <c r="AS41" s="37"/>
      <c r="AT41" s="37"/>
      <c r="AU41" s="74"/>
      <c r="AV41" s="93"/>
      <c r="AW41" s="93"/>
      <c r="AX41" s="93"/>
      <c r="AY41" s="93"/>
      <c r="AZ41" s="37"/>
      <c r="BA41" s="93"/>
      <c r="BB41" s="37">
        <v>6</v>
      </c>
      <c r="BC41" s="37"/>
      <c r="BD41" s="37"/>
      <c r="BE41" s="50">
        <f>SUM(AS41:BD41)</f>
        <v>6</v>
      </c>
    </row>
    <row r="42" spans="1:57" s="92" customFormat="1" ht="14.5" x14ac:dyDescent="0.35">
      <c r="A42" s="55" t="s">
        <v>365</v>
      </c>
      <c r="B42" s="55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64"/>
      <c r="Z42" s="57"/>
      <c r="AA42" s="57"/>
      <c r="AB42" s="58"/>
      <c r="AC42" s="58"/>
      <c r="AD42" s="58"/>
      <c r="AE42" s="58"/>
      <c r="AF42" s="97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89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64"/>
    </row>
    <row r="43" spans="1:57" x14ac:dyDescent="0.35">
      <c r="A43" s="66" t="s">
        <v>366</v>
      </c>
      <c r="B43" s="66" t="s">
        <v>355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46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50"/>
      <c r="Z43" s="75"/>
      <c r="AA43" s="75"/>
      <c r="AB43" s="46"/>
      <c r="AC43" s="46"/>
      <c r="AD43" s="46"/>
      <c r="AE43" s="46"/>
      <c r="AF43" s="46"/>
      <c r="AG43" s="46"/>
      <c r="AH43" s="70">
        <v>1</v>
      </c>
      <c r="AI43" s="46"/>
      <c r="AJ43" s="46"/>
      <c r="AK43" s="46"/>
      <c r="AL43" s="46"/>
      <c r="AM43" s="46"/>
      <c r="AN43" s="46"/>
      <c r="AO43" s="46"/>
      <c r="AP43" s="46"/>
      <c r="AQ43" s="70">
        <v>1</v>
      </c>
      <c r="AR43" s="73">
        <f>SUM(Z43:AQ43)</f>
        <v>2</v>
      </c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37"/>
      <c r="BE43" s="50"/>
    </row>
    <row r="44" spans="1:57" x14ac:dyDescent="0.35">
      <c r="A44" s="66" t="s">
        <v>54</v>
      </c>
      <c r="B44" s="66" t="s">
        <v>355</v>
      </c>
      <c r="C44" s="51"/>
      <c r="D44" s="51"/>
      <c r="E44" s="51"/>
      <c r="F44" s="51"/>
      <c r="G44" s="51"/>
      <c r="H44" s="79">
        <v>2</v>
      </c>
      <c r="I44" s="51"/>
      <c r="J44" s="51"/>
      <c r="K44" s="51"/>
      <c r="L44" s="51"/>
      <c r="M44" s="51"/>
      <c r="N44" s="99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0">
        <f>SUM(C44:X44)</f>
        <v>2</v>
      </c>
      <c r="Z44" s="51">
        <v>2</v>
      </c>
      <c r="AA44" s="51"/>
      <c r="AB44" s="99"/>
      <c r="AC44" s="99"/>
      <c r="AD44" s="99"/>
      <c r="AE44" s="99"/>
      <c r="AF44" s="100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73">
        <f>SUM(Z44:AQ44)</f>
        <v>2</v>
      </c>
      <c r="AS44" s="37">
        <v>1</v>
      </c>
      <c r="AT44" s="37"/>
      <c r="AU44" s="74"/>
      <c r="AV44" s="93">
        <v>2</v>
      </c>
      <c r="AW44" s="93"/>
      <c r="AX44" s="93"/>
      <c r="AY44" s="93"/>
      <c r="AZ44" s="37"/>
      <c r="BA44" s="93"/>
      <c r="BB44" s="37"/>
      <c r="BC44" s="37"/>
      <c r="BD44" s="75"/>
      <c r="BE44" s="50">
        <f>SUM(AS44:BD44)</f>
        <v>3</v>
      </c>
    </row>
    <row r="45" spans="1:57" x14ac:dyDescent="0.35">
      <c r="A45" s="66" t="s">
        <v>56</v>
      </c>
      <c r="B45" s="66" t="s">
        <v>355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46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50"/>
      <c r="Z45" s="75"/>
      <c r="AA45" s="75"/>
      <c r="AB45" s="46"/>
      <c r="AC45" s="46"/>
      <c r="AD45" s="46"/>
      <c r="AE45" s="46"/>
      <c r="AF45" s="46"/>
      <c r="AG45" s="46"/>
      <c r="AH45" s="46"/>
      <c r="AI45" s="46"/>
      <c r="AJ45" s="46"/>
      <c r="AK45" s="70"/>
      <c r="AL45" s="46"/>
      <c r="AM45" s="46"/>
      <c r="AN45" s="46"/>
      <c r="AO45" s="46"/>
      <c r="AP45" s="46"/>
      <c r="AQ45" s="46"/>
      <c r="AR45" s="73"/>
      <c r="AS45" s="37"/>
      <c r="AT45" s="37">
        <v>2</v>
      </c>
      <c r="AU45" s="74"/>
      <c r="AV45" s="93"/>
      <c r="AW45" s="93"/>
      <c r="AX45" s="93"/>
      <c r="AY45" s="93"/>
      <c r="AZ45" s="37"/>
      <c r="BA45" s="93"/>
      <c r="BB45" s="37">
        <v>4</v>
      </c>
      <c r="BC45" s="37"/>
      <c r="BD45" s="37"/>
      <c r="BE45" s="50">
        <f>SUM(AS45:BD45)</f>
        <v>6</v>
      </c>
    </row>
    <row r="46" spans="1:57" x14ac:dyDescent="0.35">
      <c r="A46" s="66" t="s">
        <v>367</v>
      </c>
      <c r="B46" s="66" t="s">
        <v>355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46"/>
      <c r="O46" s="51"/>
      <c r="P46" s="51"/>
      <c r="Q46" s="51"/>
      <c r="R46" s="51"/>
      <c r="S46" s="51"/>
      <c r="T46" s="51"/>
      <c r="U46" s="69">
        <v>1</v>
      </c>
      <c r="V46" s="51"/>
      <c r="W46" s="51"/>
      <c r="X46" s="69">
        <v>1</v>
      </c>
      <c r="Y46" s="50">
        <f>SUM(C46:X46)</f>
        <v>2</v>
      </c>
      <c r="Z46" s="51"/>
      <c r="AA46" s="51"/>
      <c r="AB46" s="46"/>
      <c r="AC46" s="46"/>
      <c r="AD46" s="46"/>
      <c r="AE46" s="46"/>
      <c r="AF46" s="46"/>
      <c r="AG46" s="46"/>
      <c r="AH46" s="46"/>
      <c r="AI46" s="46"/>
      <c r="AJ46" s="46"/>
      <c r="AK46" s="70"/>
      <c r="AL46" s="46"/>
      <c r="AM46" s="46"/>
      <c r="AN46" s="46"/>
      <c r="AO46" s="46"/>
      <c r="AP46" s="46"/>
      <c r="AQ46" s="46"/>
      <c r="AR46" s="73"/>
      <c r="AS46" s="37"/>
      <c r="AT46" s="37"/>
      <c r="AU46" s="74"/>
      <c r="AV46" s="93"/>
      <c r="AW46" s="93"/>
      <c r="AX46" s="93"/>
      <c r="AY46" s="93"/>
      <c r="AZ46" s="37"/>
      <c r="BA46" s="93"/>
      <c r="BB46" s="37"/>
      <c r="BC46" s="37"/>
      <c r="BD46" s="37"/>
      <c r="BE46" s="50"/>
    </row>
    <row r="47" spans="1:57" x14ac:dyDescent="0.35">
      <c r="A47" s="66" t="s">
        <v>368</v>
      </c>
      <c r="B47" s="66" t="s">
        <v>369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46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50"/>
      <c r="Z47" s="75"/>
      <c r="AA47" s="75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71">
        <v>14</v>
      </c>
      <c r="AM47" s="46"/>
      <c r="AN47" s="46"/>
      <c r="AO47" s="46"/>
      <c r="AP47" s="46"/>
      <c r="AQ47" s="46"/>
      <c r="AR47" s="73">
        <f>SUM(Z47:AQ47)</f>
        <v>14</v>
      </c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50"/>
    </row>
    <row r="48" spans="1:57" x14ac:dyDescent="0.35">
      <c r="A48" s="66" t="s">
        <v>368</v>
      </c>
      <c r="B48" s="66" t="s">
        <v>370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46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0"/>
      <c r="Z48" s="51"/>
      <c r="AA48" s="51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71">
        <v>1</v>
      </c>
      <c r="AM48" s="46"/>
      <c r="AN48" s="46"/>
      <c r="AO48" s="46"/>
      <c r="AP48" s="46"/>
      <c r="AQ48" s="46"/>
      <c r="AR48" s="73">
        <f>SUM(Z48:AQ48)</f>
        <v>1</v>
      </c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37"/>
      <c r="BE48" s="50"/>
    </row>
    <row r="49" spans="1:57" x14ac:dyDescent="0.35">
      <c r="A49" s="66" t="s">
        <v>371</v>
      </c>
      <c r="B49" s="66" t="s">
        <v>355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46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50"/>
      <c r="Z49" s="75"/>
      <c r="AA49" s="75"/>
      <c r="AB49" s="46"/>
      <c r="AC49" s="46"/>
      <c r="AD49" s="46"/>
      <c r="AE49" s="46"/>
      <c r="AF49" s="46"/>
      <c r="AG49" s="46"/>
      <c r="AH49" s="46"/>
      <c r="AI49" s="46"/>
      <c r="AJ49" s="46"/>
      <c r="AK49" s="70">
        <v>6</v>
      </c>
      <c r="AL49" s="46"/>
      <c r="AM49" s="46"/>
      <c r="AN49" s="46"/>
      <c r="AO49" s="46"/>
      <c r="AP49" s="46"/>
      <c r="AQ49" s="46"/>
      <c r="AR49" s="73">
        <f>SUM(Z49:AQ49)</f>
        <v>6</v>
      </c>
      <c r="AS49" s="37"/>
      <c r="AT49" s="37"/>
      <c r="AU49" s="74"/>
      <c r="AV49" s="93"/>
      <c r="AW49" s="93"/>
      <c r="AX49" s="93"/>
      <c r="AY49" s="93"/>
      <c r="AZ49" s="37"/>
      <c r="BA49" s="93"/>
      <c r="BB49" s="37"/>
      <c r="BC49" s="37"/>
      <c r="BD49" s="37"/>
      <c r="BE49" s="50"/>
    </row>
    <row r="50" spans="1:57" x14ac:dyDescent="0.35">
      <c r="A50" s="66" t="s">
        <v>58</v>
      </c>
      <c r="B50" s="66" t="s">
        <v>355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46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50"/>
      <c r="Z50" s="75"/>
      <c r="AA50" s="75"/>
      <c r="AB50" s="46"/>
      <c r="AC50" s="46"/>
      <c r="AD50" s="46"/>
      <c r="AE50" s="46"/>
      <c r="AF50" s="46"/>
      <c r="AG50" s="46"/>
      <c r="AH50" s="46"/>
      <c r="AI50" s="46"/>
      <c r="AJ50" s="46"/>
      <c r="AK50" s="70"/>
      <c r="AL50" s="46"/>
      <c r="AM50" s="46"/>
      <c r="AN50" s="46"/>
      <c r="AO50" s="46"/>
      <c r="AP50" s="46"/>
      <c r="AQ50" s="46"/>
      <c r="AR50" s="73"/>
      <c r="AS50" s="37"/>
      <c r="AT50" s="37"/>
      <c r="AU50" s="74"/>
      <c r="AV50" s="93">
        <v>2</v>
      </c>
      <c r="AW50" s="93"/>
      <c r="AX50" s="93"/>
      <c r="AY50" s="93"/>
      <c r="AZ50" s="37"/>
      <c r="BA50" s="93">
        <v>1</v>
      </c>
      <c r="BB50" s="37"/>
      <c r="BC50" s="37"/>
      <c r="BD50" s="37"/>
      <c r="BE50" s="50">
        <f>SUM(AS50:BD50)</f>
        <v>3</v>
      </c>
    </row>
    <row r="51" spans="1:57" x14ac:dyDescent="0.35">
      <c r="A51" s="66" t="s">
        <v>59</v>
      </c>
      <c r="B51" s="66" t="s">
        <v>355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46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50"/>
      <c r="Z51" s="75"/>
      <c r="AA51" s="75"/>
      <c r="AB51" s="46"/>
      <c r="AC51" s="46"/>
      <c r="AD51" s="46"/>
      <c r="AE51" s="46"/>
      <c r="AF51" s="46"/>
      <c r="AG51" s="46"/>
      <c r="AH51" s="46"/>
      <c r="AI51" s="46"/>
      <c r="AJ51" s="46"/>
      <c r="AK51" s="70"/>
      <c r="AL51" s="46"/>
      <c r="AM51" s="46"/>
      <c r="AN51" s="46"/>
      <c r="AO51" s="46"/>
      <c r="AP51" s="46"/>
      <c r="AQ51" s="46"/>
      <c r="AR51" s="73"/>
      <c r="AS51" s="37"/>
      <c r="AT51" s="37"/>
      <c r="AU51" s="74"/>
      <c r="AV51" s="93">
        <v>2</v>
      </c>
      <c r="AW51" s="93"/>
      <c r="AX51" s="93"/>
      <c r="AY51" s="93"/>
      <c r="AZ51" s="37"/>
      <c r="BA51" s="93"/>
      <c r="BB51" s="37"/>
      <c r="BC51" s="37"/>
      <c r="BD51" s="37"/>
      <c r="BE51" s="50">
        <f>SUM(AS51:BD51)</f>
        <v>2</v>
      </c>
    </row>
    <row r="52" spans="1:57" x14ac:dyDescent="0.35">
      <c r="A52" s="66" t="s">
        <v>372</v>
      </c>
      <c r="B52" s="66" t="s">
        <v>355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46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0"/>
      <c r="Z52" s="51"/>
      <c r="AA52" s="51"/>
      <c r="AB52" s="46"/>
      <c r="AC52" s="46"/>
      <c r="AD52" s="46"/>
      <c r="AE52" s="46"/>
      <c r="AF52" s="46"/>
      <c r="AG52" s="46"/>
      <c r="AH52" s="46"/>
      <c r="AI52" s="46"/>
      <c r="AJ52" s="46"/>
      <c r="AK52" s="70"/>
      <c r="AL52" s="46"/>
      <c r="AM52" s="46"/>
      <c r="AN52" s="46"/>
      <c r="AO52" s="46"/>
      <c r="AP52" s="46"/>
      <c r="AQ52" s="46"/>
      <c r="AR52" s="73"/>
      <c r="AS52" s="37"/>
      <c r="AT52" s="37">
        <v>5</v>
      </c>
      <c r="AU52" s="74"/>
      <c r="AV52" s="93"/>
      <c r="AW52" s="93"/>
      <c r="AX52" s="93"/>
      <c r="AY52" s="93"/>
      <c r="AZ52" s="37"/>
      <c r="BA52" s="93"/>
      <c r="BB52" s="37"/>
      <c r="BC52" s="37"/>
      <c r="BD52" s="37"/>
      <c r="BE52" s="50"/>
    </row>
    <row r="53" spans="1:57" x14ac:dyDescent="0.35">
      <c r="A53" s="66" t="s">
        <v>60</v>
      </c>
      <c r="B53" s="66" t="s">
        <v>355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46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0"/>
      <c r="Z53" s="51">
        <v>1</v>
      </c>
      <c r="AA53" s="69">
        <v>3</v>
      </c>
      <c r="AB53" s="46"/>
      <c r="AC53" s="46"/>
      <c r="AD53" s="46"/>
      <c r="AE53" s="46"/>
      <c r="AF53" s="46"/>
      <c r="AG53" s="46"/>
      <c r="AH53" s="46"/>
      <c r="AI53" s="46"/>
      <c r="AJ53" s="46"/>
      <c r="AK53" s="70"/>
      <c r="AL53" s="46"/>
      <c r="AM53" s="46"/>
      <c r="AN53" s="46"/>
      <c r="AO53" s="46"/>
      <c r="AP53" s="46"/>
      <c r="AQ53" s="46"/>
      <c r="AR53" s="73">
        <f>SUM(Z53:AQ53)</f>
        <v>4</v>
      </c>
      <c r="AS53" s="37"/>
      <c r="AT53" s="37"/>
      <c r="AU53" s="74"/>
      <c r="AV53" s="93">
        <v>2</v>
      </c>
      <c r="AW53" s="93"/>
      <c r="AX53" s="93"/>
      <c r="AY53" s="93"/>
      <c r="AZ53" s="37"/>
      <c r="BA53" s="93"/>
      <c r="BB53" s="37"/>
      <c r="BC53" s="37">
        <v>1</v>
      </c>
      <c r="BD53" s="37">
        <v>1</v>
      </c>
      <c r="BE53" s="50">
        <f>SUM(AS53:BD53)</f>
        <v>4</v>
      </c>
    </row>
    <row r="54" spans="1:57" x14ac:dyDescent="0.35">
      <c r="A54" s="66" t="s">
        <v>373</v>
      </c>
      <c r="B54" s="66" t="s">
        <v>355</v>
      </c>
      <c r="C54" s="51"/>
      <c r="D54" s="51"/>
      <c r="E54" s="51"/>
      <c r="F54" s="76">
        <v>1</v>
      </c>
      <c r="G54" s="51"/>
      <c r="H54" s="51"/>
      <c r="I54" s="51"/>
      <c r="J54" s="51"/>
      <c r="K54" s="51"/>
      <c r="L54" s="51"/>
      <c r="M54" s="51"/>
      <c r="N54" s="46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0">
        <f>SUM(C54:X54)</f>
        <v>1</v>
      </c>
      <c r="Z54" s="51"/>
      <c r="AA54" s="51"/>
      <c r="AB54" s="46"/>
      <c r="AC54" s="46"/>
      <c r="AD54" s="46"/>
      <c r="AE54" s="46"/>
      <c r="AF54" s="46"/>
      <c r="AG54" s="46"/>
      <c r="AH54" s="46"/>
      <c r="AI54" s="46"/>
      <c r="AJ54" s="46"/>
      <c r="AK54" s="70"/>
      <c r="AL54" s="46"/>
      <c r="AM54" s="46"/>
      <c r="AN54" s="46"/>
      <c r="AO54" s="46"/>
      <c r="AP54" s="46"/>
      <c r="AQ54" s="46"/>
      <c r="AR54" s="73"/>
      <c r="AS54" s="37"/>
      <c r="AT54" s="37"/>
      <c r="AU54" s="74"/>
      <c r="AV54" s="93"/>
      <c r="AW54" s="93"/>
      <c r="AX54" s="93"/>
      <c r="AY54" s="93"/>
      <c r="AZ54" s="37"/>
      <c r="BA54" s="93"/>
      <c r="BB54" s="37"/>
      <c r="BC54" s="37"/>
      <c r="BD54" s="37"/>
      <c r="BE54" s="50"/>
    </row>
    <row r="55" spans="1:57" x14ac:dyDescent="0.35">
      <c r="A55" s="66" t="s">
        <v>374</v>
      </c>
      <c r="B55" s="66" t="s">
        <v>355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46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0"/>
      <c r="Z55" s="51"/>
      <c r="AA55" s="69">
        <v>1</v>
      </c>
      <c r="AB55" s="46"/>
      <c r="AC55" s="46"/>
      <c r="AD55" s="46"/>
      <c r="AE55" s="46"/>
      <c r="AF55" s="46"/>
      <c r="AG55" s="46"/>
      <c r="AH55" s="46"/>
      <c r="AI55" s="46"/>
      <c r="AJ55" s="46"/>
      <c r="AK55" s="70"/>
      <c r="AL55" s="46"/>
      <c r="AM55" s="46"/>
      <c r="AN55" s="46"/>
      <c r="AO55" s="46"/>
      <c r="AP55" s="46"/>
      <c r="AQ55" s="46"/>
      <c r="AR55" s="73">
        <f>SUM(Z55:AQ55)</f>
        <v>1</v>
      </c>
      <c r="AS55" s="37"/>
      <c r="AT55" s="37"/>
      <c r="AU55" s="74"/>
      <c r="AV55" s="93"/>
      <c r="AW55" s="93"/>
      <c r="AX55" s="93"/>
      <c r="AY55" s="93"/>
      <c r="AZ55" s="37"/>
      <c r="BA55" s="93"/>
      <c r="BB55" s="37"/>
      <c r="BC55" s="37"/>
      <c r="BD55" s="37"/>
      <c r="BE55" s="50"/>
    </row>
    <row r="56" spans="1:57" x14ac:dyDescent="0.35">
      <c r="A56" s="66" t="s">
        <v>375</v>
      </c>
      <c r="B56" s="66" t="s">
        <v>355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46"/>
      <c r="O56" s="51"/>
      <c r="P56" s="51"/>
      <c r="Q56" s="51"/>
      <c r="R56" s="51"/>
      <c r="S56" s="51"/>
      <c r="T56" s="69">
        <v>1</v>
      </c>
      <c r="U56" s="51"/>
      <c r="V56" s="51"/>
      <c r="W56" s="51"/>
      <c r="X56" s="51"/>
      <c r="Y56" s="50">
        <f>SUM(C56:X56)</f>
        <v>1</v>
      </c>
      <c r="Z56" s="51"/>
      <c r="AA56" s="51"/>
      <c r="AB56" s="46"/>
      <c r="AC56" s="46"/>
      <c r="AD56" s="46"/>
      <c r="AE56" s="46"/>
      <c r="AF56" s="46"/>
      <c r="AG56" s="46"/>
      <c r="AH56" s="46"/>
      <c r="AI56" s="46"/>
      <c r="AJ56" s="46"/>
      <c r="AK56" s="70"/>
      <c r="AL56" s="46"/>
      <c r="AM56" s="46"/>
      <c r="AN56" s="46"/>
      <c r="AO56" s="46"/>
      <c r="AP56" s="46"/>
      <c r="AQ56" s="46"/>
      <c r="AR56" s="73"/>
      <c r="AS56" s="37"/>
      <c r="AT56" s="37"/>
      <c r="AU56" s="74"/>
      <c r="AV56" s="93"/>
      <c r="AW56" s="93"/>
      <c r="AX56" s="93"/>
      <c r="AY56" s="93"/>
      <c r="AZ56" s="37"/>
      <c r="BA56" s="93"/>
      <c r="BB56" s="37"/>
      <c r="BC56" s="37"/>
      <c r="BD56" s="37"/>
      <c r="BE56" s="50"/>
    </row>
    <row r="57" spans="1:57" x14ac:dyDescent="0.35">
      <c r="A57" s="66" t="s">
        <v>61</v>
      </c>
      <c r="B57" s="66" t="s">
        <v>355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46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50"/>
      <c r="Z57" s="75"/>
      <c r="AA57" s="75"/>
      <c r="AB57" s="46"/>
      <c r="AC57" s="46"/>
      <c r="AD57" s="46"/>
      <c r="AE57" s="46"/>
      <c r="AF57" s="46"/>
      <c r="AG57" s="46"/>
      <c r="AH57" s="46"/>
      <c r="AI57" s="46"/>
      <c r="AJ57" s="46"/>
      <c r="AK57" s="70"/>
      <c r="AL57" s="46"/>
      <c r="AM57" s="46"/>
      <c r="AN57" s="46"/>
      <c r="AO57" s="46"/>
      <c r="AP57" s="46"/>
      <c r="AQ57" s="46"/>
      <c r="AR57" s="73"/>
      <c r="AS57" s="37"/>
      <c r="AT57" s="37"/>
      <c r="AU57" s="74"/>
      <c r="AV57" s="93"/>
      <c r="AW57" s="93"/>
      <c r="AX57" s="93"/>
      <c r="AY57" s="93"/>
      <c r="AZ57" s="37"/>
      <c r="BA57" s="93"/>
      <c r="BB57" s="37">
        <v>3</v>
      </c>
      <c r="BC57" s="37"/>
      <c r="BD57" s="37"/>
      <c r="BE57" s="50">
        <f>SUM(AS57:BD57)</f>
        <v>3</v>
      </c>
    </row>
    <row r="58" spans="1:57" x14ac:dyDescent="0.35">
      <c r="A58" s="66" t="s">
        <v>65</v>
      </c>
      <c r="B58" s="66" t="s">
        <v>355</v>
      </c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46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50"/>
      <c r="Z58" s="75"/>
      <c r="AA58" s="75"/>
      <c r="AB58" s="46"/>
      <c r="AC58" s="46"/>
      <c r="AD58" s="46"/>
      <c r="AE58" s="46"/>
      <c r="AF58" s="46"/>
      <c r="AG58" s="46"/>
      <c r="AH58" s="46"/>
      <c r="AI58" s="46"/>
      <c r="AJ58" s="46"/>
      <c r="AK58" s="70"/>
      <c r="AL58" s="46"/>
      <c r="AM58" s="46"/>
      <c r="AN58" s="46"/>
      <c r="AO58" s="46"/>
      <c r="AP58" s="46"/>
      <c r="AQ58" s="46"/>
      <c r="AR58" s="73"/>
      <c r="AS58" s="37"/>
      <c r="AT58" s="37"/>
      <c r="AU58" s="74"/>
      <c r="AV58" s="93"/>
      <c r="AW58" s="93"/>
      <c r="AX58" s="93"/>
      <c r="AY58" s="93"/>
      <c r="AZ58" s="37"/>
      <c r="BA58" s="93"/>
      <c r="BB58" s="37">
        <v>1</v>
      </c>
      <c r="BC58" s="75"/>
      <c r="BD58" s="75"/>
      <c r="BE58" s="50">
        <f>SUM(AS58:BD58)</f>
        <v>1</v>
      </c>
    </row>
    <row r="59" spans="1:57" x14ac:dyDescent="0.35">
      <c r="A59" s="66" t="s">
        <v>64</v>
      </c>
      <c r="B59" s="66" t="s">
        <v>355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46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50"/>
      <c r="Z59" s="75"/>
      <c r="AA59" s="75"/>
      <c r="AB59" s="46"/>
      <c r="AC59" s="46"/>
      <c r="AD59" s="46"/>
      <c r="AE59" s="46"/>
      <c r="AF59" s="46"/>
      <c r="AG59" s="46"/>
      <c r="AH59" s="46"/>
      <c r="AI59" s="46"/>
      <c r="AJ59" s="46"/>
      <c r="AK59" s="70"/>
      <c r="AL59" s="46"/>
      <c r="AM59" s="46"/>
      <c r="AN59" s="46"/>
      <c r="AO59" s="46"/>
      <c r="AP59" s="46"/>
      <c r="AQ59" s="46"/>
      <c r="AR59" s="73"/>
      <c r="AS59" s="37"/>
      <c r="AT59" s="37"/>
      <c r="AU59" s="74"/>
      <c r="AV59" s="93"/>
      <c r="AW59" s="93"/>
      <c r="AX59" s="93"/>
      <c r="AY59" s="93"/>
      <c r="AZ59" s="37"/>
      <c r="BA59" s="93"/>
      <c r="BB59" s="37">
        <v>4</v>
      </c>
      <c r="BC59" s="75"/>
      <c r="BD59" s="75"/>
      <c r="BE59" s="50">
        <f>SUM(AS59:BD59)</f>
        <v>4</v>
      </c>
    </row>
    <row r="60" spans="1:57" x14ac:dyDescent="0.35">
      <c r="A60" s="66" t="s">
        <v>66</v>
      </c>
      <c r="B60" s="66" t="s">
        <v>355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46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50"/>
      <c r="Z60" s="75"/>
      <c r="AA60" s="75"/>
      <c r="AB60" s="46"/>
      <c r="AC60" s="46"/>
      <c r="AD60" s="46"/>
      <c r="AE60" s="46"/>
      <c r="AF60" s="46"/>
      <c r="AG60" s="46"/>
      <c r="AH60" s="46"/>
      <c r="AI60" s="46"/>
      <c r="AJ60" s="46"/>
      <c r="AK60" s="70"/>
      <c r="AL60" s="46"/>
      <c r="AM60" s="46"/>
      <c r="AN60" s="46"/>
      <c r="AO60" s="46"/>
      <c r="AP60" s="46"/>
      <c r="AQ60" s="46"/>
      <c r="AR60" s="73"/>
      <c r="AS60" s="37"/>
      <c r="AT60" s="37"/>
      <c r="AU60" s="74"/>
      <c r="AV60" s="93"/>
      <c r="AW60" s="93"/>
      <c r="AX60" s="93"/>
      <c r="AY60" s="93"/>
      <c r="AZ60" s="37"/>
      <c r="BA60" s="93"/>
      <c r="BB60" s="37">
        <v>1</v>
      </c>
      <c r="BC60" s="37"/>
      <c r="BD60" s="37"/>
      <c r="BE60" s="50">
        <f>SUM(AS60:BD60)</f>
        <v>1</v>
      </c>
    </row>
    <row r="61" spans="1:57" x14ac:dyDescent="0.35">
      <c r="A61" s="66" t="s">
        <v>376</v>
      </c>
      <c r="B61" s="66" t="s">
        <v>355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46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0"/>
      <c r="Z61" s="51"/>
      <c r="AA61" s="51"/>
      <c r="AB61" s="46"/>
      <c r="AC61" s="46"/>
      <c r="AD61" s="46"/>
      <c r="AE61" s="46"/>
      <c r="AF61" s="46"/>
      <c r="AG61" s="46"/>
      <c r="AH61" s="46"/>
      <c r="AI61" s="46"/>
      <c r="AJ61" s="46"/>
      <c r="AK61" s="70"/>
      <c r="AL61" s="46"/>
      <c r="AM61" s="46"/>
      <c r="AN61" s="46"/>
      <c r="AO61" s="46"/>
      <c r="AP61" s="46"/>
      <c r="AQ61" s="46"/>
      <c r="AR61" s="73"/>
      <c r="AS61" s="37"/>
      <c r="AT61" s="37">
        <v>1</v>
      </c>
      <c r="AU61" s="74"/>
      <c r="AV61" s="93"/>
      <c r="AW61" s="93"/>
      <c r="AX61" s="93">
        <v>1</v>
      </c>
      <c r="AY61" s="93"/>
      <c r="AZ61" s="37">
        <v>2</v>
      </c>
      <c r="BA61" s="93"/>
      <c r="BB61" s="37">
        <v>2</v>
      </c>
      <c r="BC61" s="37">
        <v>1</v>
      </c>
      <c r="BD61" s="37"/>
      <c r="BE61" s="50">
        <f>SUM(AS61:BD61)</f>
        <v>7</v>
      </c>
    </row>
    <row r="62" spans="1:57" x14ac:dyDescent="0.35">
      <c r="A62" s="66" t="s">
        <v>377</v>
      </c>
      <c r="B62" s="66" t="s">
        <v>355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46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0"/>
      <c r="Z62" s="51">
        <v>3</v>
      </c>
      <c r="AA62" s="69">
        <v>1</v>
      </c>
      <c r="AB62" s="46"/>
      <c r="AC62" s="46"/>
      <c r="AD62" s="46"/>
      <c r="AE62" s="46"/>
      <c r="AF62" s="46"/>
      <c r="AG62" s="46"/>
      <c r="AH62" s="46"/>
      <c r="AI62" s="46"/>
      <c r="AJ62" s="46"/>
      <c r="AK62" s="70"/>
      <c r="AL62" s="46"/>
      <c r="AM62" s="46"/>
      <c r="AN62" s="46"/>
      <c r="AO62" s="46"/>
      <c r="AP62" s="46"/>
      <c r="AQ62" s="46"/>
      <c r="AR62" s="73">
        <f>SUM(Z62:AQ62)</f>
        <v>4</v>
      </c>
      <c r="AS62" s="37"/>
      <c r="AT62" s="37"/>
      <c r="AU62" s="74"/>
      <c r="AV62" s="93"/>
      <c r="AW62" s="93"/>
      <c r="AX62" s="93"/>
      <c r="AY62" s="93"/>
      <c r="AZ62" s="37"/>
      <c r="BA62" s="93"/>
      <c r="BB62" s="37"/>
      <c r="BC62" s="37"/>
      <c r="BD62" s="37"/>
      <c r="BE62" s="50"/>
    </row>
    <row r="63" spans="1:57" x14ac:dyDescent="0.35">
      <c r="A63" s="66" t="s">
        <v>378</v>
      </c>
      <c r="B63" s="66" t="s">
        <v>355</v>
      </c>
      <c r="C63" s="51"/>
      <c r="D63" s="51"/>
      <c r="E63" s="51"/>
      <c r="F63" s="76">
        <v>1</v>
      </c>
      <c r="G63" s="51"/>
      <c r="H63" s="51"/>
      <c r="I63" s="51"/>
      <c r="J63" s="51"/>
      <c r="K63" s="51"/>
      <c r="L63" s="51"/>
      <c r="M63" s="51"/>
      <c r="N63" s="46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0">
        <f>SUM(C63:X63)</f>
        <v>1</v>
      </c>
      <c r="Z63" s="51"/>
      <c r="AA63" s="51"/>
      <c r="AB63" s="46"/>
      <c r="AC63" s="46"/>
      <c r="AD63" s="46"/>
      <c r="AE63" s="46"/>
      <c r="AF63" s="46"/>
      <c r="AG63" s="46"/>
      <c r="AH63" s="46"/>
      <c r="AI63" s="46"/>
      <c r="AJ63" s="46"/>
      <c r="AK63" s="70">
        <v>65</v>
      </c>
      <c r="AL63" s="46"/>
      <c r="AM63" s="46"/>
      <c r="AN63" s="46"/>
      <c r="AO63" s="46"/>
      <c r="AP63" s="46"/>
      <c r="AQ63" s="46"/>
      <c r="AR63" s="73">
        <f>SUM(Z63:AQ63)</f>
        <v>65</v>
      </c>
      <c r="AS63" s="37"/>
      <c r="AT63" s="37">
        <v>4</v>
      </c>
      <c r="AU63" s="74"/>
      <c r="AV63" s="93">
        <v>2</v>
      </c>
      <c r="AW63" s="93"/>
      <c r="AX63" s="93"/>
      <c r="AY63" s="93"/>
      <c r="AZ63" s="37">
        <v>3</v>
      </c>
      <c r="BA63" s="93"/>
      <c r="BB63" s="37">
        <v>18</v>
      </c>
      <c r="BC63" s="37">
        <v>16</v>
      </c>
      <c r="BD63" s="37"/>
      <c r="BE63" s="50">
        <f>SUM(AS63:BD63)</f>
        <v>43</v>
      </c>
    </row>
    <row r="64" spans="1:57" s="65" customFormat="1" ht="14.5" x14ac:dyDescent="0.35">
      <c r="A64" s="55" t="s">
        <v>379</v>
      </c>
      <c r="B64" s="56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58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64"/>
      <c r="Z64" s="101"/>
      <c r="AA64" s="101"/>
      <c r="AB64" s="58"/>
      <c r="AC64" s="58"/>
      <c r="AD64" s="58"/>
      <c r="AE64" s="58"/>
      <c r="AF64" s="60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89"/>
      <c r="AS64" s="62"/>
      <c r="AT64" s="62"/>
      <c r="AU64" s="102"/>
      <c r="AV64" s="63"/>
      <c r="AW64" s="63"/>
      <c r="AX64" s="63"/>
      <c r="AY64" s="63"/>
      <c r="AZ64" s="62"/>
      <c r="BA64" s="63"/>
      <c r="BB64" s="62"/>
      <c r="BC64" s="62"/>
      <c r="BD64" s="62"/>
      <c r="BE64" s="64"/>
    </row>
    <row r="65" spans="1:57" x14ac:dyDescent="0.35">
      <c r="A65" s="66" t="s">
        <v>380</v>
      </c>
      <c r="B65" s="66" t="s">
        <v>355</v>
      </c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46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50"/>
      <c r="Z65" s="75"/>
      <c r="AA65" s="75"/>
      <c r="AB65" s="46"/>
      <c r="AC65" s="46"/>
      <c r="AD65" s="46"/>
      <c r="AE65" s="46"/>
      <c r="AF65" s="46"/>
      <c r="AG65" s="46"/>
      <c r="AH65" s="46"/>
      <c r="AI65" s="46"/>
      <c r="AJ65" s="46"/>
      <c r="AK65" s="71">
        <v>1</v>
      </c>
      <c r="AL65" s="46"/>
      <c r="AM65" s="46"/>
      <c r="AN65" s="46"/>
      <c r="AO65" s="46"/>
      <c r="AP65" s="46"/>
      <c r="AQ65" s="46"/>
      <c r="AR65" s="73">
        <f>SUM(Z65:AQ65)</f>
        <v>1</v>
      </c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50"/>
    </row>
    <row r="66" spans="1:57" x14ac:dyDescent="0.35">
      <c r="A66" s="66" t="s">
        <v>381</v>
      </c>
      <c r="B66" s="66" t="s">
        <v>355</v>
      </c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46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50"/>
      <c r="Z66" s="75"/>
      <c r="AA66" s="75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72">
        <v>2</v>
      </c>
      <c r="AM66" s="46"/>
      <c r="AN66" s="46"/>
      <c r="AO66" s="46"/>
      <c r="AP66" s="46"/>
      <c r="AQ66" s="46"/>
      <c r="AR66" s="73">
        <f>SUM(Z66:AQ66)</f>
        <v>2</v>
      </c>
      <c r="AS66" s="37"/>
      <c r="AT66" s="37"/>
      <c r="AU66" s="74"/>
      <c r="AV66" s="93"/>
      <c r="AW66" s="93"/>
      <c r="AX66" s="93"/>
      <c r="AY66" s="93"/>
      <c r="AZ66" s="37"/>
      <c r="BA66" s="93"/>
      <c r="BB66" s="37"/>
      <c r="BC66" s="37"/>
      <c r="BD66" s="37"/>
      <c r="BE66" s="50"/>
    </row>
    <row r="67" spans="1:57" x14ac:dyDescent="0.35">
      <c r="A67" s="66" t="s">
        <v>382</v>
      </c>
      <c r="B67" s="66" t="s">
        <v>355</v>
      </c>
      <c r="C67" s="51"/>
      <c r="D67" s="51"/>
      <c r="E67" s="51"/>
      <c r="F67" s="51"/>
      <c r="G67" s="69">
        <v>1</v>
      </c>
      <c r="H67" s="51"/>
      <c r="I67" s="51"/>
      <c r="J67" s="51"/>
      <c r="K67" s="79">
        <v>3</v>
      </c>
      <c r="L67" s="51"/>
      <c r="M67" s="51"/>
      <c r="N67" s="46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0">
        <f>SUM(C67:X67)</f>
        <v>4</v>
      </c>
      <c r="Z67" s="51">
        <v>7</v>
      </c>
      <c r="AA67" s="69">
        <v>4</v>
      </c>
      <c r="AB67" s="46"/>
      <c r="AC67" s="46"/>
      <c r="AD67" s="46"/>
      <c r="AE67" s="46"/>
      <c r="AF67" s="46"/>
      <c r="AG67" s="46"/>
      <c r="AH67" s="70">
        <v>3</v>
      </c>
      <c r="AI67" s="46"/>
      <c r="AJ67" s="46"/>
      <c r="AK67" s="46"/>
      <c r="AL67" s="46"/>
      <c r="AM67" s="46"/>
      <c r="AN67" s="70">
        <v>8</v>
      </c>
      <c r="AO67" s="46"/>
      <c r="AP67" s="46"/>
      <c r="AQ67" s="46"/>
      <c r="AR67" s="73">
        <f>SUM(Z67:AQ67)</f>
        <v>22</v>
      </c>
      <c r="AS67" s="37"/>
      <c r="AT67" s="37"/>
      <c r="AU67" s="74"/>
      <c r="AV67" s="93"/>
      <c r="AW67" s="93"/>
      <c r="AX67" s="93"/>
      <c r="AY67" s="93"/>
      <c r="AZ67" s="37"/>
      <c r="BA67" s="93"/>
      <c r="BB67" s="37"/>
      <c r="BC67" s="37"/>
      <c r="BD67" s="37"/>
      <c r="BE67" s="50"/>
    </row>
    <row r="68" spans="1:57" x14ac:dyDescent="0.35">
      <c r="A68" s="66" t="s">
        <v>383</v>
      </c>
      <c r="B68" s="66" t="s">
        <v>355</v>
      </c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46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50"/>
      <c r="Z68" s="75"/>
      <c r="AA68" s="75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72">
        <v>1</v>
      </c>
      <c r="AM68" s="46"/>
      <c r="AN68" s="46"/>
      <c r="AO68" s="46"/>
      <c r="AP68" s="46"/>
      <c r="AQ68" s="46"/>
      <c r="AR68" s="73">
        <f>SUM(Z68:AQ68)</f>
        <v>1</v>
      </c>
      <c r="AS68" s="37"/>
      <c r="AT68" s="37"/>
      <c r="AU68" s="74"/>
      <c r="AV68" s="93"/>
      <c r="AW68" s="93">
        <v>1</v>
      </c>
      <c r="AX68" s="93">
        <v>1</v>
      </c>
      <c r="AY68" s="93"/>
      <c r="AZ68" s="37"/>
      <c r="BA68" s="93"/>
      <c r="BB68" s="37">
        <v>1</v>
      </c>
      <c r="BC68" s="37"/>
      <c r="BD68" s="37"/>
      <c r="BE68" s="50">
        <f>SUM(AV68:BD68)</f>
        <v>3</v>
      </c>
    </row>
    <row r="69" spans="1:57" x14ac:dyDescent="0.35">
      <c r="A69" s="103" t="s">
        <v>384</v>
      </c>
      <c r="B69" s="66" t="s">
        <v>355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46"/>
      <c r="O69" s="51"/>
      <c r="P69" s="51"/>
      <c r="Q69" s="51"/>
      <c r="R69" s="51"/>
      <c r="S69" s="51"/>
      <c r="T69" s="51"/>
      <c r="U69" s="51"/>
      <c r="V69" s="51"/>
      <c r="W69" s="51"/>
      <c r="X69" s="69">
        <v>1</v>
      </c>
      <c r="Y69" s="50">
        <f>SUM(C69:X69)</f>
        <v>1</v>
      </c>
      <c r="Z69" s="51"/>
      <c r="AA69" s="51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72"/>
      <c r="AM69" s="46"/>
      <c r="AN69" s="46"/>
      <c r="AO69" s="46"/>
      <c r="AP69" s="46"/>
      <c r="AQ69" s="46"/>
      <c r="AR69" s="73"/>
      <c r="AS69" s="37"/>
      <c r="AT69" s="37"/>
      <c r="AU69" s="74"/>
      <c r="AV69" s="93"/>
      <c r="AW69" s="93"/>
      <c r="AX69" s="93"/>
      <c r="AY69" s="93"/>
      <c r="AZ69" s="37"/>
      <c r="BA69" s="93"/>
      <c r="BB69" s="37"/>
      <c r="BC69" s="37"/>
      <c r="BD69" s="37"/>
      <c r="BE69" s="50"/>
    </row>
    <row r="70" spans="1:57" x14ac:dyDescent="0.35">
      <c r="A70" s="66" t="s">
        <v>385</v>
      </c>
      <c r="B70" s="66" t="s">
        <v>355</v>
      </c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50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70">
        <v>1</v>
      </c>
      <c r="AR70" s="73">
        <f>SUM(Z70:AQ70)</f>
        <v>1</v>
      </c>
      <c r="AS70" s="37"/>
      <c r="AT70" s="37"/>
      <c r="AU70" s="74"/>
      <c r="AV70" s="93"/>
      <c r="AW70" s="93"/>
      <c r="AX70" s="93"/>
      <c r="AY70" s="93"/>
      <c r="AZ70" s="37"/>
      <c r="BA70" s="93"/>
      <c r="BB70" s="37"/>
      <c r="BC70" s="37"/>
      <c r="BD70" s="37"/>
      <c r="BE70" s="50"/>
    </row>
    <row r="71" spans="1:57" x14ac:dyDescent="0.35">
      <c r="A71" s="103" t="s">
        <v>386</v>
      </c>
      <c r="B71" s="66" t="s">
        <v>355</v>
      </c>
      <c r="C71" s="51"/>
      <c r="D71" s="51"/>
      <c r="E71" s="51"/>
      <c r="F71" s="51"/>
      <c r="G71" s="51"/>
      <c r="H71" s="79">
        <v>2</v>
      </c>
      <c r="I71" s="51"/>
      <c r="J71" s="51"/>
      <c r="K71" s="51"/>
      <c r="L71" s="51"/>
      <c r="M71" s="51"/>
      <c r="N71" s="46"/>
      <c r="O71" s="51"/>
      <c r="P71" s="51"/>
      <c r="Q71" s="51"/>
      <c r="R71" s="51"/>
      <c r="S71" s="51"/>
      <c r="T71" s="51"/>
      <c r="U71" s="51"/>
      <c r="V71" s="51"/>
      <c r="W71" s="51"/>
      <c r="X71" s="69">
        <v>3</v>
      </c>
      <c r="Y71" s="50">
        <f>SUM(C71:X71)</f>
        <v>5</v>
      </c>
      <c r="Z71" s="51"/>
      <c r="AA71" s="51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70"/>
      <c r="AR71" s="73"/>
      <c r="AS71" s="37"/>
      <c r="AT71" s="37"/>
      <c r="AU71" s="74"/>
      <c r="AV71" s="93"/>
      <c r="AW71" s="93"/>
      <c r="AX71" s="93"/>
      <c r="AY71" s="93"/>
      <c r="AZ71" s="37"/>
      <c r="BA71" s="93"/>
      <c r="BB71" s="37"/>
      <c r="BC71" s="37"/>
      <c r="BD71" s="37"/>
      <c r="BE71" s="50"/>
    </row>
    <row r="72" spans="1:57" x14ac:dyDescent="0.35">
      <c r="A72" s="66" t="s">
        <v>387</v>
      </c>
      <c r="B72" s="66" t="s">
        <v>355</v>
      </c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46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50"/>
      <c r="Z72" s="75"/>
      <c r="AA72" s="75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70">
        <v>1</v>
      </c>
      <c r="AR72" s="73">
        <f>SUM(Z72:AQ72)</f>
        <v>1</v>
      </c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37"/>
      <c r="BE72" s="50"/>
    </row>
    <row r="73" spans="1:57" x14ac:dyDescent="0.35">
      <c r="A73" s="66" t="s">
        <v>388</v>
      </c>
      <c r="B73" s="66" t="s">
        <v>355</v>
      </c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46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50"/>
      <c r="Z73" s="75"/>
      <c r="AA73" s="75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70"/>
      <c r="AR73" s="73"/>
      <c r="AS73" s="75"/>
      <c r="AT73" s="75"/>
      <c r="AU73" s="75"/>
      <c r="AV73" s="75"/>
      <c r="AW73" s="75"/>
      <c r="AX73" s="75"/>
      <c r="AY73" s="75"/>
      <c r="AZ73" s="75">
        <v>1</v>
      </c>
      <c r="BA73" s="75"/>
      <c r="BB73" s="75"/>
      <c r="BC73" s="75"/>
      <c r="BD73" s="37"/>
      <c r="BE73" s="50">
        <f>SUM(AS73:BD73)</f>
        <v>1</v>
      </c>
    </row>
    <row r="74" spans="1:57" x14ac:dyDescent="0.35">
      <c r="A74" s="103" t="s">
        <v>389</v>
      </c>
      <c r="B74" s="66" t="s">
        <v>355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46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0"/>
      <c r="Z74" s="51">
        <v>1</v>
      </c>
      <c r="AA74" s="51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70"/>
      <c r="AR74" s="73">
        <f>SUM(Z74:AQ74)</f>
        <v>1</v>
      </c>
      <c r="AS74" s="37"/>
      <c r="AT74" s="37"/>
      <c r="AU74" s="74"/>
      <c r="AV74" s="93"/>
      <c r="AW74" s="93"/>
      <c r="AX74" s="93"/>
      <c r="AY74" s="93"/>
      <c r="AZ74" s="37"/>
      <c r="BA74" s="93"/>
      <c r="BB74" s="37"/>
      <c r="BC74" s="37"/>
      <c r="BD74" s="37"/>
      <c r="BE74" s="50"/>
    </row>
    <row r="75" spans="1:57" x14ac:dyDescent="0.35">
      <c r="A75" s="103" t="s">
        <v>390</v>
      </c>
      <c r="B75" s="66" t="s">
        <v>355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46"/>
      <c r="O75" s="51"/>
      <c r="P75" s="51"/>
      <c r="Q75" s="51"/>
      <c r="R75" s="51"/>
      <c r="S75" s="51"/>
      <c r="T75" s="51"/>
      <c r="U75" s="69">
        <v>1</v>
      </c>
      <c r="V75" s="51"/>
      <c r="W75" s="51"/>
      <c r="X75" s="51"/>
      <c r="Y75" s="50">
        <f>SUM(C75:X75)</f>
        <v>1</v>
      </c>
      <c r="Z75" s="51"/>
      <c r="AA75" s="51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70"/>
      <c r="AR75" s="73"/>
      <c r="AS75" s="37"/>
      <c r="AT75" s="37"/>
      <c r="AU75" s="74"/>
      <c r="AV75" s="93"/>
      <c r="AW75" s="93"/>
      <c r="AX75" s="93"/>
      <c r="AY75" s="93"/>
      <c r="AZ75" s="37"/>
      <c r="BA75" s="93"/>
      <c r="BB75" s="37"/>
      <c r="BC75" s="37"/>
      <c r="BD75" s="37"/>
      <c r="BE75" s="50"/>
    </row>
    <row r="76" spans="1:57" x14ac:dyDescent="0.35">
      <c r="A76" s="103" t="s">
        <v>391</v>
      </c>
      <c r="B76" s="66" t="s">
        <v>355</v>
      </c>
      <c r="C76" s="51"/>
      <c r="D76" s="51"/>
      <c r="E76" s="51"/>
      <c r="F76" s="51"/>
      <c r="G76" s="51"/>
      <c r="H76" s="51"/>
      <c r="I76" s="51"/>
      <c r="J76" s="51"/>
      <c r="K76" s="79">
        <v>3</v>
      </c>
      <c r="L76" s="51"/>
      <c r="M76" s="51"/>
      <c r="N76" s="46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0">
        <f>SUM(C76:X76)</f>
        <v>3</v>
      </c>
      <c r="Z76" s="51">
        <v>1</v>
      </c>
      <c r="AA76" s="51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70"/>
      <c r="AR76" s="73">
        <f>SUM(Z76:AQ76)</f>
        <v>1</v>
      </c>
      <c r="AS76" s="37"/>
      <c r="AT76" s="37"/>
      <c r="AU76" s="74"/>
      <c r="AV76" s="93"/>
      <c r="AW76" s="93"/>
      <c r="AX76" s="93"/>
      <c r="AY76" s="93"/>
      <c r="AZ76" s="37"/>
      <c r="BA76" s="93"/>
      <c r="BB76" s="37"/>
      <c r="BC76" s="37"/>
      <c r="BD76" s="37"/>
      <c r="BE76" s="50"/>
    </row>
    <row r="77" spans="1:57" x14ac:dyDescent="0.35">
      <c r="A77" s="66" t="s">
        <v>392</v>
      </c>
      <c r="B77" s="66" t="s">
        <v>355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46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50"/>
      <c r="Z77" s="75"/>
      <c r="AA77" s="75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70">
        <v>2</v>
      </c>
      <c r="AO77" s="46"/>
      <c r="AP77" s="46"/>
      <c r="AQ77" s="46"/>
      <c r="AR77" s="73">
        <f>SUM(Z77:AQ77)</f>
        <v>2</v>
      </c>
      <c r="AS77" s="37"/>
      <c r="AT77" s="37"/>
      <c r="AU77" s="74"/>
      <c r="AV77" s="93">
        <v>1</v>
      </c>
      <c r="AW77" s="93"/>
      <c r="AX77" s="93"/>
      <c r="AY77" s="93"/>
      <c r="AZ77" s="37"/>
      <c r="BA77" s="93"/>
      <c r="BB77" s="37"/>
      <c r="BC77" s="37"/>
      <c r="BD77" s="37"/>
      <c r="BE77" s="50">
        <f>SUM(AV77:BD77)</f>
        <v>1</v>
      </c>
    </row>
    <row r="78" spans="1:57" x14ac:dyDescent="0.35">
      <c r="A78" s="103" t="s">
        <v>393</v>
      </c>
      <c r="B78" s="66" t="s">
        <v>355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46"/>
      <c r="O78" s="51"/>
      <c r="P78" s="51"/>
      <c r="Q78" s="51"/>
      <c r="R78" s="51"/>
      <c r="S78" s="51"/>
      <c r="T78" s="51"/>
      <c r="U78" s="51"/>
      <c r="V78" s="51"/>
      <c r="W78" s="51"/>
      <c r="X78" s="69">
        <v>1</v>
      </c>
      <c r="Y78" s="50">
        <f>SUM(C78:X78)</f>
        <v>1</v>
      </c>
      <c r="Z78" s="51"/>
      <c r="AA78" s="51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70"/>
      <c r="AO78" s="46"/>
      <c r="AP78" s="46"/>
      <c r="AQ78" s="46"/>
      <c r="AR78" s="73"/>
      <c r="AS78" s="37"/>
      <c r="AT78" s="37"/>
      <c r="AU78" s="74"/>
      <c r="AV78" s="93"/>
      <c r="AW78" s="93"/>
      <c r="AX78" s="93"/>
      <c r="AY78" s="93"/>
      <c r="AZ78" s="37"/>
      <c r="BA78" s="93"/>
      <c r="BB78" s="37"/>
      <c r="BC78" s="37"/>
      <c r="BD78" s="37"/>
      <c r="BE78" s="50"/>
    </row>
    <row r="79" spans="1:57" x14ac:dyDescent="0.35">
      <c r="A79" s="66" t="s">
        <v>74</v>
      </c>
      <c r="B79" s="66" t="s">
        <v>355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46"/>
      <c r="O79" s="51"/>
      <c r="P79" s="51"/>
      <c r="Q79" s="51"/>
      <c r="R79" s="51"/>
      <c r="S79" s="51"/>
      <c r="T79" s="51"/>
      <c r="U79" s="79">
        <v>1</v>
      </c>
      <c r="V79" s="69">
        <v>1</v>
      </c>
      <c r="W79" s="51"/>
      <c r="X79" s="51"/>
      <c r="Y79" s="50">
        <f>SUM(C79:X79)</f>
        <v>2</v>
      </c>
      <c r="Z79" s="51">
        <v>1</v>
      </c>
      <c r="AA79" s="51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70"/>
      <c r="AO79" s="46"/>
      <c r="AP79" s="46"/>
      <c r="AQ79" s="46"/>
      <c r="AR79" s="73">
        <f>SUM(Z79:AQ79)</f>
        <v>1</v>
      </c>
      <c r="AS79" s="37"/>
      <c r="AT79" s="37"/>
      <c r="AU79" s="74"/>
      <c r="AV79" s="93"/>
      <c r="AW79" s="93"/>
      <c r="AX79" s="93"/>
      <c r="AY79" s="93"/>
      <c r="AZ79" s="37"/>
      <c r="BA79" s="93"/>
      <c r="BB79" s="37">
        <v>11</v>
      </c>
      <c r="BC79" s="37"/>
      <c r="BD79" s="37"/>
      <c r="BE79" s="50">
        <f>SUM(AV79:BD79)</f>
        <v>11</v>
      </c>
    </row>
    <row r="80" spans="1:57" x14ac:dyDescent="0.35">
      <c r="A80" s="66" t="s">
        <v>394</v>
      </c>
      <c r="B80" s="66" t="s">
        <v>355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46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50"/>
      <c r="Z80" s="75"/>
      <c r="AA80" s="75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70">
        <v>1</v>
      </c>
      <c r="AO80" s="46"/>
      <c r="AP80" s="46"/>
      <c r="AQ80" s="46"/>
      <c r="AR80" s="73">
        <f>SUM(Z80:AQ80)</f>
        <v>1</v>
      </c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37"/>
      <c r="BE80" s="50"/>
    </row>
    <row r="81" spans="1:57" x14ac:dyDescent="0.35">
      <c r="A81" s="103" t="s">
        <v>395</v>
      </c>
      <c r="B81" s="66" t="s">
        <v>355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46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0"/>
      <c r="Z81" s="51">
        <v>213</v>
      </c>
      <c r="AA81" s="69">
        <v>2</v>
      </c>
      <c r="AB81" s="46"/>
      <c r="AC81" s="46"/>
      <c r="AD81" s="46"/>
      <c r="AE81" s="46"/>
      <c r="AF81" s="46"/>
      <c r="AG81" s="46"/>
      <c r="AH81" s="70"/>
      <c r="AI81" s="46"/>
      <c r="AJ81" s="46"/>
      <c r="AK81" s="46"/>
      <c r="AL81" s="46"/>
      <c r="AM81" s="46"/>
      <c r="AN81" s="46"/>
      <c r="AO81" s="46"/>
      <c r="AP81" s="46"/>
      <c r="AQ81" s="46"/>
      <c r="AR81" s="73">
        <f>SUM(Z81:AQ81)</f>
        <v>215</v>
      </c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37"/>
      <c r="BE81" s="50"/>
    </row>
    <row r="82" spans="1:57" x14ac:dyDescent="0.35">
      <c r="A82" s="66" t="s">
        <v>396</v>
      </c>
      <c r="B82" s="66" t="s">
        <v>355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46"/>
      <c r="O82" s="51"/>
      <c r="P82" s="51"/>
      <c r="Q82" s="51"/>
      <c r="R82" s="51"/>
      <c r="S82" s="51"/>
      <c r="T82" s="51"/>
      <c r="U82" s="51"/>
      <c r="V82" s="51"/>
      <c r="W82" s="51"/>
      <c r="X82" s="69">
        <v>3</v>
      </c>
      <c r="Y82" s="50">
        <f>SUM(C82:X82)</f>
        <v>3</v>
      </c>
      <c r="Z82" s="51"/>
      <c r="AA82" s="51"/>
      <c r="AB82" s="46"/>
      <c r="AC82" s="46"/>
      <c r="AD82" s="46"/>
      <c r="AE82" s="46"/>
      <c r="AF82" s="46"/>
      <c r="AG82" s="46"/>
      <c r="AH82" s="70">
        <v>3</v>
      </c>
      <c r="AI82" s="46"/>
      <c r="AJ82" s="46"/>
      <c r="AK82" s="46"/>
      <c r="AL82" s="46"/>
      <c r="AM82" s="46"/>
      <c r="AN82" s="46"/>
      <c r="AO82" s="46"/>
      <c r="AP82" s="46"/>
      <c r="AQ82" s="46"/>
      <c r="AR82" s="73">
        <f>SUM(Z82:AQ82)</f>
        <v>3</v>
      </c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37"/>
      <c r="BE82" s="50"/>
    </row>
    <row r="83" spans="1:57" x14ac:dyDescent="0.35">
      <c r="A83" s="103" t="s">
        <v>397</v>
      </c>
      <c r="B83" s="66" t="s">
        <v>355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46"/>
      <c r="O83" s="51"/>
      <c r="P83" s="51"/>
      <c r="Q83" s="51"/>
      <c r="R83" s="51"/>
      <c r="S83" s="51"/>
      <c r="T83" s="51"/>
      <c r="U83" s="51"/>
      <c r="V83" s="69">
        <v>1</v>
      </c>
      <c r="W83" s="51"/>
      <c r="X83" s="51"/>
      <c r="Y83" s="50">
        <f>SUM(C83:X83)</f>
        <v>1</v>
      </c>
      <c r="Z83" s="51">
        <v>2</v>
      </c>
      <c r="AA83" s="51"/>
      <c r="AB83" s="46"/>
      <c r="AC83" s="46"/>
      <c r="AD83" s="46"/>
      <c r="AE83" s="46"/>
      <c r="AF83" s="46"/>
      <c r="AG83" s="46"/>
      <c r="AH83" s="70"/>
      <c r="AI83" s="46"/>
      <c r="AJ83" s="46"/>
      <c r="AK83" s="46"/>
      <c r="AL83" s="46"/>
      <c r="AM83" s="46"/>
      <c r="AN83" s="46"/>
      <c r="AO83" s="46"/>
      <c r="AP83" s="46"/>
      <c r="AQ83" s="46"/>
      <c r="AR83" s="73">
        <f>SUM(Z83:AQ83)</f>
        <v>2</v>
      </c>
      <c r="AS83" s="37"/>
      <c r="AT83" s="37">
        <v>1</v>
      </c>
      <c r="AU83" s="74"/>
      <c r="AV83" s="93"/>
      <c r="AW83" s="93"/>
      <c r="AX83" s="93"/>
      <c r="AY83" s="93"/>
      <c r="AZ83" s="37"/>
      <c r="BA83" s="93"/>
      <c r="BB83" s="37"/>
      <c r="BC83" s="37"/>
      <c r="BD83" s="37"/>
      <c r="BE83" s="50">
        <f>SUM(AS83:BD83)</f>
        <v>1</v>
      </c>
    </row>
    <row r="84" spans="1:57" x14ac:dyDescent="0.35">
      <c r="A84" s="103" t="s">
        <v>398</v>
      </c>
      <c r="B84" s="66" t="s">
        <v>355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46"/>
      <c r="O84" s="51"/>
      <c r="P84" s="51"/>
      <c r="Q84" s="51"/>
      <c r="R84" s="51"/>
      <c r="S84" s="51"/>
      <c r="T84" s="51"/>
      <c r="U84" s="51"/>
      <c r="V84" s="51"/>
      <c r="W84" s="51"/>
      <c r="X84" s="69">
        <v>5</v>
      </c>
      <c r="Y84" s="50">
        <f>SUM(C84:X84)</f>
        <v>5</v>
      </c>
      <c r="Z84" s="51"/>
      <c r="AA84" s="51"/>
      <c r="AB84" s="46"/>
      <c r="AC84" s="46"/>
      <c r="AD84" s="46"/>
      <c r="AE84" s="46"/>
      <c r="AF84" s="46"/>
      <c r="AG84" s="46"/>
      <c r="AH84" s="70"/>
      <c r="AI84" s="46"/>
      <c r="AJ84" s="46"/>
      <c r="AK84" s="46"/>
      <c r="AL84" s="46"/>
      <c r="AM84" s="46"/>
      <c r="AN84" s="46"/>
      <c r="AO84" s="46"/>
      <c r="AP84" s="46"/>
      <c r="AQ84" s="46"/>
      <c r="AR84" s="73"/>
      <c r="AS84" s="37"/>
      <c r="AT84" s="37"/>
      <c r="AU84" s="74"/>
      <c r="AV84" s="93"/>
      <c r="AW84" s="93"/>
      <c r="AX84" s="93"/>
      <c r="AY84" s="93"/>
      <c r="AZ84" s="37"/>
      <c r="BA84" s="93"/>
      <c r="BB84" s="37"/>
      <c r="BC84" s="37"/>
      <c r="BD84" s="37"/>
      <c r="BE84" s="50"/>
    </row>
    <row r="85" spans="1:57" x14ac:dyDescent="0.35">
      <c r="A85" s="103" t="s">
        <v>399</v>
      </c>
      <c r="B85" s="66" t="s">
        <v>355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46"/>
      <c r="O85" s="69">
        <v>27</v>
      </c>
      <c r="P85" s="51"/>
      <c r="Q85" s="51"/>
      <c r="R85" s="51"/>
      <c r="S85" s="51"/>
      <c r="T85" s="51"/>
      <c r="U85" s="51"/>
      <c r="V85" s="51"/>
      <c r="W85" s="51"/>
      <c r="X85" s="69">
        <v>2785</v>
      </c>
      <c r="Y85" s="50">
        <f>SUM(C85:X85)</f>
        <v>2812</v>
      </c>
      <c r="Z85" s="51"/>
      <c r="AA85" s="51"/>
      <c r="AB85" s="46"/>
      <c r="AC85" s="46"/>
      <c r="AD85" s="46"/>
      <c r="AE85" s="46"/>
      <c r="AF85" s="46"/>
      <c r="AG85" s="46"/>
      <c r="AH85" s="70"/>
      <c r="AI85" s="46"/>
      <c r="AJ85" s="46"/>
      <c r="AK85" s="46"/>
      <c r="AL85" s="46"/>
      <c r="AM85" s="46"/>
      <c r="AN85" s="46"/>
      <c r="AO85" s="46"/>
      <c r="AP85" s="46"/>
      <c r="AQ85" s="46"/>
      <c r="AR85" s="73"/>
      <c r="AS85" s="37"/>
      <c r="AT85" s="37"/>
      <c r="AU85" s="74"/>
      <c r="AV85" s="93"/>
      <c r="AW85" s="93"/>
      <c r="AX85" s="93"/>
      <c r="AY85" s="93"/>
      <c r="AZ85" s="37"/>
      <c r="BA85" s="93"/>
      <c r="BB85" s="37"/>
      <c r="BC85" s="37"/>
      <c r="BD85" s="37"/>
      <c r="BE85" s="50"/>
    </row>
    <row r="86" spans="1:57" x14ac:dyDescent="0.35">
      <c r="A86" s="66" t="s">
        <v>400</v>
      </c>
      <c r="B86" s="66" t="s">
        <v>355</v>
      </c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46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50"/>
      <c r="Z86" s="75"/>
      <c r="AA86" s="75"/>
      <c r="AB86" s="46"/>
      <c r="AC86" s="46"/>
      <c r="AD86" s="46"/>
      <c r="AE86" s="46"/>
      <c r="AF86" s="46"/>
      <c r="AG86" s="46"/>
      <c r="AH86" s="70"/>
      <c r="AI86" s="46"/>
      <c r="AJ86" s="46"/>
      <c r="AK86" s="46"/>
      <c r="AL86" s="46"/>
      <c r="AM86" s="46"/>
      <c r="AN86" s="46"/>
      <c r="AO86" s="46"/>
      <c r="AP86" s="46"/>
      <c r="AQ86" s="46"/>
      <c r="AR86" s="73"/>
      <c r="AS86" s="37"/>
      <c r="AT86" s="37"/>
      <c r="AU86" s="74"/>
      <c r="AV86" s="93"/>
      <c r="AW86" s="93"/>
      <c r="AX86" s="93"/>
      <c r="AY86" s="93"/>
      <c r="AZ86" s="37"/>
      <c r="BA86" s="93"/>
      <c r="BB86" s="37">
        <v>5</v>
      </c>
      <c r="BC86" s="37"/>
      <c r="BD86" s="37"/>
      <c r="BE86" s="50">
        <f>SUM(AV86:BD86)</f>
        <v>5</v>
      </c>
    </row>
    <row r="87" spans="1:57" x14ac:dyDescent="0.35">
      <c r="A87" s="66" t="s">
        <v>75</v>
      </c>
      <c r="B87" s="66" t="s">
        <v>355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46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50"/>
      <c r="Z87" s="75"/>
      <c r="AA87" s="75"/>
      <c r="AB87" s="46"/>
      <c r="AC87" s="46"/>
      <c r="AD87" s="46"/>
      <c r="AE87" s="46"/>
      <c r="AF87" s="46"/>
      <c r="AG87" s="46"/>
      <c r="AH87" s="70"/>
      <c r="AI87" s="46"/>
      <c r="AJ87" s="46"/>
      <c r="AK87" s="46"/>
      <c r="AL87" s="46"/>
      <c r="AM87" s="46"/>
      <c r="AN87" s="46"/>
      <c r="AO87" s="46"/>
      <c r="AP87" s="46"/>
      <c r="AQ87" s="46"/>
      <c r="AR87" s="73"/>
      <c r="AS87" s="37"/>
      <c r="AT87" s="37"/>
      <c r="AU87" s="74"/>
      <c r="AV87" s="93"/>
      <c r="AW87" s="93"/>
      <c r="AX87" s="93"/>
      <c r="AY87" s="93"/>
      <c r="AZ87" s="37">
        <v>1</v>
      </c>
      <c r="BA87" s="93"/>
      <c r="BB87" s="37">
        <v>24</v>
      </c>
      <c r="BC87" s="37"/>
      <c r="BD87" s="37"/>
      <c r="BE87" s="50">
        <f>SUM(AS87:BD87)</f>
        <v>25</v>
      </c>
    </row>
    <row r="88" spans="1:57" x14ac:dyDescent="0.35">
      <c r="A88" s="103" t="s">
        <v>401</v>
      </c>
      <c r="B88" s="66" t="s">
        <v>355</v>
      </c>
      <c r="C88" s="51"/>
      <c r="D88" s="51"/>
      <c r="E88" s="51"/>
      <c r="F88" s="76">
        <v>2</v>
      </c>
      <c r="G88" s="51"/>
      <c r="H88" s="51"/>
      <c r="I88" s="51"/>
      <c r="J88" s="51"/>
      <c r="K88" s="51"/>
      <c r="L88" s="51"/>
      <c r="M88" s="51"/>
      <c r="N88" s="46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0">
        <f>SUM(C88:X88)</f>
        <v>2</v>
      </c>
      <c r="Z88" s="51"/>
      <c r="AA88" s="51"/>
      <c r="AB88" s="46"/>
      <c r="AC88" s="46"/>
      <c r="AD88" s="46"/>
      <c r="AE88" s="46"/>
      <c r="AF88" s="46"/>
      <c r="AG88" s="46"/>
      <c r="AH88" s="70"/>
      <c r="AI88" s="46"/>
      <c r="AJ88" s="46"/>
      <c r="AK88" s="46"/>
      <c r="AL88" s="46"/>
      <c r="AM88" s="46"/>
      <c r="AN88" s="46"/>
      <c r="AO88" s="46"/>
      <c r="AP88" s="46"/>
      <c r="AQ88" s="46"/>
      <c r="AR88" s="73"/>
      <c r="AS88" s="37"/>
      <c r="AT88" s="37"/>
      <c r="AU88" s="74"/>
      <c r="AV88" s="93"/>
      <c r="AW88" s="93"/>
      <c r="AX88" s="93"/>
      <c r="AY88" s="93"/>
      <c r="AZ88" s="37"/>
      <c r="BA88" s="93"/>
      <c r="BB88" s="37"/>
      <c r="BC88" s="37"/>
      <c r="BD88" s="37"/>
      <c r="BE88" s="50"/>
    </row>
    <row r="89" spans="1:57" x14ac:dyDescent="0.35">
      <c r="A89" s="66" t="s">
        <v>77</v>
      </c>
      <c r="B89" s="66" t="s">
        <v>355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46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50"/>
      <c r="Z89" s="75"/>
      <c r="AA89" s="75"/>
      <c r="AB89" s="46"/>
      <c r="AC89" s="46"/>
      <c r="AD89" s="46"/>
      <c r="AE89" s="46"/>
      <c r="AF89" s="46"/>
      <c r="AG89" s="46"/>
      <c r="AH89" s="70"/>
      <c r="AI89" s="46"/>
      <c r="AJ89" s="46"/>
      <c r="AK89" s="46"/>
      <c r="AL89" s="46"/>
      <c r="AM89" s="46"/>
      <c r="AN89" s="46"/>
      <c r="AO89" s="46"/>
      <c r="AP89" s="46"/>
      <c r="AQ89" s="46"/>
      <c r="AR89" s="73"/>
      <c r="AS89" s="37"/>
      <c r="AT89" s="37"/>
      <c r="AU89" s="74"/>
      <c r="AV89" s="93">
        <v>13</v>
      </c>
      <c r="AW89" s="93">
        <v>3</v>
      </c>
      <c r="AX89" s="93"/>
      <c r="AY89" s="93"/>
      <c r="AZ89" s="37">
        <v>1</v>
      </c>
      <c r="BA89" s="93"/>
      <c r="BB89" s="37">
        <v>26</v>
      </c>
      <c r="BC89" s="37">
        <v>2</v>
      </c>
      <c r="BD89" s="37"/>
      <c r="BE89" s="50">
        <f>SUM(AS89:BD89)</f>
        <v>45</v>
      </c>
    </row>
    <row r="90" spans="1:57" s="92" customFormat="1" ht="14.5" x14ac:dyDescent="0.35">
      <c r="A90" s="55" t="s">
        <v>402</v>
      </c>
      <c r="B90" s="55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8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64"/>
      <c r="Z90" s="57"/>
      <c r="AA90" s="57"/>
      <c r="AB90" s="58"/>
      <c r="AC90" s="58"/>
      <c r="AD90" s="58"/>
      <c r="AE90" s="58"/>
      <c r="AF90" s="97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89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64"/>
    </row>
    <row r="91" spans="1:57" x14ac:dyDescent="0.35">
      <c r="A91" s="66" t="s">
        <v>172</v>
      </c>
      <c r="B91" s="46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99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50"/>
      <c r="Z91" s="75"/>
      <c r="AA91" s="75"/>
      <c r="AB91" s="99"/>
      <c r="AC91" s="99"/>
      <c r="AD91" s="99"/>
      <c r="AE91" s="99"/>
      <c r="AF91" s="100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73"/>
      <c r="AS91" s="37"/>
      <c r="AT91" s="37"/>
      <c r="AU91" s="74"/>
      <c r="AV91" s="93"/>
      <c r="AW91" s="93"/>
      <c r="AX91" s="93"/>
      <c r="AY91" s="93"/>
      <c r="AZ91" s="37"/>
      <c r="BA91" s="93">
        <v>35</v>
      </c>
      <c r="BB91" s="37">
        <v>58</v>
      </c>
      <c r="BC91" s="75"/>
      <c r="BD91" s="75"/>
      <c r="BE91" s="50">
        <f>SUM(AS91:BD91)</f>
        <v>93</v>
      </c>
    </row>
    <row r="92" spans="1:57" x14ac:dyDescent="0.35">
      <c r="A92" s="66" t="s">
        <v>403</v>
      </c>
      <c r="B92" s="66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46"/>
      <c r="O92" s="51"/>
      <c r="P92" s="51"/>
      <c r="Q92" s="51"/>
      <c r="R92" s="51"/>
      <c r="S92" s="51"/>
      <c r="T92" s="51"/>
      <c r="U92" s="51"/>
      <c r="V92" s="51"/>
      <c r="W92" s="51"/>
      <c r="X92" s="69">
        <v>11</v>
      </c>
      <c r="Y92" s="50">
        <f>SUM(C92:X92)</f>
        <v>11</v>
      </c>
      <c r="Z92" s="51"/>
      <c r="AA92" s="69">
        <v>2</v>
      </c>
      <c r="AB92" s="46"/>
      <c r="AC92" s="46"/>
      <c r="AD92" s="70">
        <v>2</v>
      </c>
      <c r="AE92" s="46"/>
      <c r="AF92" s="46"/>
      <c r="AG92" s="46"/>
      <c r="AH92" s="46"/>
      <c r="AI92" s="46"/>
      <c r="AJ92" s="46"/>
      <c r="AK92" s="46"/>
      <c r="AL92" s="46"/>
      <c r="AM92" s="70">
        <v>2</v>
      </c>
      <c r="AN92" s="71">
        <v>77</v>
      </c>
      <c r="AO92" s="46"/>
      <c r="AP92" s="70">
        <v>2</v>
      </c>
      <c r="AQ92" s="46"/>
      <c r="AR92" s="73">
        <f t="shared" ref="AR92:AR97" si="2">SUM(Z92:AQ92)</f>
        <v>85</v>
      </c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50"/>
    </row>
    <row r="93" spans="1:57" x14ac:dyDescent="0.35">
      <c r="A93" s="66" t="s">
        <v>404</v>
      </c>
      <c r="B93" s="66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46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50"/>
      <c r="Z93" s="75"/>
      <c r="AA93" s="75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70">
        <v>1</v>
      </c>
      <c r="AQ93" s="46"/>
      <c r="AR93" s="73">
        <f t="shared" si="2"/>
        <v>1</v>
      </c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50"/>
    </row>
    <row r="94" spans="1:57" x14ac:dyDescent="0.35">
      <c r="A94" s="66" t="s">
        <v>405</v>
      </c>
      <c r="B94" s="66"/>
      <c r="C94" s="51"/>
      <c r="D94" s="51"/>
      <c r="E94" s="51"/>
      <c r="F94" s="51"/>
      <c r="G94" s="82" t="s">
        <v>357</v>
      </c>
      <c r="H94" s="69">
        <v>1</v>
      </c>
      <c r="I94" s="51"/>
      <c r="J94" s="51"/>
      <c r="K94" s="79">
        <v>3</v>
      </c>
      <c r="L94" s="51"/>
      <c r="M94" s="51"/>
      <c r="N94" s="46"/>
      <c r="O94" s="69">
        <v>1</v>
      </c>
      <c r="P94" s="51"/>
      <c r="Q94" s="51"/>
      <c r="R94" s="51"/>
      <c r="S94" s="51"/>
      <c r="T94" s="67">
        <v>2</v>
      </c>
      <c r="U94" s="51"/>
      <c r="V94" s="69">
        <v>10</v>
      </c>
      <c r="W94" s="51">
        <v>3</v>
      </c>
      <c r="X94" s="69">
        <v>17</v>
      </c>
      <c r="Y94" s="50">
        <f>SUM(C94:X94)</f>
        <v>37</v>
      </c>
      <c r="Z94" s="51">
        <v>27</v>
      </c>
      <c r="AA94" s="69">
        <v>30</v>
      </c>
      <c r="AB94" s="46"/>
      <c r="AC94" s="46"/>
      <c r="AD94" s="46"/>
      <c r="AE94" s="46"/>
      <c r="AF94" s="70">
        <v>37</v>
      </c>
      <c r="AG94" s="46"/>
      <c r="AH94" s="46"/>
      <c r="AI94" s="46"/>
      <c r="AJ94" s="46"/>
      <c r="AK94" s="46"/>
      <c r="AL94" s="46"/>
      <c r="AM94" s="46"/>
      <c r="AN94" s="71">
        <v>58</v>
      </c>
      <c r="AO94" s="71">
        <v>24</v>
      </c>
      <c r="AP94" s="70">
        <f>19+13</f>
        <v>32</v>
      </c>
      <c r="AQ94" s="70">
        <v>28</v>
      </c>
      <c r="AR94" s="73">
        <f t="shared" si="2"/>
        <v>236</v>
      </c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37"/>
      <c r="BD94" s="37"/>
      <c r="BE94" s="50"/>
    </row>
    <row r="95" spans="1:57" x14ac:dyDescent="0.35">
      <c r="A95" s="66" t="s">
        <v>406</v>
      </c>
      <c r="B95" s="66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46"/>
      <c r="O95" s="51"/>
      <c r="P95" s="51"/>
      <c r="Q95" s="51"/>
      <c r="R95" s="51"/>
      <c r="S95" s="51"/>
      <c r="T95" s="51"/>
      <c r="U95" s="51"/>
      <c r="V95" s="51"/>
      <c r="W95" s="51"/>
      <c r="X95" s="69">
        <v>7</v>
      </c>
      <c r="Y95" s="50">
        <f>SUM(C95:X95)</f>
        <v>7</v>
      </c>
      <c r="Z95" s="51"/>
      <c r="AA95" s="51"/>
      <c r="AB95" s="46"/>
      <c r="AC95" s="46"/>
      <c r="AD95" s="70">
        <v>32</v>
      </c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73">
        <f t="shared" si="2"/>
        <v>32</v>
      </c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50"/>
    </row>
    <row r="96" spans="1:57" x14ac:dyDescent="0.35">
      <c r="A96" s="66" t="s">
        <v>407</v>
      </c>
      <c r="B96" s="66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46"/>
      <c r="O96" s="51"/>
      <c r="P96" s="51"/>
      <c r="Q96" s="51"/>
      <c r="R96" s="51"/>
      <c r="S96" s="51"/>
      <c r="T96" s="51"/>
      <c r="U96" s="51"/>
      <c r="V96" s="51"/>
      <c r="W96" s="51"/>
      <c r="X96" s="69"/>
      <c r="Y96" s="50"/>
      <c r="Z96" s="51"/>
      <c r="AA96" s="51"/>
      <c r="AB96" s="46"/>
      <c r="AC96" s="46"/>
      <c r="AD96" s="70">
        <v>12</v>
      </c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73">
        <f t="shared" si="2"/>
        <v>12</v>
      </c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50"/>
    </row>
    <row r="97" spans="1:57" x14ac:dyDescent="0.35">
      <c r="A97" s="66" t="s">
        <v>408</v>
      </c>
      <c r="B97" s="66"/>
      <c r="C97" s="51"/>
      <c r="D97" s="51"/>
      <c r="E97" s="51"/>
      <c r="F97" s="51"/>
      <c r="G97" s="51"/>
      <c r="H97" s="51"/>
      <c r="I97" s="51"/>
      <c r="J97" s="51"/>
      <c r="K97" s="69">
        <v>21</v>
      </c>
      <c r="L97" s="51"/>
      <c r="M97" s="51"/>
      <c r="N97" s="46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0">
        <f>SUM(C97:X97)</f>
        <v>21</v>
      </c>
      <c r="Z97" s="51"/>
      <c r="AA97" s="51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71">
        <v>17</v>
      </c>
      <c r="AO97" s="46"/>
      <c r="AP97" s="46"/>
      <c r="AQ97" s="46"/>
      <c r="AR97" s="73">
        <f t="shared" si="2"/>
        <v>17</v>
      </c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104"/>
    </row>
    <row r="98" spans="1:57" s="92" customFormat="1" ht="14.5" x14ac:dyDescent="0.35">
      <c r="A98" s="105" t="s">
        <v>409</v>
      </c>
      <c r="B98" s="106"/>
      <c r="C98" s="106">
        <f>SUM(C10:C97)</f>
        <v>1</v>
      </c>
      <c r="D98" s="106">
        <f>SUM(D10:D97)</f>
        <v>38</v>
      </c>
      <c r="E98" s="106" t="s">
        <v>410</v>
      </c>
      <c r="F98" s="106">
        <f t="shared" ref="F98:M98" si="3">SUM(F10:F97)</f>
        <v>581</v>
      </c>
      <c r="G98" s="106">
        <f t="shared" si="3"/>
        <v>43</v>
      </c>
      <c r="H98" s="106">
        <f t="shared" si="3"/>
        <v>71</v>
      </c>
      <c r="I98" s="106">
        <f t="shared" si="3"/>
        <v>18872</v>
      </c>
      <c r="J98" s="106">
        <f t="shared" si="3"/>
        <v>24</v>
      </c>
      <c r="K98" s="106">
        <f t="shared" si="3"/>
        <v>753</v>
      </c>
      <c r="L98" s="106">
        <f t="shared" si="3"/>
        <v>135</v>
      </c>
      <c r="M98" s="106">
        <f t="shared" si="3"/>
        <v>944</v>
      </c>
      <c r="N98" s="106">
        <f>SUM(N8:N97)</f>
        <v>5</v>
      </c>
      <c r="O98" s="106">
        <f t="shared" ref="O98:AA98" si="4">SUM(O10:O97)</f>
        <v>421</v>
      </c>
      <c r="P98" s="106">
        <f t="shared" si="4"/>
        <v>126</v>
      </c>
      <c r="Q98" s="106">
        <f t="shared" si="4"/>
        <v>512</v>
      </c>
      <c r="R98" s="106">
        <f t="shared" si="4"/>
        <v>2</v>
      </c>
      <c r="S98" s="106">
        <f t="shared" si="4"/>
        <v>340</v>
      </c>
      <c r="T98" s="106">
        <f t="shared" si="4"/>
        <v>27</v>
      </c>
      <c r="U98" s="106">
        <f t="shared" si="4"/>
        <v>29</v>
      </c>
      <c r="V98" s="106">
        <f t="shared" si="4"/>
        <v>80</v>
      </c>
      <c r="W98" s="106">
        <f t="shared" si="4"/>
        <v>13</v>
      </c>
      <c r="X98" s="106">
        <f t="shared" si="4"/>
        <v>8868</v>
      </c>
      <c r="Y98" s="64">
        <f t="shared" si="4"/>
        <v>31885</v>
      </c>
      <c r="Z98" s="106">
        <f t="shared" si="4"/>
        <v>5741</v>
      </c>
      <c r="AA98" s="106">
        <f t="shared" si="4"/>
        <v>114</v>
      </c>
      <c r="AB98" s="106">
        <f t="shared" ref="AB98:AH98" si="5">SUM(AB8:AB97)</f>
        <v>4</v>
      </c>
      <c r="AC98" s="106">
        <f t="shared" si="5"/>
        <v>1</v>
      </c>
      <c r="AD98" s="106">
        <f t="shared" si="5"/>
        <v>2288</v>
      </c>
      <c r="AE98" s="106">
        <f t="shared" si="5"/>
        <v>353</v>
      </c>
      <c r="AF98" s="106">
        <f t="shared" si="5"/>
        <v>224</v>
      </c>
      <c r="AG98" s="106">
        <f t="shared" si="5"/>
        <v>5</v>
      </c>
      <c r="AH98" s="106">
        <f t="shared" si="5"/>
        <v>28495</v>
      </c>
      <c r="AI98" s="106" t="s">
        <v>410</v>
      </c>
      <c r="AJ98" s="106" t="s">
        <v>411</v>
      </c>
      <c r="AK98" s="106">
        <f t="shared" ref="AK98:BD98" si="6">SUM(AK8:AK97)</f>
        <v>204</v>
      </c>
      <c r="AL98" s="106">
        <f t="shared" si="6"/>
        <v>27</v>
      </c>
      <c r="AM98" s="106">
        <f t="shared" si="6"/>
        <v>9</v>
      </c>
      <c r="AN98" s="106">
        <f t="shared" si="6"/>
        <v>1553</v>
      </c>
      <c r="AO98" s="106">
        <f t="shared" si="6"/>
        <v>1135</v>
      </c>
      <c r="AP98" s="106">
        <f t="shared" si="6"/>
        <v>110</v>
      </c>
      <c r="AQ98" s="106">
        <f t="shared" si="6"/>
        <v>1770</v>
      </c>
      <c r="AR98" s="64">
        <f t="shared" si="6"/>
        <v>42056</v>
      </c>
      <c r="AS98" s="106">
        <f t="shared" si="6"/>
        <v>31</v>
      </c>
      <c r="AT98" s="106">
        <f t="shared" si="6"/>
        <v>51</v>
      </c>
      <c r="AU98" s="106">
        <f t="shared" si="6"/>
        <v>23</v>
      </c>
      <c r="AV98" s="106">
        <f t="shared" si="6"/>
        <v>25412</v>
      </c>
      <c r="AW98" s="106">
        <f t="shared" si="6"/>
        <v>46</v>
      </c>
      <c r="AX98" s="106">
        <f t="shared" si="6"/>
        <v>56</v>
      </c>
      <c r="AY98" s="106">
        <f t="shared" si="6"/>
        <v>27</v>
      </c>
      <c r="AZ98" s="106">
        <f t="shared" si="6"/>
        <v>926</v>
      </c>
      <c r="BA98" s="106">
        <f t="shared" si="6"/>
        <v>51</v>
      </c>
      <c r="BB98" s="106">
        <f t="shared" si="6"/>
        <v>366</v>
      </c>
      <c r="BC98" s="106">
        <f t="shared" si="6"/>
        <v>648</v>
      </c>
      <c r="BD98" s="106">
        <f t="shared" si="6"/>
        <v>1</v>
      </c>
      <c r="BE98" s="106">
        <f>SUM(AS98:BD98)</f>
        <v>27638</v>
      </c>
    </row>
  </sheetData>
  <printOptions gridLines="1"/>
  <pageMargins left="0.70833333333333304" right="0.70833333333333304" top="0.74791666666666701" bottom="0.74791666666666701" header="0.51180555555555496" footer="0.51180555555555496"/>
  <pageSetup paperSize="9" fitToWidth="2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Title page</vt:lpstr>
      <vt:lpstr>Table 1</vt:lpstr>
      <vt:lpstr>Table 2</vt:lpstr>
      <vt:lpstr>'Table 1'!Drucktitel</vt:lpstr>
      <vt:lpstr>'Table 2'!Drucktitel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Reviewer</dc:creator>
  <dc:description/>
  <cp:lastModifiedBy>Felix Bittmann</cp:lastModifiedBy>
  <cp:revision>1</cp:revision>
  <cp:lastPrinted>2021-02-18T11:05:59Z</cp:lastPrinted>
  <dcterms:created xsi:type="dcterms:W3CDTF">2021-02-18T09:55:58Z</dcterms:created>
  <dcterms:modified xsi:type="dcterms:W3CDTF">2021-09-02T11:43:12Z</dcterms:modified>
  <dc:language>en-GB</dc:language>
</cp:coreProperties>
</file>