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defaultThemeVersion="166925"/>
  <mc:AlternateContent xmlns:mc="http://schemas.openxmlformats.org/markup-compatibility/2006">
    <mc:Choice Requires="x15">
      <x15ac:absPath xmlns:x15ac="http://schemas.microsoft.com/office/spreadsheetml/2010/11/ac" url="https://buckeyemailosu-my.sharepoint.com/personal/grottoli_1_osu_edu/Documents/Grottoli data/Research and Manuscripts/Manuscripts in prep/Coral Med -review why no reefs/"/>
    </mc:Choice>
  </mc:AlternateContent>
  <xr:revisionPtr revIDLastSave="36" documentId="13_ncr:1_{77D0A9FE-D8EF-4636-AF80-9699C62367EA}" xr6:coauthVersionLast="47" xr6:coauthVersionMax="47" xr10:uidLastSave="{A98D8A0B-D01B-4AA1-BDE2-2F03F5AF4669}"/>
  <bookViews>
    <workbookView xWindow="67080" yWindow="-3705" windowWidth="38640" windowHeight="21120" xr2:uid="{83A85AFF-471E-4069-BDCE-46132D13FE04}"/>
  </bookViews>
  <sheets>
    <sheet name="Metadata information" sheetId="9" r:id="rId1"/>
    <sheet name="Table S1 Raw Data" sheetId="5" r:id="rId2"/>
    <sheet name="Table S2, S3 site, habitat data" sheetId="8" r:id="rId3"/>
    <sheet name="Table S4 data in Figs 2-6" sheetId="6"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46" i="8" l="1"/>
  <c r="Z46" i="8"/>
  <c r="Y46" i="8"/>
  <c r="AI50" i="8"/>
  <c r="AI49" i="8"/>
  <c r="AI48" i="8"/>
  <c r="AI47" i="8"/>
  <c r="AI46" i="8"/>
  <c r="AI44" i="8"/>
  <c r="AI43" i="8"/>
  <c r="AI42" i="8"/>
  <c r="AI41" i="8"/>
  <c r="AI40" i="8"/>
  <c r="AC45" i="8"/>
  <c r="AF45" i="8"/>
  <c r="AE45" i="8"/>
  <c r="AD45" i="8"/>
  <c r="AB50" i="8"/>
  <c r="AA50" i="8"/>
  <c r="Z50" i="8"/>
  <c r="Y50" i="8"/>
  <c r="X50" i="8"/>
  <c r="W50" i="8"/>
  <c r="V50" i="8"/>
  <c r="U50" i="8"/>
  <c r="T50" i="8"/>
  <c r="S50" i="8"/>
  <c r="R50" i="8"/>
  <c r="Q50" i="8"/>
  <c r="P50" i="8"/>
  <c r="O50" i="8"/>
  <c r="N50" i="8"/>
  <c r="M50" i="8"/>
  <c r="L50" i="8"/>
  <c r="K50" i="8"/>
  <c r="J50" i="8"/>
  <c r="I50" i="8"/>
  <c r="H50" i="8"/>
  <c r="G50" i="8"/>
  <c r="F50" i="8"/>
  <c r="E50" i="8"/>
  <c r="D50" i="8"/>
  <c r="C50" i="8"/>
  <c r="B50" i="8"/>
  <c r="AH50" i="8"/>
  <c r="AG50" i="8"/>
  <c r="AF50" i="8"/>
  <c r="AE50" i="8"/>
  <c r="AD50" i="8"/>
  <c r="AC50" i="8"/>
  <c r="AG49" i="8"/>
  <c r="AF49" i="8"/>
  <c r="AE49" i="8"/>
  <c r="AD49" i="8"/>
  <c r="AC49" i="8"/>
  <c r="AH49" i="8"/>
  <c r="AC46" i="8"/>
  <c r="AH48" i="8"/>
  <c r="AG48" i="8"/>
  <c r="AF48" i="8"/>
  <c r="AE48" i="8"/>
  <c r="AD48" i="8"/>
  <c r="AC48" i="8"/>
  <c r="AH47" i="8"/>
  <c r="AG47" i="8"/>
  <c r="AF47" i="8"/>
  <c r="AE47" i="8"/>
  <c r="AD47" i="8"/>
  <c r="AC47" i="8"/>
  <c r="AH46" i="8"/>
  <c r="AG46" i="8"/>
  <c r="AF46" i="8"/>
  <c r="AE46" i="8"/>
  <c r="AD46" i="8"/>
  <c r="AH44" i="8"/>
  <c r="AG44" i="8"/>
  <c r="AF44" i="8"/>
  <c r="AE44" i="8"/>
  <c r="AD44" i="8"/>
  <c r="AC44" i="8"/>
  <c r="AH43" i="8"/>
  <c r="AG43" i="8"/>
  <c r="AF43" i="8"/>
  <c r="AE43" i="8"/>
  <c r="AD43" i="8"/>
  <c r="AC43" i="8"/>
  <c r="AH42" i="8"/>
  <c r="AG42" i="8"/>
  <c r="AF42" i="8"/>
  <c r="AE42" i="8"/>
  <c r="AD42" i="8"/>
  <c r="AC42" i="8"/>
  <c r="AH41" i="8"/>
  <c r="AG41" i="8"/>
  <c r="AF41" i="8"/>
  <c r="AE41" i="8"/>
  <c r="AD41" i="8"/>
  <c r="AC41" i="8"/>
  <c r="AC40" i="8"/>
  <c r="AH40" i="8"/>
  <c r="AG40" i="8"/>
  <c r="AF40" i="8"/>
  <c r="AE40" i="8"/>
  <c r="AD40" i="8"/>
  <c r="Q93" i="5"/>
  <c r="N93" i="5"/>
  <c r="K93" i="5"/>
  <c r="AA49" i="8"/>
  <c r="W49" i="8"/>
  <c r="V49" i="8"/>
  <c r="U49" i="8"/>
  <c r="T49" i="8"/>
  <c r="S49" i="8"/>
  <c r="R49" i="8"/>
  <c r="Q49" i="8"/>
  <c r="M49" i="8"/>
  <c r="L49" i="8"/>
  <c r="K49" i="8"/>
  <c r="J49" i="8"/>
  <c r="I49" i="8"/>
  <c r="H49" i="8"/>
  <c r="G49" i="8"/>
  <c r="F49" i="8"/>
  <c r="E49" i="8"/>
  <c r="D49" i="8"/>
  <c r="C49" i="8"/>
  <c r="B49" i="8"/>
  <c r="E40" i="8"/>
  <c r="I90" i="5"/>
  <c r="J90" i="5"/>
  <c r="L90" i="5"/>
  <c r="M90" i="5"/>
  <c r="O90" i="5"/>
  <c r="P90" i="5"/>
  <c r="AE90" i="5"/>
  <c r="AF90" i="5"/>
  <c r="AN90" i="5"/>
  <c r="AJ90" i="5"/>
  <c r="AB48" i="8"/>
  <c r="AA48" i="8"/>
  <c r="Z48" i="8"/>
  <c r="Y48" i="8"/>
  <c r="X48" i="8"/>
  <c r="W48" i="8"/>
  <c r="V48" i="8"/>
  <c r="U48" i="8"/>
  <c r="T48" i="8"/>
  <c r="S48" i="8"/>
  <c r="R48" i="8"/>
  <c r="Q48" i="8"/>
  <c r="P48" i="8"/>
  <c r="O48" i="8"/>
  <c r="N48" i="8"/>
  <c r="M48" i="8"/>
  <c r="L48" i="8"/>
  <c r="K48" i="8"/>
  <c r="J48" i="8"/>
  <c r="I48" i="8"/>
  <c r="H48" i="8"/>
  <c r="G48" i="8"/>
  <c r="F48" i="8"/>
  <c r="E48" i="8"/>
  <c r="D48" i="8"/>
  <c r="C48" i="8"/>
  <c r="B48" i="8"/>
  <c r="AB47" i="8"/>
  <c r="AA47" i="8"/>
  <c r="Z47" i="8"/>
  <c r="Y47" i="8"/>
  <c r="X47" i="8"/>
  <c r="W47" i="8"/>
  <c r="V47" i="8"/>
  <c r="U47" i="8"/>
  <c r="T47" i="8"/>
  <c r="S47" i="8"/>
  <c r="R47" i="8"/>
  <c r="Q47" i="8"/>
  <c r="P47" i="8"/>
  <c r="O47" i="8"/>
  <c r="N47" i="8"/>
  <c r="M47" i="8"/>
  <c r="L47" i="8"/>
  <c r="K47" i="8"/>
  <c r="J47" i="8"/>
  <c r="I47" i="8"/>
  <c r="H47" i="8"/>
  <c r="G47" i="8"/>
  <c r="F47" i="8"/>
  <c r="E47" i="8"/>
  <c r="D47" i="8"/>
  <c r="C47" i="8"/>
  <c r="X46" i="8"/>
  <c r="V46" i="8"/>
  <c r="U46" i="8"/>
  <c r="T46" i="8"/>
  <c r="S46" i="8"/>
  <c r="R46" i="8"/>
  <c r="Q46" i="8"/>
  <c r="P46" i="8"/>
  <c r="O46" i="8"/>
  <c r="N46" i="8"/>
  <c r="M46" i="8"/>
  <c r="L46" i="8"/>
  <c r="K46" i="8"/>
  <c r="J46" i="8"/>
  <c r="I46" i="8"/>
  <c r="H46" i="8"/>
  <c r="G46" i="8"/>
  <c r="F46" i="8"/>
  <c r="E46" i="8"/>
  <c r="D46" i="8"/>
  <c r="C46" i="8"/>
  <c r="Y45" i="8"/>
  <c r="X45" i="8"/>
  <c r="W45" i="8"/>
  <c r="S45" i="8"/>
  <c r="R45" i="8"/>
  <c r="Q45" i="8"/>
  <c r="M45" i="8"/>
  <c r="L45" i="8"/>
  <c r="K45" i="8"/>
  <c r="D45" i="8"/>
  <c r="C45" i="8"/>
  <c r="AB44" i="8"/>
  <c r="AA44" i="8"/>
  <c r="Z44" i="8"/>
  <c r="Y44" i="8"/>
  <c r="X44" i="8"/>
  <c r="W44" i="8"/>
  <c r="V44" i="8"/>
  <c r="U44" i="8"/>
  <c r="T44" i="8"/>
  <c r="S44" i="8"/>
  <c r="R44" i="8"/>
  <c r="Q44" i="8"/>
  <c r="P44" i="8"/>
  <c r="O44" i="8"/>
  <c r="N44" i="8"/>
  <c r="M44" i="8"/>
  <c r="L44" i="8"/>
  <c r="K44" i="8"/>
  <c r="J44" i="8"/>
  <c r="I44" i="8"/>
  <c r="H44" i="8"/>
  <c r="G44" i="8"/>
  <c r="F44" i="8"/>
  <c r="E44" i="8"/>
  <c r="D44" i="8"/>
  <c r="C44" i="8"/>
  <c r="AB43" i="8"/>
  <c r="AA43" i="8"/>
  <c r="Z43" i="8"/>
  <c r="Y43" i="8"/>
  <c r="X43" i="8"/>
  <c r="W43" i="8"/>
  <c r="V43" i="8"/>
  <c r="U43" i="8"/>
  <c r="T43" i="8"/>
  <c r="S43" i="8"/>
  <c r="R43" i="8"/>
  <c r="Q43" i="8"/>
  <c r="M43" i="8"/>
  <c r="L43" i="8"/>
  <c r="K43" i="8"/>
  <c r="J43" i="8"/>
  <c r="I43" i="8"/>
  <c r="H43" i="8"/>
  <c r="G43" i="8"/>
  <c r="F43" i="8"/>
  <c r="E43" i="8"/>
  <c r="D43" i="8"/>
  <c r="C43" i="8"/>
  <c r="B47" i="8"/>
  <c r="B46" i="8"/>
  <c r="B45" i="8"/>
  <c r="B44" i="8"/>
  <c r="B43" i="8"/>
  <c r="AB42" i="8"/>
  <c r="AA42" i="8"/>
  <c r="Z42" i="8"/>
  <c r="Y42" i="8"/>
  <c r="X42" i="8"/>
  <c r="W42" i="8"/>
  <c r="V42" i="8"/>
  <c r="U42" i="8"/>
  <c r="T42" i="8"/>
  <c r="S42" i="8"/>
  <c r="R42" i="8"/>
  <c r="Q42" i="8"/>
  <c r="P42" i="8"/>
  <c r="O42" i="8"/>
  <c r="N42" i="8"/>
  <c r="M42" i="8"/>
  <c r="L42" i="8"/>
  <c r="K42" i="8"/>
  <c r="J42" i="8"/>
  <c r="I42" i="8"/>
  <c r="H42" i="8"/>
  <c r="G42" i="8"/>
  <c r="F42" i="8"/>
  <c r="E42" i="8"/>
  <c r="D42" i="8"/>
  <c r="C42" i="8"/>
  <c r="B42" i="8"/>
  <c r="AB41" i="8"/>
  <c r="AA41" i="8"/>
  <c r="Z41" i="8"/>
  <c r="Y41" i="8"/>
  <c r="X41" i="8"/>
  <c r="W41" i="8"/>
  <c r="V41" i="8"/>
  <c r="U41" i="8"/>
  <c r="T41" i="8"/>
  <c r="S41" i="8"/>
  <c r="R41" i="8"/>
  <c r="Q41" i="8"/>
  <c r="P41" i="8"/>
  <c r="O41" i="8"/>
  <c r="N41" i="8"/>
  <c r="M41" i="8"/>
  <c r="L41" i="8"/>
  <c r="K41" i="8"/>
  <c r="J41" i="8"/>
  <c r="I41" i="8"/>
  <c r="H41" i="8"/>
  <c r="G41" i="8"/>
  <c r="F41" i="8"/>
  <c r="E41" i="8"/>
  <c r="D41" i="8"/>
  <c r="C41" i="8"/>
  <c r="B41" i="8"/>
  <c r="AB40" i="8"/>
  <c r="AA40" i="8"/>
  <c r="Z40" i="8"/>
  <c r="Y40" i="8"/>
  <c r="X40" i="8"/>
  <c r="W40" i="8"/>
  <c r="V40" i="8"/>
  <c r="U40" i="8"/>
  <c r="T40" i="8"/>
  <c r="S40" i="8"/>
  <c r="R40" i="8"/>
  <c r="Q40" i="8"/>
  <c r="P40" i="8"/>
  <c r="O40" i="8"/>
  <c r="N40" i="8"/>
  <c r="M40" i="8"/>
  <c r="L40" i="8"/>
  <c r="K40" i="8"/>
  <c r="J40" i="8"/>
  <c r="I40" i="8"/>
  <c r="H40" i="8"/>
  <c r="G40" i="8"/>
  <c r="F40" i="8"/>
  <c r="D40" i="8"/>
  <c r="C40" i="8"/>
  <c r="B40" i="8"/>
  <c r="P75" i="5"/>
  <c r="O75" i="5"/>
  <c r="M75" i="5"/>
  <c r="L75" i="5"/>
  <c r="J75" i="5"/>
  <c r="I75" i="5"/>
  <c r="O30" i="5"/>
  <c r="J30" i="5"/>
  <c r="I30" i="5"/>
  <c r="K29" i="5"/>
  <c r="P40" i="5"/>
  <c r="O40" i="5"/>
  <c r="M40" i="5"/>
  <c r="L40" i="5"/>
  <c r="J40" i="5"/>
  <c r="I40" i="5"/>
  <c r="J28" i="5"/>
  <c r="I28" i="5"/>
  <c r="Q90" i="5" l="1"/>
  <c r="K30" i="5"/>
  <c r="AG87" i="5"/>
  <c r="AG90" i="5" s="1"/>
  <c r="U90" i="5"/>
  <c r="T90" i="5"/>
  <c r="Q81" i="5"/>
  <c r="N81" i="5"/>
  <c r="K81" i="5"/>
  <c r="AO91" i="5"/>
  <c r="AL91" i="5"/>
  <c r="AG91" i="5"/>
  <c r="AD91" i="5"/>
  <c r="AG92" i="5"/>
  <c r="AD92" i="5"/>
  <c r="V91" i="5"/>
  <c r="Y91" i="5"/>
  <c r="V92" i="5"/>
  <c r="Y92" i="5"/>
  <c r="Q91" i="5"/>
  <c r="N91" i="5"/>
  <c r="K91" i="5"/>
  <c r="Q92" i="5"/>
  <c r="N92" i="5"/>
  <c r="K92" i="5"/>
  <c r="AG80" i="5"/>
  <c r="AD80" i="5"/>
  <c r="Q80" i="5"/>
  <c r="N80" i="5"/>
  <c r="K80" i="5"/>
  <c r="AN78" i="5" l="1"/>
  <c r="AM78" i="5"/>
  <c r="AK78" i="5"/>
  <c r="AJ78" i="5"/>
  <c r="AF78" i="5"/>
  <c r="AE78" i="5"/>
  <c r="AC78" i="5"/>
  <c r="AB78" i="5"/>
  <c r="AG77" i="5"/>
  <c r="AG76" i="5"/>
  <c r="AD77" i="5"/>
  <c r="AD76" i="5"/>
  <c r="P78" i="5"/>
  <c r="O78" i="5"/>
  <c r="M78" i="5"/>
  <c r="L78" i="5"/>
  <c r="J78" i="5"/>
  <c r="I78" i="5"/>
  <c r="X78" i="5"/>
  <c r="W78" i="5"/>
  <c r="U78" i="5"/>
  <c r="T78" i="5"/>
  <c r="Y76" i="5"/>
  <c r="Y78" i="5" s="1"/>
  <c r="V76" i="5"/>
  <c r="V78" i="5" s="1"/>
  <c r="AO74" i="5"/>
  <c r="AL74" i="5"/>
  <c r="AG74" i="5"/>
  <c r="AD74" i="5"/>
  <c r="Y74" i="5"/>
  <c r="V74" i="5"/>
  <c r="Q74" i="5"/>
  <c r="Q75" i="5" s="1"/>
  <c r="N74" i="5"/>
  <c r="N75" i="5" s="1"/>
  <c r="K74" i="5"/>
  <c r="K75" i="5" s="1"/>
  <c r="X73" i="5"/>
  <c r="W73" i="5"/>
  <c r="U73" i="5"/>
  <c r="T73" i="5"/>
  <c r="Y72" i="5"/>
  <c r="Y73" i="5" s="1"/>
  <c r="V72" i="5"/>
  <c r="V73" i="5" s="1"/>
  <c r="AN73" i="5"/>
  <c r="AM73" i="5"/>
  <c r="AK73" i="5"/>
  <c r="AJ73" i="5"/>
  <c r="AF73" i="5"/>
  <c r="AE73" i="5"/>
  <c r="AC73" i="5"/>
  <c r="AB73" i="5"/>
  <c r="P73" i="5"/>
  <c r="O73" i="5"/>
  <c r="M73" i="5"/>
  <c r="L73" i="5"/>
  <c r="J73" i="5"/>
  <c r="I73" i="5"/>
  <c r="AG72" i="5"/>
  <c r="AG73" i="5" s="1"/>
  <c r="AD72" i="5"/>
  <c r="AD73" i="5" s="1"/>
  <c r="AL72" i="5"/>
  <c r="AL73" i="5" s="1"/>
  <c r="AO72" i="5"/>
  <c r="AO73" i="5" s="1"/>
  <c r="Q72" i="5"/>
  <c r="Q73" i="5" s="1"/>
  <c r="N72" i="5"/>
  <c r="N73" i="5" s="1"/>
  <c r="K72" i="5"/>
  <c r="K73" i="5" s="1"/>
  <c r="AG70" i="5"/>
  <c r="AG71" i="5" s="1"/>
  <c r="AD70" i="5"/>
  <c r="AD71" i="5" s="1"/>
  <c r="AF71" i="5"/>
  <c r="AE71" i="5"/>
  <c r="AC71" i="5"/>
  <c r="AB71" i="5"/>
  <c r="X71" i="5"/>
  <c r="W71" i="5"/>
  <c r="U71" i="5"/>
  <c r="T71" i="5"/>
  <c r="P71" i="5"/>
  <c r="O71" i="5"/>
  <c r="M71" i="5"/>
  <c r="L71" i="5"/>
  <c r="J71" i="5"/>
  <c r="I71" i="5"/>
  <c r="AF67" i="5"/>
  <c r="AE67" i="5"/>
  <c r="AC67" i="5"/>
  <c r="AB67" i="5"/>
  <c r="P67" i="5"/>
  <c r="O67" i="5"/>
  <c r="M67" i="5"/>
  <c r="L67" i="5"/>
  <c r="J67" i="5"/>
  <c r="I67" i="5"/>
  <c r="X67" i="5"/>
  <c r="W67" i="5"/>
  <c r="U67" i="5"/>
  <c r="T67" i="5"/>
  <c r="AG66" i="5"/>
  <c r="AG67" i="5" s="1"/>
  <c r="AD66" i="5"/>
  <c r="AD67" i="5" s="1"/>
  <c r="Y65" i="5"/>
  <c r="Y67" i="5" s="1"/>
  <c r="V65" i="5"/>
  <c r="V67" i="5" s="1"/>
  <c r="Q65" i="5"/>
  <c r="Q67" i="5" s="1"/>
  <c r="N65" i="5"/>
  <c r="N67" i="5" s="1"/>
  <c r="K65" i="5"/>
  <c r="K67" i="5" s="1"/>
  <c r="P58" i="5"/>
  <c r="I58" i="5"/>
  <c r="X55" i="5"/>
  <c r="W55" i="5"/>
  <c r="Y54" i="5"/>
  <c r="AF55" i="5"/>
  <c r="AE55" i="5"/>
  <c r="AG54" i="5"/>
  <c r="AK55" i="5"/>
  <c r="AJ55" i="5"/>
  <c r="AC55" i="5"/>
  <c r="AB55" i="5"/>
  <c r="AD53" i="5"/>
  <c r="U55" i="5"/>
  <c r="T55" i="5"/>
  <c r="V53" i="5"/>
  <c r="Q54" i="5"/>
  <c r="N54" i="5"/>
  <c r="K54" i="5"/>
  <c r="P55" i="5"/>
  <c r="O55" i="5"/>
  <c r="M55" i="5"/>
  <c r="L55" i="5"/>
  <c r="J55" i="5"/>
  <c r="I55" i="5"/>
  <c r="AK49" i="5"/>
  <c r="AJ49" i="5"/>
  <c r="AL47" i="5"/>
  <c r="AF49" i="5"/>
  <c r="AE49" i="5"/>
  <c r="AC49" i="5"/>
  <c r="AB49" i="5"/>
  <c r="AG48" i="5"/>
  <c r="AD48" i="5"/>
  <c r="X49" i="5"/>
  <c r="W49" i="5"/>
  <c r="U49" i="5"/>
  <c r="T49" i="5"/>
  <c r="Y48" i="5"/>
  <c r="V48" i="5"/>
  <c r="P49" i="5"/>
  <c r="O49" i="5"/>
  <c r="M49" i="5"/>
  <c r="L49" i="5"/>
  <c r="J49" i="5"/>
  <c r="I49" i="5"/>
  <c r="K48" i="5"/>
  <c r="Q48" i="5"/>
  <c r="N48" i="5"/>
  <c r="Y47" i="5"/>
  <c r="V47" i="5"/>
  <c r="Q47" i="5"/>
  <c r="N47" i="5"/>
  <c r="K47" i="5"/>
  <c r="AN46" i="5"/>
  <c r="AM46" i="5"/>
  <c r="AK46" i="5"/>
  <c r="AJ46" i="5"/>
  <c r="AF46" i="5"/>
  <c r="AE46" i="5"/>
  <c r="AC46" i="5"/>
  <c r="AB46" i="5"/>
  <c r="X46" i="5"/>
  <c r="W46" i="5"/>
  <c r="U46" i="5"/>
  <c r="T46" i="5"/>
  <c r="P46" i="5"/>
  <c r="O46" i="5"/>
  <c r="M46" i="5"/>
  <c r="L46" i="5"/>
  <c r="J46" i="5"/>
  <c r="I46" i="5"/>
  <c r="AL44" i="5"/>
  <c r="V44" i="5"/>
  <c r="AN43" i="5"/>
  <c r="AM43" i="5"/>
  <c r="AK43" i="5"/>
  <c r="AJ43" i="5"/>
  <c r="AO42" i="5"/>
  <c r="AL42" i="5"/>
  <c r="AF43" i="5"/>
  <c r="AE43" i="5"/>
  <c r="AC43" i="5"/>
  <c r="AB43" i="5"/>
  <c r="AG42" i="5"/>
  <c r="M43" i="5"/>
  <c r="L43" i="5"/>
  <c r="J43" i="5"/>
  <c r="I43" i="5"/>
  <c r="X43" i="5"/>
  <c r="W43" i="5"/>
  <c r="U43" i="5"/>
  <c r="T43" i="5"/>
  <c r="Y42" i="5"/>
  <c r="V42" i="5"/>
  <c r="N42" i="5"/>
  <c r="AG41" i="5"/>
  <c r="AD41" i="5"/>
  <c r="Q41" i="5"/>
  <c r="N41" i="5"/>
  <c r="K41" i="5"/>
  <c r="AK51" i="5"/>
  <c r="AJ51" i="5"/>
  <c r="AC51" i="5"/>
  <c r="AB51" i="5"/>
  <c r="U51" i="5"/>
  <c r="T51" i="5"/>
  <c r="J51" i="5"/>
  <c r="I51" i="5"/>
  <c r="K50" i="5"/>
  <c r="K51" i="5" s="1"/>
  <c r="AK40" i="5"/>
  <c r="AJ40" i="5"/>
  <c r="AC40" i="5"/>
  <c r="AB40" i="5"/>
  <c r="U40" i="5"/>
  <c r="T40" i="5"/>
  <c r="AL36" i="5"/>
  <c r="AD36" i="5"/>
  <c r="K36" i="5"/>
  <c r="AL37" i="5"/>
  <c r="AD37" i="5"/>
  <c r="K37" i="5"/>
  <c r="K39" i="5"/>
  <c r="N39" i="5"/>
  <c r="N40" i="5" s="1"/>
  <c r="Q39" i="5"/>
  <c r="Q40" i="5" s="1"/>
  <c r="V50" i="5"/>
  <c r="V51" i="5" s="1"/>
  <c r="AN7" i="5"/>
  <c r="AM7" i="5"/>
  <c r="AF7" i="5"/>
  <c r="AE7" i="5"/>
  <c r="AC7" i="5"/>
  <c r="AB7" i="5"/>
  <c r="X7" i="5"/>
  <c r="W7" i="5"/>
  <c r="U7" i="5"/>
  <c r="T7" i="5"/>
  <c r="P7" i="5"/>
  <c r="O7" i="5"/>
  <c r="M7" i="5"/>
  <c r="L7" i="5"/>
  <c r="X10" i="5"/>
  <c r="W10" i="5"/>
  <c r="U10" i="5"/>
  <c r="T10" i="5"/>
  <c r="T12" i="5"/>
  <c r="U12" i="5"/>
  <c r="AC10" i="5"/>
  <c r="AB10" i="5"/>
  <c r="AF10" i="5"/>
  <c r="AE10" i="5"/>
  <c r="AN10" i="5"/>
  <c r="AM10" i="5"/>
  <c r="AK10" i="5"/>
  <c r="AJ10" i="5"/>
  <c r="AN12" i="5"/>
  <c r="AM12" i="5"/>
  <c r="AK12" i="5"/>
  <c r="AJ12" i="5"/>
  <c r="AF12" i="5"/>
  <c r="AE12" i="5"/>
  <c r="AC12" i="5"/>
  <c r="AB12" i="5"/>
  <c r="X12" i="5"/>
  <c r="W12" i="5"/>
  <c r="P12" i="5"/>
  <c r="O12" i="5"/>
  <c r="M12" i="5"/>
  <c r="L12" i="5"/>
  <c r="U15" i="5"/>
  <c r="T15" i="5"/>
  <c r="X15" i="5"/>
  <c r="W15" i="5"/>
  <c r="AF15" i="5"/>
  <c r="AE15" i="5"/>
  <c r="AC15" i="5"/>
  <c r="AB15" i="5"/>
  <c r="AK15" i="5"/>
  <c r="AJ15" i="5"/>
  <c r="AN15" i="5"/>
  <c r="AM15" i="5"/>
  <c r="AN19" i="5"/>
  <c r="AM19" i="5"/>
  <c r="AK19" i="5"/>
  <c r="AJ19" i="5"/>
  <c r="AF19" i="5"/>
  <c r="AE19" i="5"/>
  <c r="AC19" i="5"/>
  <c r="AB19" i="5"/>
  <c r="X19" i="5"/>
  <c r="W19" i="5"/>
  <c r="U19" i="5"/>
  <c r="T19" i="5"/>
  <c r="P19" i="5"/>
  <c r="O19" i="5"/>
  <c r="M19" i="5"/>
  <c r="L19" i="5"/>
  <c r="AK23" i="5"/>
  <c r="AJ23" i="5"/>
  <c r="AF23" i="5"/>
  <c r="AE23" i="5"/>
  <c r="AC23" i="5"/>
  <c r="AB23" i="5"/>
  <c r="X23" i="5"/>
  <c r="W23" i="5"/>
  <c r="U23" i="5"/>
  <c r="T23" i="5"/>
  <c r="AN26" i="5"/>
  <c r="AM26" i="5"/>
  <c r="AK26" i="5"/>
  <c r="AJ26" i="5"/>
  <c r="AF26" i="5"/>
  <c r="AE26" i="5"/>
  <c r="AC26" i="5"/>
  <c r="AB26" i="5"/>
  <c r="X26" i="5"/>
  <c r="W26" i="5"/>
  <c r="U26" i="5"/>
  <c r="T26" i="5"/>
  <c r="AK28" i="5"/>
  <c r="AJ28" i="5"/>
  <c r="AC28" i="5"/>
  <c r="AB28" i="5"/>
  <c r="U28" i="5"/>
  <c r="T28" i="5"/>
  <c r="AC30" i="5"/>
  <c r="AB30" i="5"/>
  <c r="U30" i="5"/>
  <c r="T30" i="5"/>
  <c r="AK35" i="5"/>
  <c r="AJ35" i="5"/>
  <c r="AF35" i="5"/>
  <c r="AE35" i="5"/>
  <c r="AC35" i="5"/>
  <c r="AB35" i="5"/>
  <c r="U35" i="5"/>
  <c r="T35" i="5"/>
  <c r="P35" i="5"/>
  <c r="O35" i="5"/>
  <c r="AL34" i="5"/>
  <c r="AG33" i="5"/>
  <c r="AG32" i="5"/>
  <c r="AD34" i="5"/>
  <c r="AD32" i="5"/>
  <c r="V34" i="5"/>
  <c r="N33" i="5"/>
  <c r="M35" i="5"/>
  <c r="L35" i="5"/>
  <c r="J35" i="5"/>
  <c r="I35" i="5"/>
  <c r="K33" i="5"/>
  <c r="K32" i="5"/>
  <c r="K31" i="5"/>
  <c r="AL27" i="5"/>
  <c r="AD27" i="5"/>
  <c r="V27" i="5"/>
  <c r="K27" i="5"/>
  <c r="K28" i="5" s="1"/>
  <c r="AO25" i="5"/>
  <c r="AL25" i="5"/>
  <c r="AG25" i="5"/>
  <c r="AD25" i="5"/>
  <c r="Y25" i="5"/>
  <c r="V25" i="5"/>
  <c r="P26" i="5"/>
  <c r="O26" i="5"/>
  <c r="M26" i="5"/>
  <c r="L26" i="5"/>
  <c r="J26" i="5"/>
  <c r="I26" i="5"/>
  <c r="Q25" i="5"/>
  <c r="N25" i="5"/>
  <c r="K25" i="5"/>
  <c r="AL24" i="5"/>
  <c r="V24" i="5"/>
  <c r="AD24" i="5"/>
  <c r="P23" i="5"/>
  <c r="M23" i="5"/>
  <c r="L23" i="5"/>
  <c r="J23" i="5"/>
  <c r="I23" i="5"/>
  <c r="AG22" i="5"/>
  <c r="N22" i="5"/>
  <c r="Y22" i="5"/>
  <c r="V21" i="5"/>
  <c r="AL20" i="5"/>
  <c r="AD20" i="5"/>
  <c r="K20" i="5"/>
  <c r="V20" i="5"/>
  <c r="AO18" i="5"/>
  <c r="AL18" i="5"/>
  <c r="AD13" i="5"/>
  <c r="P15" i="5"/>
  <c r="O15" i="5"/>
  <c r="M15" i="5"/>
  <c r="L15" i="5"/>
  <c r="J15" i="5"/>
  <c r="I15" i="5"/>
  <c r="J19" i="5"/>
  <c r="I19" i="5"/>
  <c r="Q18" i="5"/>
  <c r="N18" i="5"/>
  <c r="K17" i="5"/>
  <c r="K18" i="5"/>
  <c r="AO16" i="5"/>
  <c r="AO17" i="5"/>
  <c r="AL17" i="5"/>
  <c r="Y18" i="5"/>
  <c r="V18" i="5"/>
  <c r="Y17" i="5"/>
  <c r="V17" i="5"/>
  <c r="AO11" i="5"/>
  <c r="AL11" i="5"/>
  <c r="AG11" i="5"/>
  <c r="AD11" i="5"/>
  <c r="Y11" i="5"/>
  <c r="V11" i="5"/>
  <c r="J12" i="5"/>
  <c r="I12" i="5"/>
  <c r="Q11" i="5"/>
  <c r="N11" i="5"/>
  <c r="K11" i="5"/>
  <c r="P10" i="5"/>
  <c r="O10" i="5"/>
  <c r="M10" i="5"/>
  <c r="L10" i="5"/>
  <c r="J10" i="5"/>
  <c r="K10" i="5" s="1"/>
  <c r="Y8" i="5"/>
  <c r="V8" i="5"/>
  <c r="N8" i="5"/>
  <c r="K8" i="5"/>
  <c r="AO8" i="5"/>
  <c r="AL8" i="5"/>
  <c r="AG8" i="5"/>
  <c r="AD8" i="5"/>
  <c r="J7" i="5"/>
  <c r="I7" i="5"/>
  <c r="AO6" i="5"/>
  <c r="Y6" i="5"/>
  <c r="AG6" i="5"/>
  <c r="AD6" i="5"/>
  <c r="Q6" i="5"/>
  <c r="N6" i="5"/>
  <c r="K6" i="5"/>
  <c r="AO5" i="5"/>
  <c r="Y5" i="5"/>
  <c r="Q5" i="5"/>
  <c r="N5" i="5"/>
  <c r="AD78" i="5" l="1"/>
  <c r="AG78" i="5"/>
  <c r="Y19" i="5"/>
  <c r="AG10" i="5"/>
  <c r="Q7" i="5"/>
  <c r="K55" i="5"/>
  <c r="Y49" i="5"/>
  <c r="K49" i="5"/>
  <c r="AD55" i="5"/>
  <c r="AG55" i="5"/>
  <c r="K46" i="5"/>
  <c r="N43" i="5"/>
  <c r="AL55" i="5"/>
  <c r="AG46" i="5"/>
  <c r="V55" i="5"/>
  <c r="V49" i="5"/>
  <c r="AG49" i="5"/>
  <c r="Q55" i="5"/>
  <c r="Y55" i="5"/>
  <c r="N55" i="5"/>
  <c r="AD49" i="5"/>
  <c r="V46" i="5"/>
  <c r="AL46" i="5"/>
  <c r="AG23" i="5"/>
  <c r="AG43" i="5"/>
  <c r="Y46" i="5"/>
  <c r="V40" i="5"/>
  <c r="N49" i="5"/>
  <c r="Q49" i="5"/>
  <c r="AL49" i="5"/>
  <c r="AD43" i="5"/>
  <c r="AO43" i="5"/>
  <c r="Q46" i="5"/>
  <c r="AD46" i="5"/>
  <c r="Y43" i="5"/>
  <c r="K43" i="5"/>
  <c r="AL43" i="5"/>
  <c r="N46" i="5"/>
  <c r="AO46" i="5"/>
  <c r="V7" i="5"/>
  <c r="AL40" i="5"/>
  <c r="AL19" i="5"/>
  <c r="AG15" i="5"/>
  <c r="AD10" i="5"/>
  <c r="V10" i="5"/>
  <c r="AD7" i="5"/>
  <c r="AD19" i="5"/>
  <c r="AD40" i="5"/>
  <c r="K19" i="5"/>
  <c r="N26" i="5"/>
  <c r="V35" i="5"/>
  <c r="AL35" i="5"/>
  <c r="AD30" i="5"/>
  <c r="AG26" i="5"/>
  <c r="N15" i="5"/>
  <c r="V30" i="5"/>
  <c r="AD28" i="5"/>
  <c r="Y26" i="5"/>
  <c r="Y23" i="5"/>
  <c r="K7" i="5"/>
  <c r="Q15" i="5"/>
  <c r="K26" i="5"/>
  <c r="N19" i="5"/>
  <c r="AG12" i="5"/>
  <c r="K35" i="5"/>
  <c r="V28" i="5"/>
  <c r="V26" i="5"/>
  <c r="AL26" i="5"/>
  <c r="V23" i="5"/>
  <c r="AL23" i="5"/>
  <c r="AO19" i="5"/>
  <c r="AO15" i="5"/>
  <c r="N23" i="5"/>
  <c r="N35" i="5"/>
  <c r="N10" i="5"/>
  <c r="Q10" i="5"/>
  <c r="K12" i="5"/>
  <c r="K23" i="5"/>
  <c r="AO10" i="5"/>
  <c r="N7" i="5"/>
  <c r="AO7" i="5"/>
  <c r="K15" i="5"/>
  <c r="Q26" i="5"/>
  <c r="AD15" i="5"/>
  <c r="Y15" i="5"/>
  <c r="Y12" i="5"/>
  <c r="Q35" i="5"/>
  <c r="AG35" i="5"/>
  <c r="AO26" i="5"/>
  <c r="N12" i="5"/>
  <c r="AO12" i="5"/>
  <c r="AL28" i="5"/>
  <c r="AD26" i="5"/>
  <c r="AD23" i="5"/>
  <c r="AG19" i="5"/>
  <c r="AL15" i="5"/>
  <c r="Q12" i="5"/>
  <c r="AD12" i="5"/>
  <c r="AL10" i="5"/>
  <c r="Y10" i="5"/>
  <c r="Y7" i="5"/>
  <c r="AG7" i="5"/>
  <c r="Q19" i="5"/>
  <c r="AD35" i="5"/>
  <c r="V19" i="5"/>
  <c r="V15" i="5"/>
  <c r="AL12" i="5"/>
  <c r="V12" i="5"/>
  <c r="AK5" i="5"/>
  <c r="AK7" i="5" s="1"/>
  <c r="AJ5" i="5"/>
  <c r="AJ7" i="5" s="1"/>
  <c r="AD5" i="5"/>
  <c r="K5" i="5"/>
  <c r="V5" i="5"/>
  <c r="AL7" i="5" l="1"/>
  <c r="AL5" i="5"/>
  <c r="AL75" i="5"/>
  <c r="AG75" i="5"/>
  <c r="AD75" i="5"/>
  <c r="Y75" i="5"/>
  <c r="Y69" i="5"/>
  <c r="Y71" i="5" s="1"/>
  <c r="V69" i="5"/>
  <c r="V71" i="5" s="1"/>
  <c r="V75" i="5"/>
  <c r="N68" i="5"/>
  <c r="N71" i="5" s="1"/>
  <c r="K68" i="5"/>
  <c r="K71" i="5" s="1"/>
  <c r="Q68" i="5"/>
  <c r="Q71" i="5" s="1"/>
  <c r="AL50" i="5"/>
  <c r="AL51" i="5" s="1"/>
  <c r="AD50" i="5"/>
  <c r="AD51" i="5" s="1"/>
  <c r="Y45" i="5"/>
  <c r="AO13" i="5"/>
  <c r="AL13" i="5"/>
  <c r="AG13" i="5"/>
  <c r="Y13" i="5"/>
  <c r="V13" i="5"/>
  <c r="Q14" i="5"/>
  <c r="N14" i="5"/>
  <c r="K14" i="5"/>
  <c r="Q9" i="5"/>
  <c r="AO45" i="5"/>
  <c r="AL45" i="5"/>
  <c r="AG45" i="5"/>
  <c r="AD45" i="5"/>
  <c r="N45" i="5"/>
  <c r="K45" i="5"/>
  <c r="Q45" i="5"/>
  <c r="V43" i="5"/>
  <c r="Q82" i="5"/>
  <c r="N82" i="5"/>
  <c r="K82" i="5"/>
  <c r="Q83" i="5"/>
  <c r="N83" i="5"/>
  <c r="K83" i="5"/>
  <c r="K88" i="5"/>
  <c r="Q87" i="5"/>
  <c r="K87" i="5"/>
  <c r="N87" i="5"/>
  <c r="V85" i="5"/>
  <c r="V90" i="5" s="1"/>
  <c r="AD85" i="5"/>
  <c r="Q86" i="5"/>
  <c r="Q84" i="5"/>
  <c r="N84" i="5"/>
  <c r="K84" i="5"/>
  <c r="Q79" i="5"/>
  <c r="N79" i="5"/>
  <c r="K79" i="5"/>
  <c r="AG81" i="5"/>
  <c r="AD81" i="5"/>
  <c r="AO76" i="5"/>
  <c r="AO78" i="5" s="1"/>
  <c r="AL76" i="5"/>
  <c r="AL78" i="5" s="1"/>
  <c r="Q77" i="5"/>
  <c r="Q78" i="5" s="1"/>
  <c r="N77" i="5"/>
  <c r="N78" i="5" s="1"/>
  <c r="K77" i="5"/>
  <c r="K78" i="5" s="1"/>
  <c r="O58" i="5"/>
  <c r="M58" i="5"/>
  <c r="L58" i="5"/>
  <c r="J58" i="5"/>
  <c r="Q57" i="5"/>
  <c r="N57" i="5"/>
  <c r="Q56" i="5"/>
  <c r="N56" i="5"/>
  <c r="K56" i="5"/>
  <c r="Q53" i="5"/>
  <c r="N53" i="5"/>
  <c r="N52" i="5"/>
  <c r="K53" i="5"/>
  <c r="Q52" i="5"/>
  <c r="K52" i="5"/>
  <c r="AG64" i="5"/>
  <c r="AD64" i="5"/>
  <c r="V64" i="5"/>
  <c r="U64" i="5"/>
  <c r="T64" i="5"/>
  <c r="P64" i="5"/>
  <c r="O64" i="5"/>
  <c r="M64" i="5"/>
  <c r="L64" i="5"/>
  <c r="I64" i="5"/>
  <c r="J64" i="5"/>
  <c r="AG63" i="5"/>
  <c r="AD63" i="5"/>
  <c r="Q63" i="5"/>
  <c r="Q60" i="5"/>
  <c r="N60" i="5"/>
  <c r="K60" i="5"/>
  <c r="Q59" i="5"/>
  <c r="N59" i="5"/>
  <c r="K59" i="5"/>
  <c r="K57" i="5"/>
  <c r="AL38" i="5"/>
  <c r="AD38" i="5"/>
  <c r="V38" i="5"/>
  <c r="K38" i="5"/>
  <c r="K40" i="5" s="1"/>
  <c r="V37" i="5"/>
  <c r="V36" i="5"/>
  <c r="K90" i="5" l="1"/>
  <c r="N90" i="5"/>
  <c r="N58" i="5"/>
  <c r="N64" i="5"/>
  <c r="Q64" i="5"/>
  <c r="Q58" i="5"/>
  <c r="K58" i="5"/>
  <c r="K64" i="5"/>
</calcChain>
</file>

<file path=xl/sharedStrings.xml><?xml version="1.0" encoding="utf-8"?>
<sst xmlns="http://schemas.openxmlformats.org/spreadsheetml/2006/main" count="1889" uniqueCount="683">
  <si>
    <t xml:space="preserve">SUPPLEMENTAL INFORMATION </t>
  </si>
  <si>
    <t>TABLES S1-S4</t>
  </si>
  <si>
    <r>
      <rPr>
        <b/>
        <sz val="12"/>
        <color rgb="FF000000"/>
        <rFont val="Calibri"/>
      </rPr>
      <t>Why are coral reefs not found in the Mediterranean today?</t>
    </r>
    <r>
      <rPr>
        <sz val="12"/>
        <color rgb="FF000000"/>
        <rFont val="Calibri"/>
      </rPr>
      <t> </t>
    </r>
  </si>
  <si>
    <t xml:space="preserve">Grottoli AG1*, Carbonne C2,3, Teixidó N2,4, Comeau S2, Smith A1, Gattuso J-P2,5 </t>
  </si>
  <si>
    <t xml:space="preserve">*Communicating author: Grottoli AG, Grottoli.1@osu.edu </t>
  </si>
  <si>
    <t xml:space="preserve">1 School of Earth Sciences, The Ohio State University, Columbus, OH, USA </t>
  </si>
  <si>
    <t xml:space="preserve">2 Laboratoire Océanographique de Villefranche, CNRS, Sorbonne Université, 181 Chemin du Lazaret, 06230, Villefranche-sur-Mer, France </t>
  </si>
  <si>
    <t xml:space="preserve">3 Bermuda Institute of Ocean Sciences, Arizona State University, 17 Biological Station, St.George's, Bermuda </t>
  </si>
  <si>
    <t xml:space="preserve">4 Department of Integrated Marine Ecology, Stazione Zoologica Anton Dohrn, Ischia Marine Center, Ischia, Naples, Italy </t>
  </si>
  <si>
    <t xml:space="preserve">5 Institute for Sustainable Development and International Relations, Sciences Po, Paris, France </t>
  </si>
  <si>
    <r>
      <rPr>
        <b/>
        <sz val="11"/>
        <color rgb="FFC00000"/>
        <rFont val="Calibri"/>
        <family val="2"/>
        <scheme val="minor"/>
      </rPr>
      <t xml:space="preserve">Table S1: </t>
    </r>
    <r>
      <rPr>
        <sz val="11"/>
        <color rgb="FFC00000"/>
        <rFont val="Calibri"/>
        <family val="2"/>
        <scheme val="minor"/>
      </rPr>
      <t>Seawater physical and chemical variables from each sources for each site. STS = seawater temperature summer, STW = seawater temperature winter, MMMax = mean monthly maximum temperature, MMMin = mean monthly minimum temperature, pHS = pH summer, pHW = pH winter, OxyS = dissolved oxygen concentration summer, OxyW = dissolved oxygen concentration winter, SSS = seawater salinity summer, SSW = seawater salinity winter, AlkS = seawater alkalinity summer, AlkW = seawater alkalinity winter, ArgS = aragonite saturation summer, ArgW = aragonite saturation winter, Max = maximum, Min = minimum, R = range.</t>
    </r>
  </si>
  <si>
    <t>Temperature (oC)</t>
  </si>
  <si>
    <t>pH</t>
  </si>
  <si>
    <t>salinity</t>
  </si>
  <si>
    <t>Alkalinity (μmol kg−1 SW)</t>
  </si>
  <si>
    <t>Depth</t>
  </si>
  <si>
    <t>Notes</t>
  </si>
  <si>
    <t>New references</t>
  </si>
  <si>
    <t>Summer</t>
  </si>
  <si>
    <t>Winter</t>
  </si>
  <si>
    <t>MMM</t>
  </si>
  <si>
    <t>(m)</t>
  </si>
  <si>
    <t>Habitat</t>
  </si>
  <si>
    <t>Geographic Location</t>
  </si>
  <si>
    <t>latitude</t>
  </si>
  <si>
    <t>longitude</t>
  </si>
  <si>
    <t>Source</t>
  </si>
  <si>
    <t>Source DOI</t>
  </si>
  <si>
    <t>Temp ref</t>
  </si>
  <si>
    <t>Temp # days</t>
  </si>
  <si>
    <t>STS_Max</t>
  </si>
  <si>
    <t>STS_Min</t>
  </si>
  <si>
    <t>STS_R</t>
  </si>
  <si>
    <t>STW_Max</t>
  </si>
  <si>
    <t>STW_Min*</t>
  </si>
  <si>
    <t>STW_R</t>
  </si>
  <si>
    <t>MMMax</t>
  </si>
  <si>
    <t>MMMin</t>
  </si>
  <si>
    <t>MMRange</t>
  </si>
  <si>
    <t>pH ref</t>
  </si>
  <si>
    <t>pH days</t>
  </si>
  <si>
    <t>pHS_Max</t>
  </si>
  <si>
    <t>pHS_Min</t>
  </si>
  <si>
    <t>pHS_R</t>
  </si>
  <si>
    <t>pHW_Max</t>
  </si>
  <si>
    <t>pHW_Min</t>
  </si>
  <si>
    <t>pHW_R</t>
  </si>
  <si>
    <t>Sal ref</t>
  </si>
  <si>
    <t>sal days</t>
  </si>
  <si>
    <t>SSS_Max</t>
  </si>
  <si>
    <t>SSS_Min</t>
  </si>
  <si>
    <t>SSS_R</t>
  </si>
  <si>
    <t>SSW_Max</t>
  </si>
  <si>
    <t>SSW_Min</t>
  </si>
  <si>
    <t xml:space="preserve">SSW_R </t>
  </si>
  <si>
    <t>Alk ref</t>
  </si>
  <si>
    <t>Alk days</t>
  </si>
  <si>
    <t>AlkS_Max</t>
  </si>
  <si>
    <t>AlkS_Min</t>
  </si>
  <si>
    <t>AlkS_R</t>
  </si>
  <si>
    <t>AlkW_Max</t>
  </si>
  <si>
    <t>AlkW_Min</t>
  </si>
  <si>
    <t>AlkW_R</t>
  </si>
  <si>
    <t>Mangrove</t>
  </si>
  <si>
    <t>New Caledonia</t>
  </si>
  <si>
    <t>21°56'53.3"S</t>
  </si>
  <si>
    <t>165°59'35.3"E</t>
  </si>
  <si>
    <t>Camp et al 2017</t>
  </si>
  <si>
    <t>https://doi.org/10.1038/s41598-017-02383-y</t>
  </si>
  <si>
    <t> </t>
  </si>
  <si>
    <t>pH T scale</t>
  </si>
  <si>
    <t>3 days in peak summer  02/2016 in Fig 2 site L1; early winter in supplement Table S3,  Fig S1 for 16 days and Fig S6 for 4 days 05/2016 sites L2 and L4</t>
  </si>
  <si>
    <t>Maggioni et al 2021</t>
  </si>
  <si>
    <t>https://doi.org/10.5194/bg-18-5117-2021</t>
  </si>
  <si>
    <t>Fig 3</t>
  </si>
  <si>
    <t>Fig 7</t>
  </si>
  <si>
    <t>4 winter, 6 summer</t>
  </si>
  <si>
    <t>Fig S1</t>
  </si>
  <si>
    <t>SUMMARY New Caledonia</t>
  </si>
  <si>
    <t>Great Barrier Reef (Woody Isles)</t>
  </si>
  <si>
    <t>16°23'16.8"S</t>
  </si>
  <si>
    <t>145°33'57.6"E</t>
  </si>
  <si>
    <t>Camp et al 2019</t>
  </si>
  <si>
    <t>https://doi.org/10.3354/meps13073</t>
  </si>
  <si>
    <t> Tab S6</t>
  </si>
  <si>
    <t>Tab S6</t>
  </si>
  <si>
    <t>Tab S4</t>
  </si>
  <si>
    <t>Ici mesures en June 2017 48h que mean de disponible</t>
  </si>
  <si>
    <t>Great Barrier Reef (Woody Isles/Low Isles)</t>
  </si>
  <si>
    <t>Fine et al 2019</t>
  </si>
  <si>
    <t xml:space="preserve">https://doi.org/10.1038/s41467-019-12431-y </t>
  </si>
  <si>
    <t xml:space="preserve"> </t>
  </si>
  <si>
    <t xml:space="preserve">Great Barrier Reef </t>
  </si>
  <si>
    <t>SUMMARY GBR Woody Isle</t>
  </si>
  <si>
    <t>Caribbean, USVI</t>
  </si>
  <si>
    <t>18°20'55.2"N</t>
  </si>
  <si>
    <t>64°41'54.6"W</t>
  </si>
  <si>
    <t>Yates et al. 2014</t>
  </si>
  <si>
    <t xml:space="preserve">https://doi.org/10.5194/bg-11-4321-2014 </t>
  </si>
  <si>
    <t>raw data Pangea https://doi.pangaea.de/10.1594/PANGAEA.825752 and Fig 8</t>
  </si>
  <si>
    <t>2 years</t>
  </si>
  <si>
    <t>Only coral sites</t>
  </si>
  <si>
    <t>Mesures faites en Juillet 2012 19 jours. novembre 2010 1 jour</t>
  </si>
  <si>
    <t>SUMMARY Caribbean US Virgin Island</t>
  </si>
  <si>
    <t>Seagrass</t>
  </si>
  <si>
    <t>Cayman Islands</t>
  </si>
  <si>
    <t>19°41'03.6"N</t>
  </si>
  <si>
    <t>80°01'24.3"W</t>
  </si>
  <si>
    <t>Lohr et al. 2017</t>
  </si>
  <si>
    <t>https://doi.org/10.3389/fmars.2017.00388</t>
  </si>
  <si>
    <t>Table 1</t>
  </si>
  <si>
    <t>van Hooidonk et al 2012</t>
  </si>
  <si>
    <t>https://doi.org/10.1016/j.ecss.2012.04.021</t>
  </si>
  <si>
    <t>3 years</t>
  </si>
  <si>
    <t>SUMMARY Cayman seagrass</t>
  </si>
  <si>
    <t>Florida</t>
  </si>
  <si>
    <t>24°58'25.2"N</t>
  </si>
  <si>
    <t>80°46'19.0"W</t>
  </si>
  <si>
    <t>Turk et al. 2015</t>
  </si>
  <si>
    <t>https://doi.org/10.3354/meps11385</t>
  </si>
  <si>
    <t>mostly did not include data because only 1 day of observations</t>
  </si>
  <si>
    <t>Challener et al. 2016</t>
  </si>
  <si>
    <t>https://doi.org/10.1071/MF14219</t>
  </si>
  <si>
    <t>Table 3</t>
  </si>
  <si>
    <t>Fig 2, 1 year monthly averages</t>
  </si>
  <si>
    <t>Okazaki et al. 2013</t>
  </si>
  <si>
    <t>https://doi.org/10.1007/s00338-013-1015-3</t>
  </si>
  <si>
    <t>Fig 2</t>
  </si>
  <si>
    <t>SUMMARY Florida seagrass</t>
  </si>
  <si>
    <t>Ojos</t>
  </si>
  <si>
    <t>Mexico</t>
  </si>
  <si>
    <t>20°49'33.4"N</t>
  </si>
  <si>
    <t>86°52'51.2"W</t>
  </si>
  <si>
    <t>Crook et al 2012</t>
  </si>
  <si>
    <t>https://doi.org/10.1007/s00338-011-0839-y</t>
  </si>
  <si>
    <t>Range over sites</t>
  </si>
  <si>
    <t>Hofmann et al. 2011</t>
  </si>
  <si>
    <t>https://doi.org/10.1371/journal.pone.0028983</t>
  </si>
  <si>
    <t>Table 2</t>
  </si>
  <si>
    <t>Paytan et al 2014</t>
  </si>
  <si>
    <t>https://doi.org/10.1073/pnas.1319572111</t>
  </si>
  <si>
    <t>4 months</t>
  </si>
  <si>
    <t>SUMMARY Ojos</t>
  </si>
  <si>
    <t>Vent</t>
  </si>
  <si>
    <t>Papua UPA</t>
  </si>
  <si>
    <t>9°46'38.8"S</t>
  </si>
  <si>
    <t>150°50'47.8"E</t>
  </si>
  <si>
    <t>Fabricius et al. 2011</t>
  </si>
  <si>
    <t>https://doi.org/10.1038/nclimate1122</t>
  </si>
  <si>
    <t>table S2</t>
  </si>
  <si>
    <t>Table S2</t>
  </si>
  <si>
    <t>5th and 95 percentiles in Table S2</t>
  </si>
  <si>
    <t>Prada et al. 2021</t>
  </si>
  <si>
    <t xml:space="preserve">https://doi.org/10.1038/s41598-021-98976-9 </t>
  </si>
  <si>
    <t>Grottoli added MMM data</t>
  </si>
  <si>
    <t>4 years</t>
  </si>
  <si>
    <t xml:space="preserve">SUMMARY Papua New Guinea Vent </t>
  </si>
  <si>
    <t>CNMI</t>
  </si>
  <si>
    <t>20°01'21.0"N</t>
  </si>
  <si>
    <t>145°13'17.4"E</t>
  </si>
  <si>
    <t>Enochs et al 2015 (and data archive in Pangea)</t>
  </si>
  <si>
    <t>https://doi.org/10.1038/nclimate2758  and https://doi.pangaea.de/10.1594/PANGAEA.867324</t>
  </si>
  <si>
    <t>Table S1 and Fig S2a</t>
  </si>
  <si>
    <t>Table S1</t>
  </si>
  <si>
    <t>data from paper or from data archive https://doi.pangaea.de/10.1594/PANGAEA.867324</t>
  </si>
  <si>
    <t>SUMMARY CNMI vent</t>
  </si>
  <si>
    <t>Japan Iwo Tori Island</t>
  </si>
  <si>
    <t>27°52'13.6"N</t>
  </si>
  <si>
    <t>128°14'01.7"E</t>
  </si>
  <si>
    <t>Inoue et al. 2013</t>
  </si>
  <si>
    <t>https://doi.org/10.1038/nclimate1855</t>
  </si>
  <si>
    <t>Fig S4</t>
  </si>
  <si>
    <t>Japan</t>
  </si>
  <si>
    <t>SUMMARY Japan Vent</t>
  </si>
  <si>
    <t>Tide pools</t>
  </si>
  <si>
    <t>American Samoa</t>
  </si>
  <si>
    <t>14°10'43.8"S</t>
  </si>
  <si>
    <t>169°39'17.2"W</t>
  </si>
  <si>
    <t>Oliver and Palumbi 2011  Smith and Birkeland 2003, Smith et al 2008 (doi.org/10.2984/1534-6188(2008)62[57:EVGIOG]2.0.CO;2)</t>
  </si>
  <si>
    <t>10.1007/s00338-011-0721-y</t>
  </si>
  <si>
    <t>Smith and Birkeland 2003</t>
  </si>
  <si>
    <t>Fig 12</t>
  </si>
  <si>
    <t>Fig B5</t>
  </si>
  <si>
    <t>10, 13</t>
  </si>
  <si>
    <t>Smith et al 2008</t>
  </si>
  <si>
    <t>doi.org/10.2984/1534-6188(2008)62[57:EVGIOG]2.0.CO;2</t>
  </si>
  <si>
    <t>Appendix Env Data</t>
  </si>
  <si>
    <t>1 yr</t>
  </si>
  <si>
    <t>Koweek et al. 2015</t>
  </si>
  <si>
    <t xml:space="preserve">10.1007/s00338-015-1308-9 </t>
  </si>
  <si>
    <t>Summary American Samoa</t>
  </si>
  <si>
    <t>Shallow Reefs</t>
  </si>
  <si>
    <t>Palau</t>
  </si>
  <si>
    <t>Shamberger et al., 2014</t>
  </si>
  <si>
    <t>https://agupubs.onlinelibrary.wiley.com/doi/full/10.1002/2013GL058489; https://agupubs.onlinelibrary.wiley.com/action/downloadSupplement?doi=10.1002%2F2013GL058489&amp;file=Supplementary_Figures_and_Tables.pdf</t>
  </si>
  <si>
    <t>0-3</t>
  </si>
  <si>
    <t>Data comes from 2 seasons: wet (September) and dry (March-April). Natural pH gradients because of hydrology at some sites. Reported under "summer"</t>
  </si>
  <si>
    <t>Barkley et al., 2015</t>
  </si>
  <si>
    <t>https://www.science.org/doi/10.1126/sciadv.1500328</t>
  </si>
  <si>
    <t>Data from spring, fall and winter: reported all under summer</t>
  </si>
  <si>
    <t>Teneva et al. 2013</t>
  </si>
  <si>
    <t>Fig 8 and Table 1</t>
  </si>
  <si>
    <t>7°16'52.0"N</t>
  </si>
  <si>
    <t>134°29'41.7"E</t>
  </si>
  <si>
    <t>Colin and Johnston 2020</t>
  </si>
  <si>
    <t>https://doi.org/10.3390/jmse8090680</t>
  </si>
  <si>
    <t>Fig 9</t>
  </si>
  <si>
    <t>11 years (2m Ulong)</t>
  </si>
  <si>
    <t>Only Ulong Rock at 2m is a shallow reef in this data set</t>
  </si>
  <si>
    <t>Summary for Palau</t>
  </si>
  <si>
    <t>Shallow reefs</t>
  </si>
  <si>
    <t>Great Barrier Reef</t>
  </si>
  <si>
    <t>23°26'58.3404" S</t>
  </si>
  <si>
    <t>151°59'19.5828" E</t>
  </si>
  <si>
    <t>Australian Institute of Marine Science</t>
  </si>
  <si>
    <t>https://apps.aims.gov.au/ts-explorer/?qc=level0&amp;source=28:Weather%20station,14612:Weather%20station&amp;fromDate=2021-08-05T00:00:00&amp;thruDate=2021-09-05T00:00:00</t>
  </si>
  <si>
    <t>AIMS time series</t>
  </si>
  <si>
    <t>17 years (2009-2021)</t>
  </si>
  <si>
    <t>7 years</t>
  </si>
  <si>
    <t>1.5 temp, 5.4 salinity</t>
  </si>
  <si>
    <t>Kline et al 2015</t>
  </si>
  <si>
    <t>10.1371/journal.pone.0127648</t>
  </si>
  <si>
    <t>6 months</t>
  </si>
  <si>
    <t>summer data conservatively approximated as average of spring and fall</t>
  </si>
  <si>
    <t>Summary for Heron Island</t>
  </si>
  <si>
    <t>Moorea</t>
  </si>
  <si>
    <t>17°30'18.7"S</t>
  </si>
  <si>
    <t>149°49'17.8"W</t>
  </si>
  <si>
    <t>Wall and Edmunds 2013</t>
  </si>
  <si>
    <t xml:space="preserve">https://doi.org/10.1086/BBLv225n2p92 </t>
  </si>
  <si>
    <t>6 days</t>
  </si>
  <si>
    <t>Moorea Coral Reef LTER</t>
  </si>
  <si>
    <t xml:space="preserve">https://doi.org/10.6073/pasta/6908c811232b1bf27f384bb1c58837a2 </t>
  </si>
  <si>
    <t>MCR LETR</t>
  </si>
  <si>
    <t>15 years</t>
  </si>
  <si>
    <t>4 days over 2 years</t>
  </si>
  <si>
    <t>`</t>
  </si>
  <si>
    <t>Summary Moorea</t>
  </si>
  <si>
    <t>Hawaii</t>
  </si>
  <si>
    <t>21°25'59.3184"N</t>
  </si>
  <si>
    <t>157°47'10.9500" W</t>
  </si>
  <si>
    <t>Dobson et al 2024</t>
  </si>
  <si>
    <t>https://doi.org/10.1038/s43247-024-01672-5</t>
  </si>
  <si>
    <t xml:space="preserve">Fig 1 </t>
  </si>
  <si>
    <t>16 months</t>
  </si>
  <si>
    <t>Fig 1</t>
  </si>
  <si>
    <t>1 year</t>
  </si>
  <si>
    <t>weekly for 12 months</t>
  </si>
  <si>
    <t>Kaneohe Bay reef temp; ambient pH flow-through tank</t>
  </si>
  <si>
    <t>McLachlan et al 2022</t>
  </si>
  <si>
    <t>https://doi.org/10.1038/s41598-022-06896-z</t>
  </si>
  <si>
    <t>22 months</t>
  </si>
  <si>
    <t>ambient flow-through tank conditions</t>
  </si>
  <si>
    <t>Summary Hawaii</t>
  </si>
  <si>
    <t>Lagoon</t>
  </si>
  <si>
    <t>Shamberger et al., 2018</t>
  </si>
  <si>
    <t xml:space="preserve"> https://doi.org/10.1002/lno.10662</t>
  </si>
  <si>
    <t>Fig 5</t>
  </si>
  <si>
    <t>used lagoon sites RL 1m and RL 3m; data from spring and fall but similar and put in summer</t>
  </si>
  <si>
    <t>Summary Palau lagoon</t>
  </si>
  <si>
    <t>Upwelling</t>
  </si>
  <si>
    <t>Galapagos</t>
  </si>
  <si>
    <t>00°33.953' S</t>
  </si>
  <si>
    <t>90°08.493'W</t>
  </si>
  <si>
    <t>Witman and Smith 2003</t>
  </si>
  <si>
    <t>https://link.springer.com/article/10.1023/A:1021200831770</t>
  </si>
  <si>
    <t xml:space="preserve">estimated MMM from Fig 5A </t>
  </si>
  <si>
    <t>Galapagos (several reefs)</t>
  </si>
  <si>
    <t>1° S</t>
  </si>
  <si>
    <t>90° W</t>
  </si>
  <si>
    <t>Manzello et al 2008</t>
  </si>
  <si>
    <t>https://www.pnas.org/doi/full/10.1073/pnas.0712167105</t>
  </si>
  <si>
    <t>12 months</t>
  </si>
  <si>
    <t>21 warm/24 cool</t>
  </si>
  <si>
    <t>1-6m depth?</t>
  </si>
  <si>
    <t>32m/sec max</t>
  </si>
  <si>
    <t>Galapagos (PP, PVIL, FLOR, URV sites average)</t>
  </si>
  <si>
    <t>Manzello et al.2014</t>
  </si>
  <si>
    <t>http://dx.doi.org/10.1002/2014GL062501</t>
  </si>
  <si>
    <t>Fig S2</t>
  </si>
  <si>
    <t>satellite data 2001-2011</t>
  </si>
  <si>
    <t>June</t>
  </si>
  <si>
    <t>7-14</t>
  </si>
  <si>
    <t>except for temperature, used range from averages +/1 SD</t>
  </si>
  <si>
    <t>00°48'06.0444" S</t>
  </si>
  <si>
    <t>90°02'14.4744" W</t>
  </si>
  <si>
    <t>SUMMARY Galapagos upwelling</t>
  </si>
  <si>
    <t>Panama (Saboga Reef)</t>
  </si>
  <si>
    <t>8° 37' 43" N</t>
  </si>
  <si>
    <t>79° 03' 26" W</t>
  </si>
  <si>
    <t>Manzello et al 2010, 2008</t>
  </si>
  <si>
    <t>https://aslopubs.onlinelibrary.wiley.com/doi/abs/10.4319/lo.2010.55.1.0239; https://www.pnas.org/doi/full/10.1073/pnas.0712167105</t>
  </si>
  <si>
    <t>12 warm/12 dry</t>
  </si>
  <si>
    <t>8.01 ave</t>
  </si>
  <si>
    <t>28.4 ave</t>
  </si>
  <si>
    <t>33.4 ave</t>
  </si>
  <si>
    <t>1869.5 av</t>
  </si>
  <si>
    <t>2176.6 av</t>
  </si>
  <si>
    <t>Glynn et al. 2001</t>
  </si>
  <si>
    <t>https://www.ingentaconnect.com/contentone/umrsmas/bullmar/2001/00000069/00000001/art00007</t>
  </si>
  <si>
    <t>3.5 years</t>
  </si>
  <si>
    <t xml:space="preserve">Panama  </t>
  </si>
  <si>
    <t>Summary Saboga Reef, Panama</t>
  </si>
  <si>
    <t xml:space="preserve">High-latitudinal </t>
  </si>
  <si>
    <t>Japan (Tatsukushi Shikoku Island)</t>
  </si>
  <si>
    <t>33°24'47.18"N</t>
  </si>
  <si>
    <t>133°29'21.43"E</t>
  </si>
  <si>
    <t>Denis et al. 2013</t>
  </si>
  <si>
    <t>https://doi.org/10.1371/journal.pone.0054330</t>
  </si>
  <si>
    <t>25 months</t>
  </si>
  <si>
    <t>Japan (Amakusa Shimoshima Island)</t>
  </si>
  <si>
    <t>31°18'41.96"N</t>
  </si>
  <si>
    <t>130°46'17.23"E</t>
  </si>
  <si>
    <t>Nozawa et al 2006</t>
  </si>
  <si>
    <t>https://link.springer.com/article/10.1007/s00227-006-0285-5</t>
  </si>
  <si>
    <t>36 months</t>
  </si>
  <si>
    <t>Japan (In Ehime)</t>
  </si>
  <si>
    <t xml:space="preserve"> 34.050°N</t>
  </si>
  <si>
    <t>133.583°E</t>
  </si>
  <si>
    <t>Ishizu et al (2019)</t>
  </si>
  <si>
    <t>https://doi.org/10.5194/bg-16-4747-2019</t>
  </si>
  <si>
    <t>27 years (annual values)</t>
  </si>
  <si>
    <t>0.5 - 2</t>
  </si>
  <si>
    <t>Japan (Kagawa)</t>
  </si>
  <si>
    <t>34.064°N</t>
  </si>
  <si>
    <t xml:space="preserve"> 133.550°E</t>
  </si>
  <si>
    <t>Japan (Ukibuchi, site 3)</t>
  </si>
  <si>
    <t>33°03'54.57"N</t>
  </si>
  <si>
    <t>133°03'47.99"E</t>
  </si>
  <si>
    <t>Bast et al (2009)</t>
  </si>
  <si>
    <t>https://link.springer.com/article/10.1007/s10750-009-9789-6</t>
  </si>
  <si>
    <t>monthly for 15 months</t>
  </si>
  <si>
    <t>not reported</t>
  </si>
  <si>
    <t>seaweed paper</t>
  </si>
  <si>
    <t>32°59'14.3880" N</t>
  </si>
  <si>
    <t>133°00'57.3192" E</t>
  </si>
  <si>
    <t xml:space="preserve">SUMMARY of Japan sites </t>
  </si>
  <si>
    <t>Western Australia (Rottest Island)</t>
  </si>
  <si>
    <t>32°1'14.89"S</t>
  </si>
  <si>
    <t>115°31'10.29"E</t>
  </si>
  <si>
    <t>Ross et al 2015</t>
  </si>
  <si>
    <t>https://peerj.com/articles/781/</t>
  </si>
  <si>
    <t>2282 avg</t>
  </si>
  <si>
    <t>2297 avg</t>
  </si>
  <si>
    <t>Western Australia (near Rottest Island)</t>
  </si>
  <si>
    <t>Lourey et al 2006</t>
  </si>
  <si>
    <t>https://doi.org/10.1016/j.jmarsys.2005.10.001</t>
  </si>
  <si>
    <t>Summary Rottest Is Australia</t>
  </si>
  <si>
    <t>Kuwait Bay, northern Persion Gulf (corals a bit south)</t>
  </si>
  <si>
    <t>29°28'40"N</t>
  </si>
  <si>
    <t>48°39'98"E</t>
  </si>
  <si>
    <t>Al-Rashidi et al (2009)</t>
  </si>
  <si>
    <t>https://doi.org/10.1007/s11069-008-9320-9</t>
  </si>
  <si>
    <t>1950-2005</t>
  </si>
  <si>
    <t>Al Mutairi et al (2014) DOI: 10.7763/IJESD.2014.V5.539</t>
  </si>
  <si>
    <t>https://www.ijesd.org/index.php?m=content&amp;c=index&amp;a=show&amp;catid=54&amp;id=877</t>
  </si>
  <si>
    <t>2.9 years</t>
  </si>
  <si>
    <t>Environment of Public Authority</t>
  </si>
  <si>
    <t>https://unfccc.int/sites/default/files/resource/94235106_Kuwait-NC2-2-KUWAIT%20SNC%20%20final%20v2.pdf</t>
  </si>
  <si>
    <t>Fig 3-6</t>
  </si>
  <si>
    <t>Kuwait Bay mouth, Persion Gulf (corals to the south a bit)</t>
  </si>
  <si>
    <t>Summary northern Persian Gulf</t>
  </si>
  <si>
    <t>Bermuda</t>
  </si>
  <si>
    <t>32°24'2.8"N</t>
  </si>
  <si>
    <t>64°47'50.9"W</t>
  </si>
  <si>
    <t>Yeakel et al. 2015 PNAS</t>
  </si>
  <si>
    <t>https://www.pnas.org/doi/full/10.1073/pnas.1507021112; https://www.bco-dmo.org/project/2190</t>
  </si>
  <si>
    <t>BCO-DMO</t>
  </si>
  <si>
    <t>5 years</t>
  </si>
  <si>
    <t>summary Bermuda</t>
  </si>
  <si>
    <t>Gulf of Eilat, N. Red Sea</t>
  </si>
  <si>
    <t>29°30'18.378" N</t>
  </si>
  <si>
    <t>34°56'36.3516" E</t>
  </si>
  <si>
    <t>Shaked &amp; Fein (2024)</t>
  </si>
  <si>
    <t>https://iui-eilat.ac.il/uploaded/NMP/reports/NMP%20Report%202023.pdf</t>
  </si>
  <si>
    <t>Fig C11 &amp; E3</t>
  </si>
  <si>
    <t>19 years</t>
  </si>
  <si>
    <t>Fig C2</t>
  </si>
  <si>
    <t>Fig C10</t>
  </si>
  <si>
    <t>Fig C3</t>
  </si>
  <si>
    <t>converted umol/L to mg/L by multiplying by 0.022391</t>
  </si>
  <si>
    <t>Summary N. Red Sea</t>
  </si>
  <si>
    <t>0-10m</t>
  </si>
  <si>
    <t>Mediterranean</t>
  </si>
  <si>
    <t>Villefranche bay (non-reef, Point B)</t>
  </si>
  <si>
    <t>43°41.10N</t>
  </si>
  <si>
    <t>7°18.940E</t>
  </si>
  <si>
    <t>Kapsenbert et al (2017)</t>
  </si>
  <si>
    <t>https://doi.org/10.5194/os-13-411-2017</t>
  </si>
  <si>
    <t>9 years</t>
  </si>
  <si>
    <t>SOMLIT</t>
  </si>
  <si>
    <t xml:space="preserve"> https://www.somlit.fr/mysomlit/</t>
  </si>
  <si>
    <t>Point B (Villefranche)</t>
  </si>
  <si>
    <t>weekly for 25 years</t>
  </si>
  <si>
    <t>Point B Villefranche</t>
  </si>
  <si>
    <t>27 years</t>
  </si>
  <si>
    <t>1 m</t>
  </si>
  <si>
    <t>Villefranche bay (non-reef)</t>
  </si>
  <si>
    <t>Summary Villefranche</t>
  </si>
  <si>
    <t>Columbretes (reefs)</t>
  </si>
  <si>
    <t>39°53'51.0"N</t>
  </si>
  <si>
    <t>0°41'13.6"E</t>
  </si>
  <si>
    <t>Kersting et al. 2013</t>
  </si>
  <si>
    <t>https://doi.org/10.1371/journal.pone.0070820</t>
  </si>
  <si>
    <t>Fig 6</t>
  </si>
  <si>
    <t>21 years</t>
  </si>
  <si>
    <t>wrong paper originally cited (Kersting et al 2014), correct paper is Kersting et al 2013</t>
  </si>
  <si>
    <t>Croatia (reefs) Mljet National Park</t>
  </si>
  <si>
    <t>42°46'13.2"N</t>
  </si>
  <si>
    <t>17°22'25.6"E</t>
  </si>
  <si>
    <t>Kruzic and Benkovic 2008</t>
  </si>
  <si>
    <t>https://doi.org/10.1111/j.1439-0485.2008.00220.x</t>
  </si>
  <si>
    <t>4 days</t>
  </si>
  <si>
    <t>Banyuls (non-reef)</t>
  </si>
  <si>
    <t>42°29'01.4"N</t>
  </si>
  <si>
    <t>3°08'20.7"E</t>
  </si>
  <si>
    <t>https://www.somlit.fr/mysomlit/</t>
  </si>
  <si>
    <t>?</t>
  </si>
  <si>
    <t>Somlit</t>
  </si>
  <si>
    <t>Cabo de Palos (SE Spain)</t>
  </si>
  <si>
    <t>37°38'01.3"N</t>
  </si>
  <si>
    <t>0°41'22.0"W</t>
  </si>
  <si>
    <t>Bernardello et al. 2016</t>
  </si>
  <si>
    <t>https://doi.org/10.3354/meps11896</t>
  </si>
  <si>
    <t>6 years</t>
  </si>
  <si>
    <t>Cyprus</t>
  </si>
  <si>
    <t>34°58'55.1"N</t>
  </si>
  <si>
    <t>34°01'01.3"E</t>
  </si>
  <si>
    <t>Jimenez et al. 2016</t>
  </si>
  <si>
    <t>https://doi.org/10.1007/s10113-014-0729-2</t>
  </si>
  <si>
    <t>5-10m</t>
  </si>
  <si>
    <t>Mediterranean -hot seas</t>
  </si>
  <si>
    <t>Mediterranian (Haifa)</t>
  </si>
  <si>
    <t>32.506389°N</t>
  </si>
  <si>
    <t>34.891667°E</t>
  </si>
  <si>
    <t xml:space="preserve">Rodolfo-Metalpa et al., 2014 </t>
  </si>
  <si>
    <t>https://doi.org/10.1111/gcb.12571</t>
  </si>
  <si>
    <t>150 days</t>
  </si>
  <si>
    <t>Hottest site-Haifa</t>
  </si>
  <si>
    <t>Kress et al 1995</t>
  </si>
  <si>
    <t>https://doi.org/10.1016/0273-1223(96)00076-5</t>
  </si>
  <si>
    <t>2 days</t>
  </si>
  <si>
    <t>Sea temperature info</t>
  </si>
  <si>
    <t>https://seatemperature.info/haifa-water-temperature.html</t>
  </si>
  <si>
    <t>Mediterranian (Hadera, Haifa)</t>
  </si>
  <si>
    <t>32.469720°N</t>
  </si>
  <si>
    <t>34.862820°E</t>
  </si>
  <si>
    <t>Israel Marine Data Center</t>
  </si>
  <si>
    <t>https://isramar.ocean.org.il/isramar_data/TimeSeriesChart.aspx?stationid=51&amp;fromdate=22-03-2011&amp;todate=19-02-2022&amp;zkey=12&amp;param=TEMPPR01&amp;kofd=NRT</t>
  </si>
  <si>
    <t>IOLR</t>
  </si>
  <si>
    <t>11 years</t>
  </si>
  <si>
    <t>OILR</t>
  </si>
  <si>
    <t>MMM 39.9</t>
  </si>
  <si>
    <t>O2 can go as low as 0 and as high as 795</t>
  </si>
  <si>
    <t>Mediterranian (Shikmona Buoy, Haifa)</t>
  </si>
  <si>
    <t>32.827100°N</t>
  </si>
  <si>
    <t>34.955600°E</t>
  </si>
  <si>
    <t>https://isramar.ocean.org.il/isramar_data/TimeSeriesChart.aspx?stationid=80&amp;fromdate=06-09-2023&amp;todate=25-11-2023&amp;zkey=1.2&amp;param=TEMPPR01&amp;kofd=NRT</t>
  </si>
  <si>
    <t>7 months</t>
  </si>
  <si>
    <t>32N</t>
  </si>
  <si>
    <t>34E</t>
  </si>
  <si>
    <t>Cossarini et al (2015)</t>
  </si>
  <si>
    <t>https://doi.org/10.5194/bg-12-1647-2015</t>
  </si>
  <si>
    <t xml:space="preserve">	32°30'23.0004"N</t>
  </si>
  <si>
    <t>34°53'30.0012" E</t>
  </si>
  <si>
    <t>SUMMARY Israel Haifa coast</t>
  </si>
  <si>
    <t>Ischia ambient</t>
  </si>
  <si>
    <t>40°41'33.78"N</t>
  </si>
  <si>
    <t>13°53'38.88"E</t>
  </si>
  <si>
    <t>Teixido et al. 2020</t>
  </si>
  <si>
    <t>https://doi.org/10.1111/gcb.15372</t>
  </si>
  <si>
    <t>Fig 1C &amp;E</t>
  </si>
  <si>
    <t>17 days</t>
  </si>
  <si>
    <t>7 days</t>
  </si>
  <si>
    <t>3-9 days</t>
  </si>
  <si>
    <t>Ischia CO2 Vents</t>
  </si>
  <si>
    <t>40°42'41.87"N</t>
  </si>
  <si>
    <t>13°57'51.06"E</t>
  </si>
  <si>
    <t>9 days</t>
  </si>
  <si>
    <t>S. Gulf of Gabes, Tunisia</t>
  </si>
  <si>
    <t>33°50'28.1467"N</t>
  </si>
  <si>
    <t>011°01'12.3691" E</t>
  </si>
  <si>
    <t>Katlane et al. 2023</t>
  </si>
  <si>
    <t>https://doi.org/10.1016/j.rsma.2023.103143</t>
  </si>
  <si>
    <t>Fig 6c</t>
  </si>
  <si>
    <t>16 years</t>
  </si>
  <si>
    <r>
      <rPr>
        <b/>
        <sz val="12"/>
        <color rgb="FFC00000"/>
        <rFont val="Calibri"/>
        <scheme val="minor"/>
      </rPr>
      <t xml:space="preserve">Table S2: </t>
    </r>
    <r>
      <rPr>
        <sz val="12"/>
        <color rgb="FFC00000"/>
        <rFont val="Calibri"/>
        <scheme val="minor"/>
      </rPr>
      <t>Average seawater physical and chemical variables for each sites. STS = seawater temperature summer, STW = seawater temperature winter, MMMax = mean monthly maximum temperature, MMMin = mean monthly minimum temperature, pHS = pH summer, pHW = pH winter, OxyS = dissolved oxygen concentration summer, OxyW = dissolved oxygen concentration winter, SSS = seawater salinity summer, SSW = seawater salinity winter, AlkS = seawater alkalinity summer, AlkW = seawater alkalinity winter, ArgS = aragonite saturation summer, ArgW = aragonite saturation winter, Max = maximum, Min = minimum, R = range, C = sites with scleractinian corals, NC = sites without corals, PAR = phhototsynthetically available radiation</t>
    </r>
  </si>
  <si>
    <t>In situ Data</t>
  </si>
  <si>
    <t>Satellite-derived listed in Table S4</t>
  </si>
  <si>
    <t>location</t>
  </si>
  <si>
    <t xml:space="preserve">corals </t>
  </si>
  <si>
    <t>latitude (deg min sec)</t>
  </si>
  <si>
    <t>longitude (deg min sec)</t>
  </si>
  <si>
    <t>latitude (decimal deg)</t>
  </si>
  <si>
    <t>longitude (decimal deg)</t>
  </si>
  <si>
    <t>STS_Max (°C)</t>
  </si>
  <si>
    <r>
      <t xml:space="preserve">STS_Min </t>
    </r>
    <r>
      <rPr>
        <sz val="11"/>
        <rFont val="Calibri"/>
        <family val="2"/>
        <scheme val="minor"/>
      </rPr>
      <t>(°C)</t>
    </r>
  </si>
  <si>
    <r>
      <t xml:space="preserve">STS_R </t>
    </r>
    <r>
      <rPr>
        <sz val="11"/>
        <rFont val="Calibri"/>
        <family val="2"/>
        <scheme val="minor"/>
      </rPr>
      <t>(°C)</t>
    </r>
  </si>
  <si>
    <r>
      <t xml:space="preserve">STW_Max </t>
    </r>
    <r>
      <rPr>
        <sz val="11"/>
        <rFont val="Calibri"/>
        <family val="2"/>
        <scheme val="minor"/>
      </rPr>
      <t>(°C)</t>
    </r>
  </si>
  <si>
    <t>STW_Min (°C)</t>
  </si>
  <si>
    <t>STW_R (°C)</t>
  </si>
  <si>
    <r>
      <t xml:space="preserve">MMMax </t>
    </r>
    <r>
      <rPr>
        <sz val="11"/>
        <rFont val="Calibri"/>
        <family val="2"/>
        <scheme val="minor"/>
      </rPr>
      <t>(°C)</t>
    </r>
  </si>
  <si>
    <t>MMMin (°C)</t>
  </si>
  <si>
    <t>MMRange (°C)</t>
  </si>
  <si>
    <r>
      <t>AlkS_Max (</t>
    </r>
    <r>
      <rPr>
        <b/>
        <sz val="11"/>
        <rFont val="Aptos Narrow"/>
        <family val="2"/>
      </rPr>
      <t>μ</t>
    </r>
    <r>
      <rPr>
        <b/>
        <sz val="11"/>
        <rFont val="Calibri"/>
        <family val="2"/>
        <scheme val="minor"/>
      </rPr>
      <t>mol kg</t>
    </r>
    <r>
      <rPr>
        <b/>
        <vertAlign val="superscript"/>
        <sz val="11"/>
        <rFont val="Calibri"/>
        <family val="2"/>
        <scheme val="minor"/>
      </rPr>
      <t>-1</t>
    </r>
    <r>
      <rPr>
        <b/>
        <sz val="11"/>
        <rFont val="Calibri"/>
        <family val="2"/>
        <scheme val="minor"/>
      </rPr>
      <t>)</t>
    </r>
  </si>
  <si>
    <r>
      <t>AlkS_Min (μmol kg</t>
    </r>
    <r>
      <rPr>
        <b/>
        <vertAlign val="superscript"/>
        <sz val="11"/>
        <rFont val="Calibri"/>
        <family val="2"/>
        <scheme val="minor"/>
      </rPr>
      <t>-1</t>
    </r>
    <r>
      <rPr>
        <b/>
        <sz val="11"/>
        <rFont val="Calibri"/>
        <family val="2"/>
        <scheme val="minor"/>
      </rPr>
      <t>)</t>
    </r>
  </si>
  <si>
    <r>
      <t>AlkS_R (μmol kg</t>
    </r>
    <r>
      <rPr>
        <b/>
        <vertAlign val="superscript"/>
        <sz val="11"/>
        <rFont val="Calibri"/>
        <family val="2"/>
        <scheme val="minor"/>
      </rPr>
      <t>-1</t>
    </r>
    <r>
      <rPr>
        <b/>
        <sz val="11"/>
        <rFont val="Calibri"/>
        <family val="2"/>
        <scheme val="minor"/>
      </rPr>
      <t>)</t>
    </r>
  </si>
  <si>
    <r>
      <t>AlkW_Max  (μmol kg</t>
    </r>
    <r>
      <rPr>
        <b/>
        <vertAlign val="superscript"/>
        <sz val="11"/>
        <rFont val="Calibri"/>
        <family val="2"/>
        <scheme val="minor"/>
      </rPr>
      <t>-1</t>
    </r>
    <r>
      <rPr>
        <b/>
        <sz val="11"/>
        <rFont val="Calibri"/>
        <family val="2"/>
        <scheme val="minor"/>
      </rPr>
      <t>)</t>
    </r>
  </si>
  <si>
    <r>
      <t>AlkW_Min  (μmol kg</t>
    </r>
    <r>
      <rPr>
        <b/>
        <vertAlign val="superscript"/>
        <sz val="11"/>
        <rFont val="Calibri"/>
        <family val="2"/>
        <scheme val="minor"/>
      </rPr>
      <t>-1</t>
    </r>
    <r>
      <rPr>
        <b/>
        <sz val="11"/>
        <rFont val="Calibri"/>
        <family val="2"/>
        <scheme val="minor"/>
      </rPr>
      <t>)</t>
    </r>
  </si>
  <si>
    <r>
      <t>AlkW_R  (μmol kg</t>
    </r>
    <r>
      <rPr>
        <b/>
        <vertAlign val="superscript"/>
        <sz val="11"/>
        <rFont val="Calibri"/>
        <family val="2"/>
        <scheme val="minor"/>
      </rPr>
      <t>-1</t>
    </r>
    <r>
      <rPr>
        <b/>
        <sz val="11"/>
        <rFont val="Calibri"/>
        <family val="2"/>
        <scheme val="minor"/>
      </rPr>
      <t>)</t>
    </r>
  </si>
  <si>
    <t>MMMax (°C)</t>
  </si>
  <si>
    <r>
      <t>MMMax Chla (mg m</t>
    </r>
    <r>
      <rPr>
        <b/>
        <vertAlign val="superscript"/>
        <sz val="11"/>
        <rFont val="Calibri"/>
        <family val="2"/>
      </rPr>
      <t>-3</t>
    </r>
    <r>
      <rPr>
        <b/>
        <sz val="11"/>
        <rFont val="Calibri"/>
        <family val="2"/>
      </rPr>
      <t>)</t>
    </r>
  </si>
  <si>
    <r>
      <t>MMMin Chla (mg m</t>
    </r>
    <r>
      <rPr>
        <b/>
        <vertAlign val="superscript"/>
        <sz val="11"/>
        <rFont val="Calibri"/>
        <family val="2"/>
      </rPr>
      <t>-3</t>
    </r>
    <r>
      <rPr>
        <b/>
        <sz val="11"/>
        <rFont val="Calibri"/>
        <family val="2"/>
      </rPr>
      <t>)</t>
    </r>
  </si>
  <si>
    <r>
      <t>mean_PAR_surface (mol m</t>
    </r>
    <r>
      <rPr>
        <b/>
        <vertAlign val="superscript"/>
        <sz val="11"/>
        <rFont val="Calibri"/>
        <family val="2"/>
        <scheme val="minor"/>
      </rPr>
      <t>-2</t>
    </r>
    <r>
      <rPr>
        <b/>
        <sz val="11"/>
        <rFont val="Calibri"/>
        <family val="2"/>
        <scheme val="minor"/>
      </rPr>
      <t xml:space="preserve"> d</t>
    </r>
    <r>
      <rPr>
        <b/>
        <vertAlign val="superscript"/>
        <sz val="11"/>
        <rFont val="Calibri"/>
        <family val="2"/>
        <scheme val="minor"/>
      </rPr>
      <t>-1</t>
    </r>
    <r>
      <rPr>
        <b/>
        <sz val="11"/>
        <rFont val="Calibri"/>
        <family val="2"/>
        <scheme val="minor"/>
      </rPr>
      <t>)</t>
    </r>
  </si>
  <si>
    <r>
      <t>PAR 5m (mol m</t>
    </r>
    <r>
      <rPr>
        <b/>
        <vertAlign val="superscript"/>
        <sz val="11"/>
        <rFont val="Calibri"/>
        <family val="2"/>
        <scheme val="minor"/>
      </rPr>
      <t>-2</t>
    </r>
    <r>
      <rPr>
        <b/>
        <sz val="11"/>
        <rFont val="Calibri"/>
        <family val="2"/>
        <scheme val="minor"/>
      </rPr>
      <t xml:space="preserve"> d</t>
    </r>
    <r>
      <rPr>
        <b/>
        <vertAlign val="superscript"/>
        <sz val="11"/>
        <rFont val="Calibri"/>
        <family val="2"/>
        <scheme val="minor"/>
      </rPr>
      <t>-1</t>
    </r>
    <r>
      <rPr>
        <b/>
        <sz val="11"/>
        <rFont val="Calibri"/>
        <family val="2"/>
        <scheme val="minor"/>
      </rPr>
      <t>)</t>
    </r>
  </si>
  <si>
    <r>
      <t>mean_kdPAR (mol m</t>
    </r>
    <r>
      <rPr>
        <b/>
        <vertAlign val="superscript"/>
        <sz val="11"/>
        <rFont val="Calibri"/>
        <family val="2"/>
        <scheme val="minor"/>
      </rPr>
      <t>-2</t>
    </r>
    <r>
      <rPr>
        <b/>
        <sz val="11"/>
        <rFont val="Calibri"/>
        <family val="2"/>
        <scheme val="minor"/>
      </rPr>
      <t xml:space="preserve"> d</t>
    </r>
    <r>
      <rPr>
        <b/>
        <vertAlign val="superscript"/>
        <sz val="11"/>
        <rFont val="Calibri"/>
        <family val="2"/>
        <scheme val="minor"/>
      </rPr>
      <t>-1</t>
    </r>
    <r>
      <rPr>
        <b/>
        <sz val="11"/>
        <rFont val="Calibri"/>
        <family val="2"/>
        <scheme val="minor"/>
      </rPr>
      <t>)</t>
    </r>
  </si>
  <si>
    <t>C</t>
  </si>
  <si>
    <t>US Virgin Islands</t>
  </si>
  <si>
    <t xml:space="preserve">Panama </t>
  </si>
  <si>
    <t>High-latitude</t>
  </si>
  <si>
    <t>Western Australia</t>
  </si>
  <si>
    <t xml:space="preserve">Kuwait Bay </t>
  </si>
  <si>
    <t>NC</t>
  </si>
  <si>
    <t>Gulf of Eilat</t>
  </si>
  <si>
    <t>Villefranche</t>
  </si>
  <si>
    <t>43°41'10"N</t>
  </si>
  <si>
    <t>7°18'940"E</t>
  </si>
  <si>
    <t>Columbretes</t>
  </si>
  <si>
    <t xml:space="preserve">Croatia </t>
  </si>
  <si>
    <t>Banyuls</t>
  </si>
  <si>
    <t>Cabo de Palos</t>
  </si>
  <si>
    <t>Mediterranean (S)</t>
  </si>
  <si>
    <t xml:space="preserve">Israel </t>
  </si>
  <si>
    <t>Tunesia</t>
  </si>
  <si>
    <t>C?</t>
  </si>
  <si>
    <r>
      <t>Table S3:</t>
    </r>
    <r>
      <rPr>
        <sz val="12"/>
        <color rgb="FFC00000"/>
        <rFont val="Calibri"/>
        <family val="2"/>
        <scheme val="minor"/>
      </rPr>
      <t xml:space="preserve"> Average seawater physical and chemical variables for each habitat. Sites in the Mediterannean were group by those in the north (Mediterranean N = Villefranche, Columbretes, Croatia, Banyuls, Cabo de Palos, Ischia) and south (Mediterranean S = Syprus, Israel). STS = seawater temperature summer, STW = seawater temperature winter, MMMax = mean monthly maximum temperature, MMMin = mean monthly minimum temperature, pHS = pH summer, pHW = pH winter, OxyS = dissolved oxygen concentration summer, OxyW = dissolved oxygen concentration winter, SSS = seawater salinity summer, SSW = seawater salinity winter, AlkS = seawater alkalinity summer, AlkW = seawater alkalinity winter, ArgS = aragonite saturation summer, ArgW = aragonite saturation winter, Max = maximum, Min = minimum, R = range, PAR = photosynthetically available radiation. Mediterranean N = Villefranche + Columbretes + Coratia + Banyuls + Palos; Mediterranean S = Cyprus + Israel + Ischia ambient + Tunesia</t>
    </r>
  </si>
  <si>
    <t>STW_Min</t>
  </si>
  <si>
    <t>MMMax SST</t>
  </si>
  <si>
    <t>MMMin SST</t>
  </si>
  <si>
    <t>MMMax chla</t>
  </si>
  <si>
    <t>MMMin Chla</t>
  </si>
  <si>
    <t>PAR surface</t>
  </si>
  <si>
    <t>PAR 5m</t>
  </si>
  <si>
    <t>mean_kdpar</t>
  </si>
  <si>
    <t xml:space="preserve">Seagrass </t>
  </si>
  <si>
    <t>Tropical Vent</t>
  </si>
  <si>
    <t>Tide pool</t>
  </si>
  <si>
    <t>Shallow Reef</t>
  </si>
  <si>
    <t>High-Latitude</t>
  </si>
  <si>
    <t>Mediterranean N (excluding vent)</t>
  </si>
  <si>
    <t>MediterraneanS</t>
  </si>
  <si>
    <t>MediterraneanAll (excluding vent)</t>
  </si>
  <si>
    <r>
      <t xml:space="preserve">Table S4: </t>
    </r>
    <r>
      <rPr>
        <sz val="12"/>
        <color rgb="FFC00000"/>
        <rFont val="Calibri"/>
        <family val="2"/>
        <scheme val="minor"/>
      </rPr>
      <t>Compilation of data used in Figures 2-6 plots. In situ mesurements of summer maximum and winter minimun temperatures as well as satellite-derived mean monthly maximum (MMMax) and mean monthly minimum (MMMin) sea surface temperature and chlorophyll, and mean annual photosynthetically available radiation (PAR) at the surface, 5m depth, and the light attenuation coefficient (kdPAR).</t>
    </r>
  </si>
  <si>
    <r>
      <t xml:space="preserve">In Situ Seawater Temperature Summer Max and Winter Min </t>
    </r>
    <r>
      <rPr>
        <sz val="11"/>
        <rFont val="Calibri"/>
        <family val="2"/>
        <scheme val="minor"/>
      </rPr>
      <t>(°C)</t>
    </r>
  </si>
  <si>
    <r>
      <t>NOAA and Copernicus Satellite derived  MMMax and MMMin temperature (</t>
    </r>
    <r>
      <rPr>
        <b/>
        <sz val="11"/>
        <rFont val="Aptos Narrow"/>
        <family val="2"/>
      </rPr>
      <t>°</t>
    </r>
    <r>
      <rPr>
        <b/>
        <sz val="11"/>
        <rFont val="Calibri"/>
        <family val="2"/>
      </rPr>
      <t>C)</t>
    </r>
  </si>
  <si>
    <r>
      <t>Satellite derived Chlorophyll (mg m</t>
    </r>
    <r>
      <rPr>
        <b/>
        <vertAlign val="superscript"/>
        <sz val="11"/>
        <color theme="1"/>
        <rFont val="Calibri"/>
        <family val="2"/>
        <scheme val="minor"/>
      </rPr>
      <t>-3</t>
    </r>
    <r>
      <rPr>
        <b/>
        <sz val="11"/>
        <color theme="1"/>
        <rFont val="Calibri"/>
        <family val="2"/>
        <scheme val="minor"/>
      </rPr>
      <t>)</t>
    </r>
  </si>
  <si>
    <r>
      <t>Satellite derived PAR (mol m</t>
    </r>
    <r>
      <rPr>
        <b/>
        <vertAlign val="superscript"/>
        <sz val="11"/>
        <color theme="1"/>
        <rFont val="Calibri"/>
        <family val="2"/>
        <scheme val="minor"/>
      </rPr>
      <t>-2</t>
    </r>
    <r>
      <rPr>
        <b/>
        <sz val="11"/>
        <color theme="1"/>
        <rFont val="Calibri"/>
        <family val="2"/>
        <scheme val="minor"/>
      </rPr>
      <t xml:space="preserve"> d</t>
    </r>
    <r>
      <rPr>
        <b/>
        <vertAlign val="superscript"/>
        <sz val="11"/>
        <color theme="1"/>
        <rFont val="Calibri"/>
        <family val="2"/>
        <scheme val="minor"/>
      </rPr>
      <t>-1</t>
    </r>
    <r>
      <rPr>
        <b/>
        <sz val="11"/>
        <color theme="1"/>
        <rFont val="Calibri"/>
        <family val="2"/>
        <scheme val="minor"/>
      </rPr>
      <t>)</t>
    </r>
  </si>
  <si>
    <t>Habitat abr</t>
  </si>
  <si>
    <t>Site Abr</t>
  </si>
  <si>
    <t xml:space="preserve">STS_Max </t>
  </si>
  <si>
    <t xml:space="preserve">Source </t>
  </si>
  <si>
    <t>Source Latitude</t>
  </si>
  <si>
    <t>Source Longitude</t>
  </si>
  <si>
    <t xml:space="preserve">Bleaching threshold </t>
  </si>
  <si>
    <t xml:space="preserve">MMMax </t>
  </si>
  <si>
    <t xml:space="preserve">MMMin </t>
  </si>
  <si>
    <t xml:space="preserve">MMMax Chla </t>
  </si>
  <si>
    <t xml:space="preserve">MMMin Chla </t>
  </si>
  <si>
    <t>lat</t>
  </si>
  <si>
    <t>long</t>
  </si>
  <si>
    <t xml:space="preserve">mean_PAR_surface </t>
  </si>
  <si>
    <t>mean_kdPAR</t>
  </si>
  <si>
    <t>MG</t>
  </si>
  <si>
    <t>NC-MG</t>
  </si>
  <si>
    <t>mangrove</t>
  </si>
  <si>
    <t>NOAA CRW, Western New Caledonia</t>
  </si>
  <si>
    <t>Copernicus Marine Service - Global Ocean Biogeochemistry Analysis and Forecast</t>
  </si>
  <si>
    <t>165.9931388888889</t>
  </si>
  <si>
    <t>Gattuso et al (2020) https://doi.org/10.5194/essd-12-1697-2020</t>
  </si>
  <si>
    <t>GB-MG</t>
  </si>
  <si>
    <t>NOAA CRW, Northern GBR</t>
  </si>
  <si>
    <t>VI-MG</t>
  </si>
  <si>
    <t>NOAA CRW, Virgin Islands</t>
  </si>
  <si>
    <t>18.348666666666663</t>
  </si>
  <si>
    <t>SG</t>
  </si>
  <si>
    <t>CI-SG</t>
  </si>
  <si>
    <t xml:space="preserve">NOAA CRW, Cayman Islands </t>
  </si>
  <si>
    <t>19.684333333333335</t>
  </si>
  <si>
    <t>FL-SG</t>
  </si>
  <si>
    <t>NOAA CRW, Southeast Florida</t>
  </si>
  <si>
    <t>24.973666666666663</t>
  </si>
  <si>
    <t>OJ</t>
  </si>
  <si>
    <t>MX-OJ</t>
  </si>
  <si>
    <t>NOAA CRW, Quintana Roo, Mexico</t>
  </si>
  <si>
    <t>20.825944444444445</t>
  </si>
  <si>
    <t>VT</t>
  </si>
  <si>
    <t>PG-VT</t>
  </si>
  <si>
    <t>NOAA CRW, Papua New Guinea</t>
  </si>
  <si>
    <t>150.84661111111112</t>
  </si>
  <si>
    <t>MI-VT</t>
  </si>
  <si>
    <t xml:space="preserve">NOAA CRW, Northern Mariana Islands </t>
  </si>
  <si>
    <t>JP-VT</t>
  </si>
  <si>
    <t>NOAA CRW, Northern Ryukyu Islands, Japan</t>
  </si>
  <si>
    <t>27.870444444444445</t>
  </si>
  <si>
    <t>128.23380555555556</t>
  </si>
  <si>
    <t>TP</t>
  </si>
  <si>
    <t>AS-TP</t>
  </si>
  <si>
    <t>NOAA CRW, Samoas</t>
  </si>
  <si>
    <t>SR</t>
  </si>
  <si>
    <t>PA-SR</t>
  </si>
  <si>
    <t>NOAA CRW, Palau</t>
  </si>
  <si>
    <t>7.281111111111112</t>
  </si>
  <si>
    <t>134.49491666666663</t>
  </si>
  <si>
    <t>GB-SR</t>
  </si>
  <si>
    <t>NOAA CRW, Southern GBR</t>
  </si>
  <si>
    <t>MO-SR</t>
  </si>
  <si>
    <t>NOAA CRW, Society Archipelago</t>
  </si>
  <si>
    <t>HI-SR</t>
  </si>
  <si>
    <t>NOAA CRW, Main Hawaiian Islands</t>
  </si>
  <si>
    <t>LG</t>
  </si>
  <si>
    <t>PA-LG</t>
  </si>
  <si>
    <t>UW</t>
  </si>
  <si>
    <t>GA-UW</t>
  </si>
  <si>
    <t>NOAA CRW, Galapagos, Ecuador</t>
  </si>
  <si>
    <t>PA-UW</t>
  </si>
  <si>
    <t xml:space="preserve">NOAA CRW, Panama Pacific East </t>
  </si>
  <si>
    <t>HL</t>
  </si>
  <si>
    <t>JP-HL</t>
  </si>
  <si>
    <t xml:space="preserve">NOAA CRW, Ogasawara Islands </t>
  </si>
  <si>
    <t>WA-HL</t>
  </si>
  <si>
    <t xml:space="preserve">NOAA CRW, Marmion and Rottnest Island </t>
  </si>
  <si>
    <t>KW-HL</t>
  </si>
  <si>
    <t>Kuwait Bay mouth, Persion Gulf</t>
  </si>
  <si>
    <t xml:space="preserve">NOAA CRW, Western Persian Gulf </t>
  </si>
  <si>
    <t>29.477777777777774</t>
  </si>
  <si>
    <t>48.67722222222222</t>
  </si>
  <si>
    <t>BM-HL</t>
  </si>
  <si>
    <t>NOAA CRW, Bermuda</t>
  </si>
  <si>
    <t>32.400777777777776</t>
  </si>
  <si>
    <t>RS-HL</t>
  </si>
  <si>
    <t>NOAA CRW, Gulf of Aquaba</t>
  </si>
  <si>
    <t>MN</t>
  </si>
  <si>
    <t>VF-MD</t>
  </si>
  <si>
    <t>Copernicus Marine Service - MED-REP-L4</t>
  </si>
  <si>
    <t>43.68333333333333</t>
  </si>
  <si>
    <t>7.316666666666666</t>
  </si>
  <si>
    <t>CB-MD</t>
  </si>
  <si>
    <t>Copernicus Marine Service - MED-REP-L5</t>
  </si>
  <si>
    <t>0.6871111111111111</t>
  </si>
  <si>
    <t>CR-MD</t>
  </si>
  <si>
    <t xml:space="preserve">Croatia (reefs) </t>
  </si>
  <si>
    <t>Copernicus Marine Service - MED-REP-L6</t>
  </si>
  <si>
    <t>42.77033333333333</t>
  </si>
  <si>
    <t>17.37377777777778</t>
  </si>
  <si>
    <t>BN-MD</t>
  </si>
  <si>
    <t>Copernicus Marine Service - MED-REP-L7</t>
  </si>
  <si>
    <t>42.48372222222222</t>
  </si>
  <si>
    <t>3.1390833333333332</t>
  </si>
  <si>
    <t>CP-MD</t>
  </si>
  <si>
    <t>Cabo de Palos (reefs)</t>
  </si>
  <si>
    <t>Copernicus Marine Service - MED-REP-L8</t>
  </si>
  <si>
    <t>37.65488888888889</t>
  </si>
  <si>
    <t>MS</t>
  </si>
  <si>
    <t>CY-MD</t>
  </si>
  <si>
    <t>Cyprus (reefs)</t>
  </si>
  <si>
    <t>Copernicus Marine Service - MED-REP-L9</t>
  </si>
  <si>
    <t>34.981972222222225</t>
  </si>
  <si>
    <t>34.01702777777778</t>
  </si>
  <si>
    <t>IS-MD</t>
  </si>
  <si>
    <t xml:space="preserve">Mediterranean </t>
  </si>
  <si>
    <t>Israel (Haifa) (corals)</t>
  </si>
  <si>
    <t>Copernicus Marine Service - MED-REP-L10</t>
  </si>
  <si>
    <t>IA-MD</t>
  </si>
  <si>
    <t>Copernicus Marine Service - MED-REP-L11</t>
  </si>
  <si>
    <t>40.71369444444444</t>
  </si>
  <si>
    <t>13.965555555555556</t>
  </si>
  <si>
    <t>IV-MD</t>
  </si>
  <si>
    <t>Copernicus Marine Service - MED-REP-L12</t>
  </si>
  <si>
    <t>40.71394444444445</t>
  </si>
  <si>
    <t>13.965527777777778</t>
  </si>
  <si>
    <t>TN-MD</t>
  </si>
  <si>
    <t>Copernicus Marine Service - MED-REP-L13</t>
  </si>
  <si>
    <t>37.10183333333333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</si>
</sst>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1">
    <font>
      <sz val="11"/>
      <color theme="1"/>
      <name val="Calibri"/>
      <family val="2"/>
      <scheme val="minor"/>
    </font>
    <font>
      <sz val="11"/>
      <name val="Calibri"/>
      <family val="2"/>
      <scheme val="minor"/>
    </font>
    <font>
      <b/>
      <sz val="11"/>
      <name val="Calibri"/>
      <family val="2"/>
      <scheme val="minor"/>
    </font>
    <font>
      <u/>
      <sz val="11"/>
      <color theme="10"/>
      <name val="Calibri"/>
      <family val="2"/>
      <scheme val="minor"/>
    </font>
    <font>
      <sz val="11"/>
      <name val="Calibri"/>
      <family val="2"/>
    </font>
    <font>
      <b/>
      <sz val="11"/>
      <name val="Calibri"/>
      <family val="2"/>
    </font>
    <font>
      <u/>
      <sz val="11"/>
      <name val="Calibri"/>
      <family val="2"/>
      <scheme val="minor"/>
    </font>
    <font>
      <strike/>
      <sz val="11"/>
      <name val="Calibri"/>
      <family val="2"/>
    </font>
    <font>
      <sz val="10"/>
      <name val="Arial"/>
      <family val="2"/>
    </font>
    <font>
      <b/>
      <sz val="11"/>
      <color theme="1"/>
      <name val="Calibri"/>
      <family val="2"/>
      <scheme val="minor"/>
    </font>
    <font>
      <b/>
      <sz val="10"/>
      <color theme="1"/>
      <name val="Calibri"/>
      <family val="2"/>
      <scheme val="minor"/>
    </font>
    <font>
      <sz val="11"/>
      <color rgb="FF000000"/>
      <name val="Calibri"/>
      <family val="2"/>
      <scheme val="minor"/>
    </font>
    <font>
      <sz val="11"/>
      <color rgb="FF000000"/>
      <name val="Aptos Narrow"/>
      <family val="2"/>
    </font>
    <font>
      <b/>
      <sz val="11"/>
      <color rgb="FF000000"/>
      <name val="Aptos Narrow"/>
      <family val="2"/>
    </font>
    <font>
      <sz val="11"/>
      <color rgb="FF000000"/>
      <name val="Calibri"/>
      <family val="2"/>
    </font>
    <font>
      <sz val="8"/>
      <name val="Calibri"/>
      <family val="2"/>
      <scheme val="minor"/>
    </font>
    <font>
      <sz val="11"/>
      <color theme="4"/>
      <name val="Calibri"/>
      <family val="2"/>
      <scheme val="minor"/>
    </font>
    <font>
      <sz val="11"/>
      <name val="Aptos Narrow"/>
      <family val="2"/>
    </font>
    <font>
      <b/>
      <vertAlign val="superscript"/>
      <sz val="11"/>
      <name val="Calibri"/>
      <family val="2"/>
      <scheme val="minor"/>
    </font>
    <font>
      <b/>
      <vertAlign val="superscript"/>
      <sz val="11"/>
      <color theme="1"/>
      <name val="Calibri"/>
      <family val="2"/>
      <scheme val="minor"/>
    </font>
    <font>
      <b/>
      <sz val="11"/>
      <name val="Aptos Narrow"/>
      <family val="2"/>
    </font>
    <font>
      <b/>
      <vertAlign val="superscript"/>
      <sz val="11"/>
      <name val="Calibri"/>
      <family val="2"/>
    </font>
    <font>
      <b/>
      <sz val="10"/>
      <name val="Calibri"/>
      <family val="2"/>
      <scheme val="minor"/>
    </font>
    <font>
      <b/>
      <sz val="11"/>
      <color rgb="FFC00000"/>
      <name val="Calibri"/>
      <family val="2"/>
      <scheme val="minor"/>
    </font>
    <font>
      <sz val="11"/>
      <color rgb="FFC00000"/>
      <name val="Calibri"/>
      <family val="2"/>
      <scheme val="minor"/>
    </font>
    <font>
      <b/>
      <sz val="12"/>
      <color rgb="FFC00000"/>
      <name val="Calibri"/>
      <family val="2"/>
      <scheme val="minor"/>
    </font>
    <font>
      <sz val="12"/>
      <color rgb="FFC00000"/>
      <name val="Calibri"/>
      <family val="2"/>
      <scheme val="minor"/>
    </font>
    <font>
      <b/>
      <sz val="12"/>
      <color rgb="FF000000"/>
      <name val="Calibri"/>
    </font>
    <font>
      <sz val="12"/>
      <color rgb="FF000000"/>
      <name val="Calibri"/>
    </font>
    <font>
      <b/>
      <sz val="12"/>
      <color rgb="FFC00000"/>
      <name val="Calibri"/>
      <scheme val="minor"/>
    </font>
    <font>
      <sz val="12"/>
      <color rgb="FFC00000"/>
      <name val="Calibri"/>
      <scheme val="minor"/>
    </font>
  </fonts>
  <fills count="23">
    <fill>
      <patternFill patternType="none"/>
    </fill>
    <fill>
      <patternFill patternType="gray125"/>
    </fill>
    <fill>
      <patternFill patternType="solid">
        <fgColor theme="5" tint="0.79998168889431442"/>
        <bgColor indexed="64"/>
      </patternFill>
    </fill>
    <fill>
      <patternFill patternType="solid">
        <fgColor theme="5" tint="0.59999389629810485"/>
        <bgColor indexed="64"/>
      </patternFill>
    </fill>
    <fill>
      <patternFill patternType="solid">
        <fgColor theme="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2" tint="-0.249977111117893"/>
        <bgColor indexed="64"/>
      </patternFill>
    </fill>
    <fill>
      <patternFill patternType="solid">
        <fgColor theme="2"/>
        <bgColor indexed="64"/>
      </patternFill>
    </fill>
    <fill>
      <patternFill patternType="solid">
        <fgColor theme="9" tint="0.39997558519241921"/>
        <bgColor indexed="64"/>
      </patternFill>
    </fill>
    <fill>
      <patternFill patternType="solid">
        <fgColor theme="2" tint="-9.9978637043366805E-2"/>
        <bgColor indexed="64"/>
      </patternFill>
    </fill>
    <fill>
      <patternFill patternType="solid">
        <fgColor theme="2" tint="-0.499984740745262"/>
        <bgColor indexed="64"/>
      </patternFill>
    </fill>
    <fill>
      <patternFill patternType="solid">
        <fgColor theme="7" tint="-0.249977111117893"/>
        <bgColor indexed="64"/>
      </patternFill>
    </fill>
    <fill>
      <patternFill patternType="solid">
        <fgColor theme="7" tint="-0.249977111117893"/>
        <bgColor rgb="FF000000"/>
      </patternFill>
    </fill>
    <fill>
      <patternFill patternType="solid">
        <fgColor theme="7" tint="-0.499984740745262"/>
        <bgColor indexed="64"/>
      </patternFill>
    </fill>
    <fill>
      <patternFill patternType="solid">
        <fgColor theme="7" tint="-0.499984740745262"/>
        <bgColor rgb="FF000000"/>
      </patternFill>
    </fill>
    <fill>
      <patternFill patternType="solid">
        <fgColor theme="5" tint="-0.249977111117893"/>
        <bgColor indexed="64"/>
      </patternFill>
    </fill>
    <fill>
      <patternFill patternType="solid">
        <fgColor theme="5" tint="0.59999389629810485"/>
        <bgColor rgb="FF000000"/>
      </patternFill>
    </fill>
  </fills>
  <borders count="3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right/>
      <top/>
      <bottom style="thin">
        <color auto="1"/>
      </bottom>
      <diagonal/>
    </border>
    <border>
      <left style="thin">
        <color rgb="FF000000"/>
      </left>
      <right style="thin">
        <color rgb="FF000000"/>
      </right>
      <top style="thin">
        <color rgb="FF000000"/>
      </top>
      <bottom/>
      <diagonal/>
    </border>
    <border>
      <left style="thin">
        <color rgb="FFFF0000"/>
      </left>
      <right style="thin">
        <color rgb="FFFF0000"/>
      </right>
      <top style="thin">
        <color rgb="FFFF0000"/>
      </top>
      <bottom style="thin">
        <color rgb="FFFF0000"/>
      </bottom>
      <diagonal/>
    </border>
    <border>
      <left/>
      <right style="thin">
        <color rgb="FF000000"/>
      </right>
      <top style="thin">
        <color rgb="FF000000"/>
      </top>
      <bottom/>
      <diagonal/>
    </border>
    <border>
      <left style="thin">
        <color rgb="FF000000"/>
      </left>
      <right/>
      <top style="thin">
        <color rgb="FF000000"/>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ck">
        <color indexed="64"/>
      </right>
      <top style="medium">
        <color indexed="64"/>
      </top>
      <bottom style="medium">
        <color indexed="64"/>
      </bottom>
      <diagonal/>
    </border>
    <border>
      <left/>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655">
    <xf numFmtId="0" fontId="0" fillId="0" borderId="0" xfId="0"/>
    <xf numFmtId="0" fontId="1" fillId="0" borderId="2" xfId="0" applyFont="1" applyBorder="1"/>
    <xf numFmtId="0" fontId="1" fillId="0" borderId="1" xfId="0" applyFont="1" applyBorder="1"/>
    <xf numFmtId="0" fontId="2" fillId="0" borderId="1" xfId="0" applyFont="1" applyBorder="1"/>
    <xf numFmtId="0" fontId="2" fillId="0" borderId="2" xfId="0" applyFont="1" applyBorder="1"/>
    <xf numFmtId="0" fontId="2" fillId="0" borderId="2" xfId="0" applyFont="1" applyBorder="1" applyAlignment="1">
      <alignment horizontal="center"/>
    </xf>
    <xf numFmtId="0" fontId="1" fillId="0" borderId="0" xfId="0" applyFont="1"/>
    <xf numFmtId="0" fontId="2" fillId="0" borderId="0" xfId="0" applyFont="1"/>
    <xf numFmtId="0" fontId="1" fillId="0" borderId="0" xfId="0" applyFont="1" applyAlignment="1">
      <alignment horizontal="left"/>
    </xf>
    <xf numFmtId="0" fontId="2" fillId="3" borderId="1" xfId="0" applyFont="1" applyFill="1" applyBorder="1"/>
    <xf numFmtId="0" fontId="2" fillId="3" borderId="2" xfId="0" applyFont="1" applyFill="1" applyBorder="1"/>
    <xf numFmtId="2" fontId="2" fillId="3" borderId="1" xfId="0" applyNumberFormat="1" applyFont="1" applyFill="1" applyBorder="1"/>
    <xf numFmtId="2" fontId="2" fillId="3" borderId="2" xfId="0" applyNumberFormat="1" applyFont="1" applyFill="1" applyBorder="1"/>
    <xf numFmtId="0" fontId="2" fillId="5" borderId="1" xfId="0" applyFont="1" applyFill="1" applyBorder="1"/>
    <xf numFmtId="2" fontId="2" fillId="5" borderId="1" xfId="0" applyNumberFormat="1" applyFont="1" applyFill="1" applyBorder="1"/>
    <xf numFmtId="2" fontId="5" fillId="6" borderId="1" xfId="0" applyNumberFormat="1" applyFont="1" applyFill="1" applyBorder="1"/>
    <xf numFmtId="0" fontId="1" fillId="2" borderId="1" xfId="0" applyFont="1" applyFill="1" applyBorder="1"/>
    <xf numFmtId="0" fontId="1" fillId="2" borderId="2" xfId="0" applyFont="1" applyFill="1" applyBorder="1"/>
    <xf numFmtId="2" fontId="1" fillId="2" borderId="1" xfId="0" applyNumberFormat="1" applyFont="1" applyFill="1" applyBorder="1"/>
    <xf numFmtId="2" fontId="1" fillId="2" borderId="2" xfId="0" applyNumberFormat="1" applyFont="1" applyFill="1" applyBorder="1"/>
    <xf numFmtId="0" fontId="2" fillId="2" borderId="1" xfId="0" applyFont="1" applyFill="1" applyBorder="1"/>
    <xf numFmtId="0" fontId="2" fillId="2" borderId="2" xfId="0" applyFont="1" applyFill="1" applyBorder="1"/>
    <xf numFmtId="2" fontId="2" fillId="2" borderId="1" xfId="0" applyNumberFormat="1" applyFont="1" applyFill="1" applyBorder="1"/>
    <xf numFmtId="0" fontId="2" fillId="7" borderId="1" xfId="0" applyFont="1" applyFill="1" applyBorder="1"/>
    <xf numFmtId="2" fontId="2" fillId="7" borderId="1" xfId="0" applyNumberFormat="1" applyFont="1" applyFill="1" applyBorder="1"/>
    <xf numFmtId="0" fontId="1" fillId="4" borderId="1" xfId="0" applyFont="1" applyFill="1" applyBorder="1"/>
    <xf numFmtId="2" fontId="1" fillId="4" borderId="1" xfId="0" applyNumberFormat="1" applyFont="1" applyFill="1" applyBorder="1"/>
    <xf numFmtId="2" fontId="8" fillId="4" borderId="1" xfId="0" applyNumberFormat="1" applyFont="1" applyFill="1" applyBorder="1"/>
    <xf numFmtId="0" fontId="1" fillId="8" borderId="3" xfId="0" applyFont="1" applyFill="1" applyBorder="1"/>
    <xf numFmtId="0" fontId="1" fillId="8" borderId="1" xfId="0" applyFont="1" applyFill="1" applyBorder="1"/>
    <xf numFmtId="0" fontId="2" fillId="8" borderId="1" xfId="0" applyFont="1" applyFill="1" applyBorder="1"/>
    <xf numFmtId="2" fontId="2" fillId="8" borderId="1" xfId="0" applyNumberFormat="1" applyFont="1" applyFill="1" applyBorder="1"/>
    <xf numFmtId="0" fontId="2" fillId="8" borderId="2" xfId="0" applyFont="1" applyFill="1" applyBorder="1"/>
    <xf numFmtId="0" fontId="1" fillId="2" borderId="1" xfId="1" applyFont="1" applyFill="1" applyBorder="1"/>
    <xf numFmtId="0" fontId="1" fillId="4" borderId="1" xfId="1" applyFont="1" applyFill="1" applyBorder="1"/>
    <xf numFmtId="0" fontId="2" fillId="0" borderId="5" xfId="0" applyFont="1" applyBorder="1"/>
    <xf numFmtId="0" fontId="1" fillId="2" borderId="5" xfId="0" applyFont="1" applyFill="1" applyBorder="1"/>
    <xf numFmtId="0" fontId="2" fillId="2" borderId="5" xfId="0" applyFont="1" applyFill="1" applyBorder="1"/>
    <xf numFmtId="0" fontId="1" fillId="0" borderId="5" xfId="0" applyFont="1" applyBorder="1"/>
    <xf numFmtId="0" fontId="1" fillId="4" borderId="5" xfId="0" applyFont="1" applyFill="1" applyBorder="1"/>
    <xf numFmtId="2" fontId="2" fillId="2" borderId="2" xfId="0" applyNumberFormat="1" applyFont="1" applyFill="1" applyBorder="1"/>
    <xf numFmtId="2" fontId="2" fillId="7" borderId="2" xfId="0" applyNumberFormat="1" applyFont="1" applyFill="1" applyBorder="1"/>
    <xf numFmtId="2" fontId="2" fillId="8" borderId="2" xfId="0" applyNumberFormat="1" applyFont="1" applyFill="1" applyBorder="1"/>
    <xf numFmtId="2" fontId="1" fillId="4" borderId="2" xfId="0" applyNumberFormat="1" applyFont="1" applyFill="1" applyBorder="1"/>
    <xf numFmtId="0" fontId="2" fillId="0" borderId="10" xfId="0" applyFont="1" applyBorder="1"/>
    <xf numFmtId="0" fontId="1" fillId="2" borderId="10" xfId="0" applyFont="1" applyFill="1" applyBorder="1"/>
    <xf numFmtId="2" fontId="2" fillId="2" borderId="11" xfId="0" applyNumberFormat="1" applyFont="1" applyFill="1" applyBorder="1"/>
    <xf numFmtId="0" fontId="2" fillId="3" borderId="10" xfId="0" applyFont="1" applyFill="1" applyBorder="1"/>
    <xf numFmtId="2" fontId="2" fillId="3" borderId="11" xfId="0" applyNumberFormat="1" applyFont="1" applyFill="1" applyBorder="1"/>
    <xf numFmtId="2" fontId="2" fillId="5" borderId="11" xfId="0" applyNumberFormat="1" applyFont="1" applyFill="1" applyBorder="1"/>
    <xf numFmtId="0" fontId="2" fillId="8" borderId="10" xfId="0" applyFont="1" applyFill="1" applyBorder="1"/>
    <xf numFmtId="2" fontId="2" fillId="8" borderId="11" xfId="0" applyNumberFormat="1" applyFont="1" applyFill="1" applyBorder="1"/>
    <xf numFmtId="0" fontId="2" fillId="7" borderId="10" xfId="0" applyFont="1" applyFill="1" applyBorder="1"/>
    <xf numFmtId="2" fontId="2" fillId="7" borderId="11" xfId="0" applyNumberFormat="1" applyFont="1" applyFill="1" applyBorder="1"/>
    <xf numFmtId="0" fontId="1" fillId="0" borderId="10" xfId="0" applyFont="1" applyBorder="1"/>
    <xf numFmtId="0" fontId="1" fillId="0" borderId="11" xfId="0" applyFont="1" applyBorder="1"/>
    <xf numFmtId="0" fontId="1" fillId="4" borderId="10" xfId="0" applyFont="1" applyFill="1" applyBorder="1"/>
    <xf numFmtId="2" fontId="1" fillId="4" borderId="11" xfId="0" applyNumberFormat="1" applyFont="1" applyFill="1" applyBorder="1"/>
    <xf numFmtId="2" fontId="2" fillId="5" borderId="2" xfId="0" applyNumberFormat="1" applyFont="1" applyFill="1" applyBorder="1"/>
    <xf numFmtId="2" fontId="1" fillId="2" borderId="11" xfId="0" applyNumberFormat="1" applyFont="1" applyFill="1" applyBorder="1"/>
    <xf numFmtId="2" fontId="8" fillId="4" borderId="11" xfId="0" applyNumberFormat="1" applyFont="1" applyFill="1" applyBorder="1"/>
    <xf numFmtId="0" fontId="1" fillId="4" borderId="2" xfId="0" applyFont="1" applyFill="1" applyBorder="1"/>
    <xf numFmtId="0" fontId="4" fillId="2" borderId="3" xfId="0" applyFont="1" applyFill="1" applyBorder="1"/>
    <xf numFmtId="0" fontId="1" fillId="2" borderId="3" xfId="1" applyFont="1" applyFill="1" applyBorder="1" applyAlignment="1"/>
    <xf numFmtId="0" fontId="1" fillId="2" borderId="3" xfId="0" applyFont="1" applyFill="1" applyBorder="1"/>
    <xf numFmtId="0" fontId="1" fillId="2" borderId="6" xfId="0" applyFont="1" applyFill="1" applyBorder="1"/>
    <xf numFmtId="0" fontId="4" fillId="2" borderId="12" xfId="0" applyFont="1" applyFill="1" applyBorder="1"/>
    <xf numFmtId="2" fontId="4" fillId="2" borderId="3" xfId="0" applyNumberFormat="1" applyFont="1" applyFill="1" applyBorder="1"/>
    <xf numFmtId="2" fontId="4" fillId="2" borderId="13" xfId="0" applyNumberFormat="1" applyFont="1" applyFill="1" applyBorder="1"/>
    <xf numFmtId="2" fontId="4" fillId="2" borderId="4" xfId="0" applyNumberFormat="1" applyFont="1" applyFill="1" applyBorder="1"/>
    <xf numFmtId="0" fontId="4" fillId="2" borderId="4" xfId="0" applyFont="1" applyFill="1" applyBorder="1"/>
    <xf numFmtId="0" fontId="4" fillId="2" borderId="1" xfId="0" applyFont="1" applyFill="1" applyBorder="1"/>
    <xf numFmtId="0" fontId="1" fillId="2" borderId="1" xfId="1" applyFont="1" applyFill="1" applyBorder="1" applyAlignment="1"/>
    <xf numFmtId="0" fontId="4" fillId="2" borderId="10" xfId="0" applyFont="1" applyFill="1" applyBorder="1"/>
    <xf numFmtId="2" fontId="4" fillId="2" borderId="1" xfId="0" applyNumberFormat="1" applyFont="1" applyFill="1" applyBorder="1"/>
    <xf numFmtId="2" fontId="4" fillId="2" borderId="11" xfId="0" applyNumberFormat="1" applyFont="1" applyFill="1" applyBorder="1"/>
    <xf numFmtId="2" fontId="4" fillId="2" borderId="2" xfId="0" applyNumberFormat="1" applyFont="1" applyFill="1" applyBorder="1"/>
    <xf numFmtId="0" fontId="4" fillId="2" borderId="2" xfId="0" applyFont="1" applyFill="1" applyBorder="1"/>
    <xf numFmtId="0" fontId="5" fillId="2" borderId="7" xfId="0" applyFont="1" applyFill="1" applyBorder="1"/>
    <xf numFmtId="0" fontId="2" fillId="2" borderId="7" xfId="0" applyFont="1" applyFill="1" applyBorder="1"/>
    <xf numFmtId="0" fontId="2" fillId="2" borderId="9" xfId="0" applyFont="1" applyFill="1" applyBorder="1"/>
    <xf numFmtId="0" fontId="5" fillId="2" borderId="14" xfId="0" applyFont="1" applyFill="1" applyBorder="1"/>
    <xf numFmtId="2" fontId="5" fillId="2" borderId="7" xfId="0" applyNumberFormat="1" applyFont="1" applyFill="1" applyBorder="1"/>
    <xf numFmtId="2" fontId="5" fillId="2" borderId="15" xfId="0" applyNumberFormat="1" applyFont="1" applyFill="1" applyBorder="1"/>
    <xf numFmtId="2" fontId="5" fillId="2" borderId="8" xfId="0" applyNumberFormat="1" applyFont="1" applyFill="1" applyBorder="1"/>
    <xf numFmtId="0" fontId="5" fillId="2" borderId="8" xfId="0" applyFont="1" applyFill="1" applyBorder="1"/>
    <xf numFmtId="0" fontId="1" fillId="5" borderId="3" xfId="0" applyFont="1" applyFill="1" applyBorder="1"/>
    <xf numFmtId="0" fontId="1" fillId="5" borderId="3" xfId="1" applyFont="1" applyFill="1" applyBorder="1"/>
    <xf numFmtId="0" fontId="1" fillId="5" borderId="6" xfId="0" applyFont="1" applyFill="1" applyBorder="1"/>
    <xf numFmtId="0" fontId="1" fillId="5" borderId="12" xfId="0" applyFont="1" applyFill="1" applyBorder="1"/>
    <xf numFmtId="2" fontId="1" fillId="5" borderId="3" xfId="0" applyNumberFormat="1" applyFont="1" applyFill="1" applyBorder="1"/>
    <xf numFmtId="2" fontId="1" fillId="5" borderId="13" xfId="0" applyNumberFormat="1" applyFont="1" applyFill="1" applyBorder="1"/>
    <xf numFmtId="2" fontId="1" fillId="5" borderId="4" xfId="0" applyNumberFormat="1" applyFont="1" applyFill="1" applyBorder="1"/>
    <xf numFmtId="164" fontId="1" fillId="5" borderId="4" xfId="0" applyNumberFormat="1" applyFont="1" applyFill="1" applyBorder="1"/>
    <xf numFmtId="164" fontId="1" fillId="5" borderId="3" xfId="0" applyNumberFormat="1" applyFont="1" applyFill="1" applyBorder="1"/>
    <xf numFmtId="0" fontId="2" fillId="5" borderId="1" xfId="1" applyFont="1" applyFill="1" applyBorder="1"/>
    <xf numFmtId="0" fontId="2" fillId="5" borderId="10" xfId="0" applyFont="1" applyFill="1" applyBorder="1"/>
    <xf numFmtId="164" fontId="2" fillId="5" borderId="2" xfId="0" applyNumberFormat="1" applyFont="1" applyFill="1" applyBorder="1"/>
    <xf numFmtId="164" fontId="2" fillId="5" borderId="1" xfId="0" applyNumberFormat="1" applyFont="1" applyFill="1" applyBorder="1"/>
    <xf numFmtId="0" fontId="4" fillId="8" borderId="3" xfId="0" applyFont="1" applyFill="1" applyBorder="1"/>
    <xf numFmtId="0" fontId="4" fillId="8" borderId="6" xfId="0" applyFont="1" applyFill="1" applyBorder="1"/>
    <xf numFmtId="0" fontId="4" fillId="8" borderId="12" xfId="0" applyFont="1" applyFill="1" applyBorder="1"/>
    <xf numFmtId="2" fontId="4" fillId="8" borderId="3" xfId="0" applyNumberFormat="1" applyFont="1" applyFill="1" applyBorder="1"/>
    <xf numFmtId="2" fontId="4" fillId="8" borderId="13" xfId="0" applyNumberFormat="1" applyFont="1" applyFill="1" applyBorder="1"/>
    <xf numFmtId="2" fontId="4" fillId="8" borderId="4" xfId="0" applyNumberFormat="1" applyFont="1" applyFill="1" applyBorder="1"/>
    <xf numFmtId="0" fontId="4" fillId="8" borderId="4" xfId="0" applyFont="1" applyFill="1" applyBorder="1"/>
    <xf numFmtId="0" fontId="4" fillId="8" borderId="1" xfId="0" applyFont="1" applyFill="1" applyBorder="1"/>
    <xf numFmtId="0" fontId="4" fillId="8" borderId="5" xfId="0" applyFont="1" applyFill="1" applyBorder="1"/>
    <xf numFmtId="0" fontId="4" fillId="8" borderId="10" xfId="0" applyFont="1" applyFill="1" applyBorder="1"/>
    <xf numFmtId="0" fontId="7" fillId="8" borderId="1" xfId="0" applyFont="1" applyFill="1" applyBorder="1"/>
    <xf numFmtId="2" fontId="7" fillId="8" borderId="1" xfId="0" applyNumberFormat="1" applyFont="1" applyFill="1" applyBorder="1"/>
    <xf numFmtId="2" fontId="4" fillId="8" borderId="1" xfId="0" applyNumberFormat="1" applyFont="1" applyFill="1" applyBorder="1"/>
    <xf numFmtId="2" fontId="4" fillId="8" borderId="11" xfId="0" applyNumberFormat="1" applyFont="1" applyFill="1" applyBorder="1"/>
    <xf numFmtId="2" fontId="4" fillId="8" borderId="2" xfId="0" applyNumberFormat="1" applyFont="1" applyFill="1" applyBorder="1"/>
    <xf numFmtId="0" fontId="4" fillId="8" borderId="2" xfId="0" applyFont="1" applyFill="1" applyBorder="1"/>
    <xf numFmtId="0" fontId="1" fillId="8" borderId="1" xfId="1" applyFont="1" applyFill="1" applyBorder="1" applyAlignment="1"/>
    <xf numFmtId="0" fontId="5" fillId="8" borderId="7" xfId="0" applyFont="1" applyFill="1" applyBorder="1"/>
    <xf numFmtId="0" fontId="2" fillId="8" borderId="7" xfId="1" applyFont="1" applyFill="1" applyBorder="1" applyAlignment="1"/>
    <xf numFmtId="0" fontId="5" fillId="8" borderId="9" xfId="0" applyFont="1" applyFill="1" applyBorder="1"/>
    <xf numFmtId="0" fontId="5" fillId="8" borderId="14" xfId="0" applyFont="1" applyFill="1" applyBorder="1"/>
    <xf numFmtId="2" fontId="5" fillId="8" borderId="7" xfId="0" applyNumberFormat="1" applyFont="1" applyFill="1" applyBorder="1"/>
    <xf numFmtId="2" fontId="5" fillId="8" borderId="15" xfId="0" applyNumberFormat="1" applyFont="1" applyFill="1" applyBorder="1"/>
    <xf numFmtId="2" fontId="5" fillId="8" borderId="8" xfId="0" applyNumberFormat="1" applyFont="1" applyFill="1" applyBorder="1"/>
    <xf numFmtId="0" fontId="5" fillId="8" borderId="8" xfId="0" applyFont="1" applyFill="1" applyBorder="1"/>
    <xf numFmtId="0" fontId="2" fillId="8" borderId="7" xfId="0" applyFont="1" applyFill="1" applyBorder="1"/>
    <xf numFmtId="0" fontId="4" fillId="8" borderId="5" xfId="0" applyFont="1" applyFill="1" applyBorder="1" applyAlignment="1">
      <alignment wrapText="1"/>
    </xf>
    <xf numFmtId="16" fontId="4" fillId="8" borderId="2" xfId="0" quotePrefix="1" applyNumberFormat="1" applyFont="1" applyFill="1" applyBorder="1"/>
    <xf numFmtId="0" fontId="5" fillId="8" borderId="1" xfId="0" applyFont="1" applyFill="1" applyBorder="1"/>
    <xf numFmtId="0" fontId="5" fillId="8" borderId="1" xfId="0" applyFont="1" applyFill="1" applyBorder="1" applyAlignment="1">
      <alignment horizontal="left"/>
    </xf>
    <xf numFmtId="0" fontId="5" fillId="8" borderId="5" xfId="0" applyFont="1" applyFill="1" applyBorder="1" applyAlignment="1">
      <alignment horizontal="left"/>
    </xf>
    <xf numFmtId="0" fontId="4" fillId="7" borderId="1" xfId="0" applyFont="1" applyFill="1" applyBorder="1"/>
    <xf numFmtId="0" fontId="1" fillId="7" borderId="1" xfId="1" applyFont="1" applyFill="1" applyBorder="1" applyAlignment="1"/>
    <xf numFmtId="0" fontId="4" fillId="7" borderId="5" xfId="0" applyFont="1" applyFill="1" applyBorder="1"/>
    <xf numFmtId="0" fontId="4" fillId="7" borderId="10" xfId="0" applyFont="1" applyFill="1" applyBorder="1"/>
    <xf numFmtId="2" fontId="4" fillId="7" borderId="1" xfId="0" applyNumberFormat="1" applyFont="1" applyFill="1" applyBorder="1"/>
    <xf numFmtId="2" fontId="4" fillId="7" borderId="11" xfId="0" applyNumberFormat="1" applyFont="1" applyFill="1" applyBorder="1"/>
    <xf numFmtId="2" fontId="4" fillId="7" borderId="2" xfId="0" applyNumberFormat="1" applyFont="1" applyFill="1" applyBorder="1"/>
    <xf numFmtId="0" fontId="4" fillId="7" borderId="2" xfId="0" applyFont="1" applyFill="1" applyBorder="1"/>
    <xf numFmtId="0" fontId="1" fillId="7" borderId="1" xfId="0" applyFont="1" applyFill="1" applyBorder="1"/>
    <xf numFmtId="0" fontId="1" fillId="7" borderId="1" xfId="1" applyFont="1" applyFill="1" applyBorder="1"/>
    <xf numFmtId="0" fontId="1" fillId="7" borderId="10" xfId="0" applyFont="1" applyFill="1" applyBorder="1"/>
    <xf numFmtId="2" fontId="1" fillId="7" borderId="1" xfId="0" applyNumberFormat="1" applyFont="1" applyFill="1" applyBorder="1"/>
    <xf numFmtId="2" fontId="1" fillId="7" borderId="2" xfId="0" applyNumberFormat="1" applyFont="1" applyFill="1" applyBorder="1"/>
    <xf numFmtId="2" fontId="1" fillId="7" borderId="11" xfId="0" applyNumberFormat="1" applyFont="1" applyFill="1" applyBorder="1"/>
    <xf numFmtId="164" fontId="1" fillId="7" borderId="2" xfId="0" applyNumberFormat="1" applyFont="1" applyFill="1" applyBorder="1"/>
    <xf numFmtId="164" fontId="1" fillId="7" borderId="1" xfId="0" applyNumberFormat="1" applyFont="1" applyFill="1" applyBorder="1"/>
    <xf numFmtId="0" fontId="2" fillId="7" borderId="1" xfId="1" applyFont="1" applyFill="1" applyBorder="1"/>
    <xf numFmtId="0" fontId="5" fillId="7" borderId="1" xfId="0" applyFont="1" applyFill="1" applyBorder="1"/>
    <xf numFmtId="0" fontId="5" fillId="7" borderId="5" xfId="0" applyFont="1" applyFill="1" applyBorder="1"/>
    <xf numFmtId="164" fontId="2" fillId="7" borderId="2" xfId="0" applyNumberFormat="1" applyFont="1" applyFill="1" applyBorder="1"/>
    <xf numFmtId="164" fontId="2" fillId="7" borderId="1" xfId="0" applyNumberFormat="1" applyFont="1" applyFill="1" applyBorder="1"/>
    <xf numFmtId="0" fontId="4" fillId="9" borderId="1" xfId="0" applyFont="1" applyFill="1" applyBorder="1"/>
    <xf numFmtId="0" fontId="1" fillId="9" borderId="1" xfId="1" applyFont="1" applyFill="1" applyBorder="1"/>
    <xf numFmtId="0" fontId="1" fillId="9" borderId="1" xfId="0" applyFont="1" applyFill="1" applyBorder="1"/>
    <xf numFmtId="0" fontId="1" fillId="9" borderId="5" xfId="0" applyFont="1" applyFill="1" applyBorder="1"/>
    <xf numFmtId="0" fontId="4" fillId="9" borderId="10" xfId="0" applyFont="1" applyFill="1" applyBorder="1"/>
    <xf numFmtId="2" fontId="4" fillId="9" borderId="1" xfId="0" applyNumberFormat="1" applyFont="1" applyFill="1" applyBorder="1"/>
    <xf numFmtId="2" fontId="4" fillId="9" borderId="11" xfId="0" applyNumberFormat="1" applyFont="1" applyFill="1" applyBorder="1"/>
    <xf numFmtId="2" fontId="4" fillId="9" borderId="2" xfId="0" applyNumberFormat="1" applyFont="1" applyFill="1" applyBorder="1"/>
    <xf numFmtId="0" fontId="4" fillId="9" borderId="2" xfId="0" applyFont="1" applyFill="1" applyBorder="1"/>
    <xf numFmtId="0" fontId="4" fillId="9" borderId="5" xfId="0" applyFont="1" applyFill="1" applyBorder="1"/>
    <xf numFmtId="0" fontId="5" fillId="9" borderId="1" xfId="0" applyFont="1" applyFill="1" applyBorder="1"/>
    <xf numFmtId="49" fontId="5" fillId="9" borderId="1" xfId="0" applyNumberFormat="1" applyFont="1" applyFill="1" applyBorder="1" applyAlignment="1">
      <alignment horizontal="left"/>
    </xf>
    <xf numFmtId="49" fontId="5" fillId="9" borderId="5" xfId="0" applyNumberFormat="1" applyFont="1" applyFill="1" applyBorder="1" applyAlignment="1">
      <alignment horizontal="left"/>
    </xf>
    <xf numFmtId="0" fontId="5" fillId="9" borderId="10" xfId="0" applyFont="1" applyFill="1" applyBorder="1"/>
    <xf numFmtId="2" fontId="5" fillId="9" borderId="1" xfId="0" applyNumberFormat="1" applyFont="1" applyFill="1" applyBorder="1"/>
    <xf numFmtId="2" fontId="5" fillId="9" borderId="11" xfId="0" applyNumberFormat="1" applyFont="1" applyFill="1" applyBorder="1"/>
    <xf numFmtId="2" fontId="5" fillId="9" borderId="2" xfId="0" applyNumberFormat="1" applyFont="1" applyFill="1" applyBorder="1"/>
    <xf numFmtId="0" fontId="5" fillId="9" borderId="2" xfId="0" applyFont="1" applyFill="1" applyBorder="1"/>
    <xf numFmtId="0" fontId="2" fillId="9" borderId="1" xfId="0" applyFont="1" applyFill="1" applyBorder="1"/>
    <xf numFmtId="0" fontId="4" fillId="6" borderId="1" xfId="0" applyFont="1" applyFill="1" applyBorder="1"/>
    <xf numFmtId="0" fontId="1" fillId="6" borderId="1" xfId="0" applyFont="1" applyFill="1" applyBorder="1"/>
    <xf numFmtId="0" fontId="1" fillId="6" borderId="5" xfId="0" applyFont="1" applyFill="1" applyBorder="1"/>
    <xf numFmtId="0" fontId="4" fillId="6" borderId="10" xfId="0" applyFont="1" applyFill="1" applyBorder="1"/>
    <xf numFmtId="2" fontId="4" fillId="6" borderId="1" xfId="0" applyNumberFormat="1" applyFont="1" applyFill="1" applyBorder="1"/>
    <xf numFmtId="2" fontId="4" fillId="6" borderId="11" xfId="0" applyNumberFormat="1" applyFont="1" applyFill="1" applyBorder="1"/>
    <xf numFmtId="2" fontId="4" fillId="6" borderId="2" xfId="0" applyNumberFormat="1" applyFont="1" applyFill="1" applyBorder="1"/>
    <xf numFmtId="0" fontId="1" fillId="6" borderId="2" xfId="0" applyFont="1" applyFill="1" applyBorder="1"/>
    <xf numFmtId="0" fontId="1" fillId="6" borderId="11" xfId="0" applyFont="1" applyFill="1" applyBorder="1"/>
    <xf numFmtId="0" fontId="4" fillId="6" borderId="2" xfId="0" applyFont="1" applyFill="1" applyBorder="1"/>
    <xf numFmtId="0" fontId="5" fillId="6" borderId="1" xfId="0" applyFont="1" applyFill="1" applyBorder="1"/>
    <xf numFmtId="0" fontId="2" fillId="6" borderId="1" xfId="0" applyFont="1" applyFill="1" applyBorder="1"/>
    <xf numFmtId="0" fontId="2" fillId="6" borderId="5" xfId="0" applyFont="1" applyFill="1" applyBorder="1"/>
    <xf numFmtId="0" fontId="5" fillId="6" borderId="10" xfId="0" applyFont="1" applyFill="1" applyBorder="1"/>
    <xf numFmtId="2" fontId="5" fillId="6" borderId="11" xfId="0" applyNumberFormat="1" applyFont="1" applyFill="1" applyBorder="1"/>
    <xf numFmtId="2" fontId="5" fillId="6" borderId="2" xfId="0" applyNumberFormat="1" applyFont="1" applyFill="1" applyBorder="1"/>
    <xf numFmtId="0" fontId="5" fillId="6" borderId="2" xfId="0" applyFont="1" applyFill="1" applyBorder="1"/>
    <xf numFmtId="0" fontId="4" fillId="10" borderId="1" xfId="0" applyFont="1" applyFill="1" applyBorder="1"/>
    <xf numFmtId="0" fontId="1" fillId="10" borderId="1" xfId="0" applyFont="1" applyFill="1" applyBorder="1"/>
    <xf numFmtId="0" fontId="1" fillId="10" borderId="5" xfId="0" applyFont="1" applyFill="1" applyBorder="1" applyAlignment="1">
      <alignment readingOrder="1"/>
    </xf>
    <xf numFmtId="0" fontId="1" fillId="10" borderId="10" xfId="0" applyFont="1" applyFill="1" applyBorder="1"/>
    <xf numFmtId="2" fontId="1" fillId="10" borderId="1" xfId="0" applyNumberFormat="1" applyFont="1" applyFill="1" applyBorder="1"/>
    <xf numFmtId="2" fontId="1" fillId="10" borderId="11" xfId="0" applyNumberFormat="1" applyFont="1" applyFill="1" applyBorder="1"/>
    <xf numFmtId="2" fontId="4" fillId="10" borderId="2" xfId="0" applyNumberFormat="1" applyFont="1" applyFill="1" applyBorder="1"/>
    <xf numFmtId="2" fontId="4" fillId="10" borderId="1" xfId="0" applyNumberFormat="1" applyFont="1" applyFill="1" applyBorder="1"/>
    <xf numFmtId="2" fontId="4" fillId="10" borderId="11" xfId="0" applyNumberFormat="1" applyFont="1" applyFill="1" applyBorder="1"/>
    <xf numFmtId="0" fontId="4" fillId="10" borderId="2" xfId="0" applyFont="1" applyFill="1" applyBorder="1"/>
    <xf numFmtId="0" fontId="4" fillId="10" borderId="10" xfId="0" applyFont="1" applyFill="1" applyBorder="1"/>
    <xf numFmtId="0" fontId="1" fillId="10" borderId="2" xfId="0" applyFont="1" applyFill="1" applyBorder="1"/>
    <xf numFmtId="0" fontId="2" fillId="10" borderId="1" xfId="0" applyFont="1" applyFill="1" applyBorder="1"/>
    <xf numFmtId="0" fontId="2" fillId="10" borderId="5" xfId="0" applyFont="1" applyFill="1" applyBorder="1" applyAlignment="1">
      <alignment readingOrder="1"/>
    </xf>
    <xf numFmtId="0" fontId="2" fillId="10" borderId="10" xfId="0" applyFont="1" applyFill="1" applyBorder="1"/>
    <xf numFmtId="2" fontId="2" fillId="10" borderId="1" xfId="0" applyNumberFormat="1" applyFont="1" applyFill="1" applyBorder="1"/>
    <xf numFmtId="2" fontId="2" fillId="10" borderId="11" xfId="0" applyNumberFormat="1" applyFont="1" applyFill="1" applyBorder="1"/>
    <xf numFmtId="0" fontId="2" fillId="10" borderId="2" xfId="0" applyFont="1" applyFill="1" applyBorder="1"/>
    <xf numFmtId="2" fontId="2" fillId="10" borderId="2" xfId="0" applyNumberFormat="1" applyFont="1" applyFill="1" applyBorder="1"/>
    <xf numFmtId="49" fontId="4" fillId="2" borderId="1" xfId="0" applyNumberFormat="1" applyFont="1" applyFill="1" applyBorder="1" applyAlignment="1">
      <alignment horizontal="right"/>
    </xf>
    <xf numFmtId="49" fontId="4" fillId="2" borderId="5" xfId="0" applyNumberFormat="1" applyFont="1" applyFill="1" applyBorder="1" applyAlignment="1">
      <alignment horizontal="right"/>
    </xf>
    <xf numFmtId="0" fontId="1" fillId="2" borderId="11" xfId="0" applyFont="1" applyFill="1" applyBorder="1"/>
    <xf numFmtId="49" fontId="5" fillId="2" borderId="1" xfId="0" applyNumberFormat="1" applyFont="1" applyFill="1" applyBorder="1" applyAlignment="1">
      <alignment horizontal="right"/>
    </xf>
    <xf numFmtId="49" fontId="5" fillId="2" borderId="5" xfId="0" applyNumberFormat="1" applyFont="1" applyFill="1" applyBorder="1" applyAlignment="1">
      <alignment horizontal="right"/>
    </xf>
    <xf numFmtId="0" fontId="2" fillId="2" borderId="10" xfId="0" applyFont="1" applyFill="1" applyBorder="1"/>
    <xf numFmtId="0" fontId="2" fillId="3" borderId="5" xfId="0" applyFont="1" applyFill="1" applyBorder="1"/>
    <xf numFmtId="0" fontId="2" fillId="11" borderId="1" xfId="0" applyFont="1" applyFill="1" applyBorder="1"/>
    <xf numFmtId="0" fontId="2" fillId="11" borderId="5" xfId="0" applyFont="1" applyFill="1" applyBorder="1"/>
    <xf numFmtId="0" fontId="2" fillId="11" borderId="10" xfId="0" applyFont="1" applyFill="1" applyBorder="1"/>
    <xf numFmtId="2" fontId="2" fillId="11" borderId="1" xfId="0" applyNumberFormat="1" applyFont="1" applyFill="1" applyBorder="1"/>
    <xf numFmtId="2" fontId="2" fillId="11" borderId="11" xfId="0" applyNumberFormat="1" applyFont="1" applyFill="1" applyBorder="1"/>
    <xf numFmtId="2" fontId="2" fillId="11" borderId="2" xfId="0" applyNumberFormat="1" applyFont="1" applyFill="1" applyBorder="1"/>
    <xf numFmtId="0" fontId="2" fillId="11" borderId="2" xfId="0" applyFont="1" applyFill="1" applyBorder="1"/>
    <xf numFmtId="0" fontId="4" fillId="0" borderId="1" xfId="0" applyFont="1" applyBorder="1"/>
    <xf numFmtId="0" fontId="4" fillId="0" borderId="5" xfId="0" applyFont="1" applyBorder="1"/>
    <xf numFmtId="0" fontId="4" fillId="0" borderId="10" xfId="0" applyFont="1" applyBorder="1"/>
    <xf numFmtId="0" fontId="4" fillId="0" borderId="11" xfId="0" applyFont="1" applyBorder="1"/>
    <xf numFmtId="0" fontId="4" fillId="0" borderId="2" xfId="0" applyFont="1" applyBorder="1"/>
    <xf numFmtId="0" fontId="1" fillId="0" borderId="1" xfId="1" applyFont="1" applyFill="1" applyBorder="1" applyAlignment="1"/>
    <xf numFmtId="164" fontId="1" fillId="0" borderId="1" xfId="0" applyNumberFormat="1" applyFont="1" applyBorder="1"/>
    <xf numFmtId="164" fontId="1" fillId="0" borderId="11" xfId="0" applyNumberFormat="1" applyFont="1" applyBorder="1"/>
    <xf numFmtId="164" fontId="1" fillId="0" borderId="2" xfId="0" applyNumberFormat="1" applyFont="1" applyBorder="1"/>
    <xf numFmtId="49" fontId="4" fillId="2" borderId="3" xfId="0" applyNumberFormat="1" applyFont="1" applyFill="1" applyBorder="1" applyAlignment="1">
      <alignment horizontal="right"/>
    </xf>
    <xf numFmtId="49" fontId="4" fillId="2" borderId="6" xfId="0" applyNumberFormat="1" applyFont="1" applyFill="1" applyBorder="1" applyAlignment="1">
      <alignment horizontal="right"/>
    </xf>
    <xf numFmtId="2" fontId="1" fillId="2" borderId="3" xfId="0" applyNumberFormat="1" applyFont="1" applyFill="1" applyBorder="1"/>
    <xf numFmtId="2" fontId="1" fillId="2" borderId="13" xfId="0" applyNumberFormat="1" applyFont="1" applyFill="1" applyBorder="1"/>
    <xf numFmtId="2" fontId="1" fillId="2" borderId="4" xfId="0" applyNumberFormat="1" applyFont="1" applyFill="1" applyBorder="1"/>
    <xf numFmtId="0" fontId="1" fillId="2" borderId="4" xfId="0" applyFont="1" applyFill="1" applyBorder="1"/>
    <xf numFmtId="0" fontId="4" fillId="5" borderId="3" xfId="0" applyFont="1" applyFill="1" applyBorder="1"/>
    <xf numFmtId="0" fontId="1" fillId="5" borderId="3" xfId="1" applyFont="1" applyFill="1" applyBorder="1" applyAlignment="1"/>
    <xf numFmtId="0" fontId="4" fillId="5" borderId="6" xfId="0" applyFont="1" applyFill="1" applyBorder="1"/>
    <xf numFmtId="0" fontId="4" fillId="5" borderId="12" xfId="0" applyFont="1" applyFill="1" applyBorder="1"/>
    <xf numFmtId="2" fontId="4" fillId="5" borderId="3" xfId="0" applyNumberFormat="1" applyFont="1" applyFill="1" applyBorder="1"/>
    <xf numFmtId="2" fontId="4" fillId="5" borderId="13" xfId="0" applyNumberFormat="1" applyFont="1" applyFill="1" applyBorder="1"/>
    <xf numFmtId="2" fontId="4" fillId="5" borderId="4" xfId="0" applyNumberFormat="1" applyFont="1" applyFill="1" applyBorder="1"/>
    <xf numFmtId="0" fontId="4" fillId="5" borderId="4" xfId="0" applyFont="1" applyFill="1" applyBorder="1"/>
    <xf numFmtId="0" fontId="5" fillId="6" borderId="5" xfId="0" applyFont="1" applyFill="1" applyBorder="1"/>
    <xf numFmtId="0" fontId="5" fillId="10" borderId="7" xfId="0" applyFont="1" applyFill="1" applyBorder="1"/>
    <xf numFmtId="0" fontId="2" fillId="10" borderId="7" xfId="1" applyFont="1" applyFill="1" applyBorder="1" applyAlignment="1"/>
    <xf numFmtId="0" fontId="5" fillId="10" borderId="9" xfId="0" applyFont="1" applyFill="1" applyBorder="1"/>
    <xf numFmtId="0" fontId="5" fillId="10" borderId="14" xfId="0" applyFont="1" applyFill="1" applyBorder="1"/>
    <xf numFmtId="0" fontId="5" fillId="10" borderId="7" xfId="0" applyFont="1" applyFill="1" applyBorder="1" applyAlignment="1">
      <alignment horizontal="right"/>
    </xf>
    <xf numFmtId="2" fontId="5" fillId="10" borderId="7" xfId="0" applyNumberFormat="1" applyFont="1" applyFill="1" applyBorder="1" applyAlignment="1">
      <alignment horizontal="right"/>
    </xf>
    <xf numFmtId="2" fontId="5" fillId="10" borderId="8" xfId="0" applyNumberFormat="1" applyFont="1" applyFill="1" applyBorder="1"/>
    <xf numFmtId="2" fontId="5" fillId="10" borderId="7" xfId="0" applyNumberFormat="1" applyFont="1" applyFill="1" applyBorder="1"/>
    <xf numFmtId="2" fontId="5" fillId="10" borderId="15" xfId="0" applyNumberFormat="1" applyFont="1" applyFill="1" applyBorder="1"/>
    <xf numFmtId="0" fontId="5" fillId="10" borderId="8" xfId="0" applyFont="1" applyFill="1" applyBorder="1"/>
    <xf numFmtId="0" fontId="2" fillId="10" borderId="7" xfId="0" applyFont="1" applyFill="1" applyBorder="1"/>
    <xf numFmtId="0" fontId="1" fillId="10" borderId="1" xfId="1" applyFont="1" applyFill="1" applyBorder="1" applyAlignment="1"/>
    <xf numFmtId="0" fontId="4" fillId="10" borderId="5" xfId="0" applyFont="1" applyFill="1" applyBorder="1"/>
    <xf numFmtId="0" fontId="4" fillId="10" borderId="1" xfId="0" applyFont="1" applyFill="1" applyBorder="1" applyAlignment="1">
      <alignment horizontal="right"/>
    </xf>
    <xf numFmtId="2" fontId="4" fillId="10" borderId="1" xfId="0" applyNumberFormat="1" applyFont="1" applyFill="1" applyBorder="1" applyAlignment="1">
      <alignment horizontal="right"/>
    </xf>
    <xf numFmtId="0" fontId="2" fillId="5" borderId="3" xfId="0" applyFont="1" applyFill="1" applyBorder="1"/>
    <xf numFmtId="0" fontId="2" fillId="5" borderId="6" xfId="0" applyFont="1" applyFill="1" applyBorder="1"/>
    <xf numFmtId="0" fontId="1" fillId="0" borderId="0" xfId="0" applyFont="1" applyProtection="1">
      <protection locked="0"/>
    </xf>
    <xf numFmtId="0" fontId="1" fillId="11" borderId="1" xfId="1" applyFont="1" applyFill="1" applyBorder="1"/>
    <xf numFmtId="0" fontId="1" fillId="3" borderId="1" xfId="0" applyFont="1" applyFill="1" applyBorder="1"/>
    <xf numFmtId="0" fontId="1" fillId="11" borderId="1" xfId="0" applyFont="1" applyFill="1" applyBorder="1"/>
    <xf numFmtId="0" fontId="4" fillId="8" borderId="7" xfId="0" applyFont="1" applyFill="1" applyBorder="1"/>
    <xf numFmtId="0" fontId="4" fillId="10" borderId="7" xfId="0" applyFont="1" applyFill="1" applyBorder="1"/>
    <xf numFmtId="0" fontId="4" fillId="2" borderId="7" xfId="0" applyFont="1" applyFill="1" applyBorder="1"/>
    <xf numFmtId="0" fontId="1" fillId="5" borderId="1" xfId="0" applyFont="1" applyFill="1" applyBorder="1"/>
    <xf numFmtId="0" fontId="1" fillId="0" borderId="0" xfId="0" applyFont="1" applyAlignment="1" applyProtection="1">
      <alignment horizontal="left"/>
      <protection locked="0"/>
    </xf>
    <xf numFmtId="0" fontId="0" fillId="0" borderId="0" xfId="0" quotePrefix="1"/>
    <xf numFmtId="0" fontId="4" fillId="0" borderId="24" xfId="0" applyFont="1" applyBorder="1" applyAlignment="1" applyProtection="1">
      <alignment horizontal="left"/>
      <protection locked="0"/>
    </xf>
    <xf numFmtId="0" fontId="4" fillId="0" borderId="0" xfId="0" applyFont="1" applyAlignment="1">
      <alignment horizontal="left"/>
    </xf>
    <xf numFmtId="0" fontId="12" fillId="0" borderId="0" xfId="0" applyFont="1"/>
    <xf numFmtId="2" fontId="4" fillId="0" borderId="0" xfId="0" applyNumberFormat="1" applyFont="1"/>
    <xf numFmtId="2" fontId="4" fillId="0" borderId="25" xfId="0" applyNumberFormat="1" applyFont="1" applyBorder="1"/>
    <xf numFmtId="2" fontId="4" fillId="0" borderId="0" xfId="0" applyNumberFormat="1" applyFont="1" applyAlignment="1">
      <alignment horizontal="right"/>
    </xf>
    <xf numFmtId="0" fontId="1" fillId="0" borderId="24" xfId="0" applyFont="1" applyBorder="1" applyAlignment="1" applyProtection="1">
      <alignment horizontal="left"/>
      <protection locked="0"/>
    </xf>
    <xf numFmtId="2" fontId="1" fillId="0" borderId="0" xfId="0" applyNumberFormat="1" applyFont="1"/>
    <xf numFmtId="49" fontId="4" fillId="0" borderId="24" xfId="0" applyNumberFormat="1" applyFont="1" applyBorder="1" applyAlignment="1" applyProtection="1">
      <alignment horizontal="left"/>
      <protection locked="0"/>
    </xf>
    <xf numFmtId="49" fontId="4" fillId="0" borderId="0" xfId="0" applyNumberFormat="1" applyFont="1" applyAlignment="1">
      <alignment horizontal="left"/>
    </xf>
    <xf numFmtId="0" fontId="1" fillId="0" borderId="0" xfId="0" applyFont="1" applyAlignment="1">
      <alignment horizontal="left" readingOrder="1"/>
    </xf>
    <xf numFmtId="0" fontId="0" fillId="0" borderId="26" xfId="0" applyBorder="1" applyProtection="1">
      <protection locked="0"/>
    </xf>
    <xf numFmtId="0" fontId="0" fillId="0" borderId="27" xfId="0" applyBorder="1"/>
    <xf numFmtId="0" fontId="1" fillId="0" borderId="27" xfId="0" applyFont="1" applyBorder="1"/>
    <xf numFmtId="2" fontId="4" fillId="0" borderId="28" xfId="0" applyNumberFormat="1" applyFont="1" applyBorder="1"/>
    <xf numFmtId="0" fontId="1" fillId="0" borderId="21" xfId="0" applyFont="1" applyBorder="1" applyProtection="1">
      <protection locked="0"/>
    </xf>
    <xf numFmtId="0" fontId="1" fillId="0" borderId="22" xfId="0" applyFont="1" applyBorder="1" applyProtection="1">
      <protection locked="0"/>
    </xf>
    <xf numFmtId="0" fontId="1" fillId="0" borderId="23" xfId="0" applyFont="1" applyBorder="1" applyProtection="1">
      <protection locked="0"/>
    </xf>
    <xf numFmtId="0" fontId="12" fillId="0" borderId="24" xfId="0" applyFont="1" applyBorder="1" applyProtection="1">
      <protection locked="0"/>
    </xf>
    <xf numFmtId="0" fontId="4" fillId="0" borderId="0" xfId="0" applyFont="1" applyProtection="1">
      <protection locked="0"/>
    </xf>
    <xf numFmtId="0" fontId="4" fillId="0" borderId="25" xfId="0" applyFont="1" applyBorder="1" applyProtection="1">
      <protection locked="0"/>
    </xf>
    <xf numFmtId="0" fontId="1" fillId="0" borderId="25" xfId="0" applyFont="1" applyBorder="1" applyProtection="1">
      <protection locked="0"/>
    </xf>
    <xf numFmtId="0" fontId="12" fillId="0" borderId="26" xfId="0" applyFont="1" applyBorder="1" applyProtection="1">
      <protection locked="0"/>
    </xf>
    <xf numFmtId="0" fontId="1" fillId="0" borderId="27" xfId="0" applyFont="1" applyBorder="1" applyProtection="1">
      <protection locked="0"/>
    </xf>
    <xf numFmtId="0" fontId="1" fillId="0" borderId="28" xfId="0" applyFont="1" applyBorder="1" applyProtection="1">
      <protection locked="0"/>
    </xf>
    <xf numFmtId="0" fontId="2" fillId="0" borderId="0" xfId="0" applyFont="1" applyAlignment="1">
      <alignment wrapText="1"/>
    </xf>
    <xf numFmtId="0" fontId="14" fillId="0" borderId="24" xfId="0" applyFont="1" applyBorder="1"/>
    <xf numFmtId="0" fontId="14" fillId="0" borderId="0" xfId="0" applyFont="1"/>
    <xf numFmtId="164" fontId="4" fillId="0" borderId="0" xfId="0" applyNumberFormat="1" applyFont="1"/>
    <xf numFmtId="0" fontId="4" fillId="0" borderId="24" xfId="0" applyFont="1" applyBorder="1"/>
    <xf numFmtId="0" fontId="4" fillId="0" borderId="0" xfId="0" applyFont="1"/>
    <xf numFmtId="0" fontId="1" fillId="0" borderId="26" xfId="0" applyFont="1" applyBorder="1"/>
    <xf numFmtId="164" fontId="1" fillId="0" borderId="0" xfId="0" applyNumberFormat="1" applyFont="1"/>
    <xf numFmtId="164" fontId="1" fillId="0" borderId="27" xfId="0" applyNumberFormat="1" applyFont="1" applyBorder="1"/>
    <xf numFmtId="0" fontId="11" fillId="0" borderId="0" xfId="0" applyFont="1" applyAlignment="1">
      <alignment horizontal="left"/>
    </xf>
    <xf numFmtId="0" fontId="11" fillId="0" borderId="0" xfId="0" applyFont="1"/>
    <xf numFmtId="0" fontId="12" fillId="0" borderId="0" xfId="0" applyFont="1" applyProtection="1">
      <protection locked="0"/>
    </xf>
    <xf numFmtId="0" fontId="12" fillId="0" borderId="27" xfId="0" applyFont="1" applyBorder="1" applyProtection="1">
      <protection locked="0"/>
    </xf>
    <xf numFmtId="0" fontId="1" fillId="0" borderId="24" xfId="0" applyFont="1" applyBorder="1"/>
    <xf numFmtId="0" fontId="16" fillId="0" borderId="0" xfId="0" quotePrefix="1" applyFont="1"/>
    <xf numFmtId="0" fontId="16" fillId="0" borderId="0" xfId="0" applyFont="1"/>
    <xf numFmtId="0" fontId="0" fillId="0" borderId="24" xfId="0" applyBorder="1"/>
    <xf numFmtId="0" fontId="1" fillId="0" borderId="0" xfId="0" quotePrefix="1" applyFont="1"/>
    <xf numFmtId="0" fontId="1" fillId="0" borderId="25" xfId="0" applyFont="1" applyBorder="1"/>
    <xf numFmtId="0" fontId="0" fillId="0" borderId="24" xfId="0" quotePrefix="1" applyBorder="1"/>
    <xf numFmtId="0" fontId="0" fillId="0" borderId="26" xfId="0" quotePrefix="1" applyBorder="1"/>
    <xf numFmtId="0" fontId="1" fillId="0" borderId="27" xfId="0" quotePrefix="1" applyFont="1" applyBorder="1"/>
    <xf numFmtId="0" fontId="1" fillId="0" borderId="28" xfId="0" applyFont="1" applyBorder="1"/>
    <xf numFmtId="164" fontId="6" fillId="0" borderId="25" xfId="1" applyNumberFormat="1" applyFont="1" applyBorder="1" applyAlignment="1"/>
    <xf numFmtId="0" fontId="6" fillId="0" borderId="25" xfId="1" applyFont="1" applyBorder="1" applyAlignment="1"/>
    <xf numFmtId="0" fontId="17" fillId="0" borderId="24" xfId="0" applyFont="1" applyBorder="1"/>
    <xf numFmtId="0" fontId="17" fillId="0" borderId="0" xfId="0" applyFont="1"/>
    <xf numFmtId="0" fontId="6" fillId="0" borderId="28" xfId="1" applyFont="1" applyBorder="1" applyAlignment="1"/>
    <xf numFmtId="0" fontId="13" fillId="0" borderId="26" xfId="0" applyFont="1" applyBorder="1" applyAlignment="1" applyProtection="1">
      <alignment wrapText="1"/>
      <protection locked="0"/>
    </xf>
    <xf numFmtId="0" fontId="13" fillId="0" borderId="27" xfId="0" applyFont="1" applyBorder="1" applyAlignment="1" applyProtection="1">
      <alignment wrapText="1"/>
      <protection locked="0"/>
    </xf>
    <xf numFmtId="0" fontId="2" fillId="0" borderId="27" xfId="0" applyFont="1" applyBorder="1" applyAlignment="1" applyProtection="1">
      <alignment wrapText="1"/>
      <protection locked="0"/>
    </xf>
    <xf numFmtId="0" fontId="2" fillId="0" borderId="28" xfId="0" applyFont="1" applyBorder="1" applyAlignment="1" applyProtection="1">
      <alignment wrapText="1"/>
      <protection locked="0"/>
    </xf>
    <xf numFmtId="0" fontId="2" fillId="0" borderId="29" xfId="0" applyFont="1" applyBorder="1" applyAlignment="1" applyProtection="1">
      <alignment horizontal="left" wrapText="1"/>
      <protection locked="0"/>
    </xf>
    <xf numFmtId="0" fontId="2" fillId="0" borderId="30" xfId="0" applyFont="1" applyBorder="1" applyAlignment="1">
      <alignment horizontal="left" wrapText="1"/>
    </xf>
    <xf numFmtId="0" fontId="2" fillId="0" borderId="30" xfId="0" applyFont="1" applyBorder="1" applyAlignment="1">
      <alignment wrapText="1"/>
    </xf>
    <xf numFmtId="0" fontId="2" fillId="0" borderId="31" xfId="0" applyFont="1" applyBorder="1" applyAlignment="1">
      <alignment wrapText="1"/>
    </xf>
    <xf numFmtId="0" fontId="2" fillId="0" borderId="29" xfId="0" applyFont="1" applyBorder="1" applyAlignment="1">
      <alignment wrapText="1"/>
    </xf>
    <xf numFmtId="0" fontId="5" fillId="0" borderId="30" xfId="0" applyFont="1" applyBorder="1" applyAlignment="1">
      <alignment wrapText="1"/>
    </xf>
    <xf numFmtId="0" fontId="9" fillId="0" borderId="29" xfId="0" applyFont="1" applyBorder="1" applyAlignment="1">
      <alignment wrapText="1"/>
    </xf>
    <xf numFmtId="0" fontId="9" fillId="0" borderId="30" xfId="0" applyFont="1" applyBorder="1" applyAlignment="1">
      <alignment wrapText="1"/>
    </xf>
    <xf numFmtId="0" fontId="2" fillId="0" borderId="27" xfId="0" applyFont="1" applyBorder="1" applyAlignment="1">
      <alignment wrapText="1"/>
    </xf>
    <xf numFmtId="0" fontId="10" fillId="0" borderId="21" xfId="0" applyFont="1" applyBorder="1" applyAlignment="1">
      <alignment wrapText="1"/>
    </xf>
    <xf numFmtId="0" fontId="9" fillId="0" borderId="22" xfId="0" applyFont="1" applyBorder="1" applyAlignment="1">
      <alignment wrapText="1"/>
    </xf>
    <xf numFmtId="0" fontId="2" fillId="0" borderId="28" xfId="0" applyFont="1" applyBorder="1" applyAlignment="1">
      <alignment wrapText="1"/>
    </xf>
    <xf numFmtId="0" fontId="4" fillId="0" borderId="24" xfId="0" applyFont="1" applyBorder="1" applyProtection="1">
      <protection locked="0"/>
    </xf>
    <xf numFmtId="0" fontId="1" fillId="0" borderId="25" xfId="0" quotePrefix="1" applyFont="1" applyBorder="1"/>
    <xf numFmtId="0" fontId="1" fillId="0" borderId="24" xfId="0" applyFont="1" applyBorder="1" applyProtection="1">
      <protection locked="0"/>
    </xf>
    <xf numFmtId="0" fontId="1" fillId="0" borderId="26" xfId="0" applyFont="1" applyBorder="1" applyProtection="1">
      <protection locked="0"/>
    </xf>
    <xf numFmtId="0" fontId="11" fillId="0" borderId="27" xfId="0" applyFont="1" applyBorder="1" applyAlignment="1">
      <alignment horizontal="left"/>
    </xf>
    <xf numFmtId="0" fontId="11" fillId="0" borderId="27" xfId="0" applyFont="1" applyBorder="1"/>
    <xf numFmtId="0" fontId="1" fillId="0" borderId="28" xfId="0" quotePrefix="1" applyFont="1" applyBorder="1"/>
    <xf numFmtId="164" fontId="4" fillId="0" borderId="24" xfId="0" applyNumberFormat="1" applyFont="1" applyBorder="1"/>
    <xf numFmtId="164" fontId="1" fillId="0" borderId="24" xfId="0" applyNumberFormat="1" applyFont="1" applyBorder="1"/>
    <xf numFmtId="164" fontId="1" fillId="0" borderId="26" xfId="0" applyNumberFormat="1" applyFont="1" applyBorder="1"/>
    <xf numFmtId="2" fontId="1" fillId="0" borderId="25" xfId="0" applyNumberFormat="1" applyFont="1" applyBorder="1"/>
    <xf numFmtId="2" fontId="1" fillId="0" borderId="27" xfId="0" applyNumberFormat="1" applyFont="1" applyBorder="1"/>
    <xf numFmtId="2" fontId="1" fillId="0" borderId="28" xfId="0" applyNumberFormat="1" applyFont="1" applyBorder="1"/>
    <xf numFmtId="0" fontId="2" fillId="0" borderId="29" xfId="0" applyFont="1" applyBorder="1" applyAlignment="1" applyProtection="1">
      <alignment wrapText="1"/>
      <protection locked="0"/>
    </xf>
    <xf numFmtId="0" fontId="9" fillId="0" borderId="23" xfId="0" applyFont="1" applyBorder="1" applyAlignment="1">
      <alignment wrapText="1"/>
    </xf>
    <xf numFmtId="0" fontId="12" fillId="0" borderId="25" xfId="0" applyFont="1" applyBorder="1"/>
    <xf numFmtId="0" fontId="2" fillId="0" borderId="32" xfId="0" applyFont="1" applyBorder="1" applyAlignment="1">
      <alignment wrapText="1"/>
    </xf>
    <xf numFmtId="0" fontId="2" fillId="0" borderId="26" xfId="0" applyFont="1" applyBorder="1" applyAlignment="1" applyProtection="1">
      <alignment wrapText="1"/>
      <protection locked="0"/>
    </xf>
    <xf numFmtId="0" fontId="2" fillId="0" borderId="27" xfId="0" applyFont="1" applyBorder="1" applyAlignment="1">
      <alignment horizontal="left" wrapText="1"/>
    </xf>
    <xf numFmtId="0" fontId="1" fillId="0" borderId="0" xfId="0" applyFont="1" applyAlignment="1">
      <alignment wrapText="1"/>
    </xf>
    <xf numFmtId="2" fontId="1" fillId="0" borderId="1" xfId="0" applyNumberFormat="1" applyFont="1" applyBorder="1"/>
    <xf numFmtId="2" fontId="1" fillId="0" borderId="11" xfId="0" applyNumberFormat="1" applyFont="1" applyBorder="1"/>
    <xf numFmtId="0" fontId="4" fillId="12" borderId="1" xfId="0" applyFont="1" applyFill="1" applyBorder="1"/>
    <xf numFmtId="0" fontId="4" fillId="12" borderId="5" xfId="0" applyFont="1" applyFill="1" applyBorder="1"/>
    <xf numFmtId="0" fontId="4" fillId="12" borderId="10" xfId="0" applyFont="1" applyFill="1" applyBorder="1"/>
    <xf numFmtId="2" fontId="4" fillId="12" borderId="1" xfId="0" applyNumberFormat="1" applyFont="1" applyFill="1" applyBorder="1"/>
    <xf numFmtId="2" fontId="4" fillId="12" borderId="11" xfId="0" applyNumberFormat="1" applyFont="1" applyFill="1" applyBorder="1"/>
    <xf numFmtId="2" fontId="4" fillId="12" borderId="2" xfId="0" applyNumberFormat="1" applyFont="1" applyFill="1" applyBorder="1"/>
    <xf numFmtId="0" fontId="4" fillId="12" borderId="2" xfId="0" applyFont="1" applyFill="1" applyBorder="1"/>
    <xf numFmtId="0" fontId="1" fillId="12" borderId="1" xfId="0" applyFont="1" applyFill="1" applyBorder="1"/>
    <xf numFmtId="0" fontId="2" fillId="12" borderId="1" xfId="0" applyFont="1" applyFill="1" applyBorder="1"/>
    <xf numFmtId="0" fontId="4" fillId="13" borderId="1" xfId="0" applyFont="1" applyFill="1" applyBorder="1"/>
    <xf numFmtId="0" fontId="4" fillId="13" borderId="5" xfId="0" applyFont="1" applyFill="1" applyBorder="1"/>
    <xf numFmtId="0" fontId="4" fillId="13" borderId="10" xfId="0" applyFont="1" applyFill="1" applyBorder="1"/>
    <xf numFmtId="2" fontId="4" fillId="13" borderId="1" xfId="0" applyNumberFormat="1" applyFont="1" applyFill="1" applyBorder="1"/>
    <xf numFmtId="2" fontId="4" fillId="13" borderId="11" xfId="0" applyNumberFormat="1" applyFont="1" applyFill="1" applyBorder="1"/>
    <xf numFmtId="2" fontId="4" fillId="13" borderId="2" xfId="0" applyNumberFormat="1" applyFont="1" applyFill="1" applyBorder="1"/>
    <xf numFmtId="0" fontId="4" fillId="13" borderId="2" xfId="0" applyFont="1" applyFill="1" applyBorder="1"/>
    <xf numFmtId="0" fontId="1" fillId="13" borderId="1" xfId="0" applyFont="1" applyFill="1" applyBorder="1"/>
    <xf numFmtId="0" fontId="1" fillId="13" borderId="1" xfId="1" applyFont="1" applyFill="1" applyBorder="1"/>
    <xf numFmtId="0" fontId="5" fillId="13" borderId="1" xfId="0" applyFont="1" applyFill="1" applyBorder="1"/>
    <xf numFmtId="0" fontId="5" fillId="13" borderId="5" xfId="0" applyFont="1" applyFill="1" applyBorder="1"/>
    <xf numFmtId="0" fontId="5" fillId="13" borderId="10" xfId="0" applyFont="1" applyFill="1" applyBorder="1"/>
    <xf numFmtId="2" fontId="5" fillId="13" borderId="1" xfId="0" applyNumberFormat="1" applyFont="1" applyFill="1" applyBorder="1"/>
    <xf numFmtId="2" fontId="5" fillId="13" borderId="11" xfId="0" applyNumberFormat="1" applyFont="1" applyFill="1" applyBorder="1"/>
    <xf numFmtId="2" fontId="5" fillId="13" borderId="2" xfId="0" applyNumberFormat="1" applyFont="1" applyFill="1" applyBorder="1"/>
    <xf numFmtId="0" fontId="5" fillId="13" borderId="2" xfId="0" applyFont="1" applyFill="1" applyBorder="1"/>
    <xf numFmtId="0" fontId="2" fillId="13" borderId="1" xfId="0" applyFont="1" applyFill="1" applyBorder="1"/>
    <xf numFmtId="0" fontId="1" fillId="12" borderId="1" xfId="1" applyFont="1" applyFill="1" applyBorder="1"/>
    <xf numFmtId="0" fontId="5" fillId="12" borderId="7" xfId="0" applyFont="1" applyFill="1" applyBorder="1"/>
    <xf numFmtId="0" fontId="5" fillId="12" borderId="9" xfId="0" applyFont="1" applyFill="1" applyBorder="1"/>
    <xf numFmtId="0" fontId="4" fillId="12" borderId="7" xfId="0" applyFont="1" applyFill="1" applyBorder="1"/>
    <xf numFmtId="0" fontId="2" fillId="12" borderId="7" xfId="1" applyFont="1" applyFill="1" applyBorder="1" applyAlignment="1"/>
    <xf numFmtId="0" fontId="5" fillId="12" borderId="14" xfId="0" applyFont="1" applyFill="1" applyBorder="1"/>
    <xf numFmtId="2" fontId="5" fillId="12" borderId="7" xfId="0" applyNumberFormat="1" applyFont="1" applyFill="1" applyBorder="1"/>
    <xf numFmtId="2" fontId="5" fillId="12" borderId="15" xfId="0" applyNumberFormat="1" applyFont="1" applyFill="1" applyBorder="1"/>
    <xf numFmtId="2" fontId="5" fillId="12" borderId="8" xfId="0" applyNumberFormat="1" applyFont="1" applyFill="1" applyBorder="1"/>
    <xf numFmtId="0" fontId="5" fillId="12" borderId="8" xfId="0" applyFont="1" applyFill="1" applyBorder="1"/>
    <xf numFmtId="0" fontId="2" fillId="12" borderId="7" xfId="0" applyFont="1" applyFill="1" applyBorder="1"/>
    <xf numFmtId="0" fontId="4" fillId="5" borderId="1" xfId="0" applyFont="1" applyFill="1" applyBorder="1"/>
    <xf numFmtId="0" fontId="4" fillId="5" borderId="5" xfId="0" applyFont="1" applyFill="1" applyBorder="1"/>
    <xf numFmtId="0" fontId="1" fillId="5" borderId="1" xfId="1" applyFont="1" applyFill="1" applyBorder="1" applyAlignment="1"/>
    <xf numFmtId="0" fontId="4" fillId="5" borderId="10" xfId="0" applyFont="1" applyFill="1" applyBorder="1"/>
    <xf numFmtId="2" fontId="4" fillId="5" borderId="1" xfId="0" applyNumberFormat="1" applyFont="1" applyFill="1" applyBorder="1"/>
    <xf numFmtId="2" fontId="4" fillId="5" borderId="11" xfId="0" applyNumberFormat="1" applyFont="1" applyFill="1" applyBorder="1"/>
    <xf numFmtId="2" fontId="4" fillId="5" borderId="2" xfId="0" applyNumberFormat="1" applyFont="1" applyFill="1" applyBorder="1"/>
    <xf numFmtId="0" fontId="4" fillId="5" borderId="2" xfId="0" applyFont="1" applyFill="1" applyBorder="1"/>
    <xf numFmtId="0" fontId="5" fillId="5" borderId="1" xfId="0" applyFont="1" applyFill="1" applyBorder="1"/>
    <xf numFmtId="0" fontId="5" fillId="5" borderId="5" xfId="0" applyFont="1" applyFill="1" applyBorder="1"/>
    <xf numFmtId="0" fontId="5" fillId="5" borderId="10" xfId="0" applyFont="1" applyFill="1" applyBorder="1"/>
    <xf numFmtId="2" fontId="5" fillId="5" borderId="1" xfId="0" applyNumberFormat="1" applyFont="1" applyFill="1" applyBorder="1"/>
    <xf numFmtId="2" fontId="5" fillId="5" borderId="11" xfId="0" applyNumberFormat="1" applyFont="1" applyFill="1" applyBorder="1"/>
    <xf numFmtId="2" fontId="5" fillId="5" borderId="2" xfId="0" applyNumberFormat="1" applyFont="1" applyFill="1" applyBorder="1"/>
    <xf numFmtId="0" fontId="5" fillId="5" borderId="2" xfId="0" applyFont="1" applyFill="1" applyBorder="1"/>
    <xf numFmtId="0" fontId="4" fillId="14" borderId="1" xfId="0" applyFont="1" applyFill="1" applyBorder="1"/>
    <xf numFmtId="0" fontId="4" fillId="14" borderId="5" xfId="0" applyFont="1" applyFill="1" applyBorder="1"/>
    <xf numFmtId="0" fontId="1" fillId="14" borderId="1" xfId="1" applyFont="1" applyFill="1" applyBorder="1" applyAlignment="1"/>
    <xf numFmtId="0" fontId="4" fillId="14" borderId="10" xfId="0" applyFont="1" applyFill="1" applyBorder="1"/>
    <xf numFmtId="2" fontId="4" fillId="14" borderId="1" xfId="0" applyNumberFormat="1" applyFont="1" applyFill="1" applyBorder="1"/>
    <xf numFmtId="2" fontId="4" fillId="14" borderId="11" xfId="0" applyNumberFormat="1" applyFont="1" applyFill="1" applyBorder="1"/>
    <xf numFmtId="2" fontId="4" fillId="14" borderId="2" xfId="0" applyNumberFormat="1" applyFont="1" applyFill="1" applyBorder="1"/>
    <xf numFmtId="0" fontId="4" fillId="14" borderId="2" xfId="0" applyFont="1" applyFill="1" applyBorder="1"/>
    <xf numFmtId="0" fontId="1" fillId="14" borderId="1" xfId="0" applyFont="1" applyFill="1" applyBorder="1"/>
    <xf numFmtId="0" fontId="5" fillId="14" borderId="7" xfId="0" applyFont="1" applyFill="1" applyBorder="1"/>
    <xf numFmtId="0" fontId="5" fillId="14" borderId="9" xfId="0" applyFont="1" applyFill="1" applyBorder="1"/>
    <xf numFmtId="0" fontId="4" fillId="14" borderId="7" xfId="0" applyFont="1" applyFill="1" applyBorder="1"/>
    <xf numFmtId="0" fontId="5" fillId="14" borderId="14" xfId="0" applyFont="1" applyFill="1" applyBorder="1"/>
    <xf numFmtId="2" fontId="5" fillId="14" borderId="7" xfId="0" applyNumberFormat="1" applyFont="1" applyFill="1" applyBorder="1"/>
    <xf numFmtId="2" fontId="5" fillId="14" borderId="15" xfId="0" applyNumberFormat="1" applyFont="1" applyFill="1" applyBorder="1"/>
    <xf numFmtId="2" fontId="5" fillId="14" borderId="8" xfId="0" applyNumberFormat="1" applyFont="1" applyFill="1" applyBorder="1"/>
    <xf numFmtId="0" fontId="5" fillId="14" borderId="8" xfId="0" applyFont="1" applyFill="1" applyBorder="1"/>
    <xf numFmtId="0" fontId="2" fillId="14" borderId="7" xfId="0" applyFont="1" applyFill="1" applyBorder="1"/>
    <xf numFmtId="0" fontId="4" fillId="9" borderId="3" xfId="0" applyFont="1" applyFill="1" applyBorder="1"/>
    <xf numFmtId="0" fontId="4" fillId="9" borderId="6" xfId="0" applyFont="1" applyFill="1" applyBorder="1"/>
    <xf numFmtId="0" fontId="1" fillId="9" borderId="3" xfId="1" applyFont="1" applyFill="1" applyBorder="1" applyAlignment="1"/>
    <xf numFmtId="0" fontId="4" fillId="9" borderId="12" xfId="0" applyFont="1" applyFill="1" applyBorder="1"/>
    <xf numFmtId="2" fontId="4" fillId="9" borderId="3" xfId="0" applyNumberFormat="1" applyFont="1" applyFill="1" applyBorder="1"/>
    <xf numFmtId="2" fontId="4" fillId="9" borderId="13" xfId="0" applyNumberFormat="1" applyFont="1" applyFill="1" applyBorder="1"/>
    <xf numFmtId="2" fontId="4" fillId="9" borderId="4" xfId="0" applyNumberFormat="1" applyFont="1" applyFill="1" applyBorder="1"/>
    <xf numFmtId="0" fontId="4" fillId="9" borderId="4" xfId="0" applyFont="1" applyFill="1" applyBorder="1"/>
    <xf numFmtId="0" fontId="1" fillId="9" borderId="3" xfId="0" applyFont="1" applyFill="1" applyBorder="1"/>
    <xf numFmtId="0" fontId="5" fillId="9" borderId="5" xfId="0" applyFont="1" applyFill="1" applyBorder="1"/>
    <xf numFmtId="0" fontId="4" fillId="6" borderId="5" xfId="0" applyFont="1" applyFill="1" applyBorder="1"/>
    <xf numFmtId="0" fontId="1" fillId="6" borderId="1" xfId="1" applyFont="1" applyFill="1" applyBorder="1"/>
    <xf numFmtId="2" fontId="4" fillId="10" borderId="11" xfId="0" applyNumberFormat="1" applyFont="1" applyFill="1" applyBorder="1" applyAlignment="1">
      <alignment horizontal="right"/>
    </xf>
    <xf numFmtId="0" fontId="1" fillId="13" borderId="3" xfId="0" applyFont="1" applyFill="1" applyBorder="1"/>
    <xf numFmtId="0" fontId="1" fillId="13" borderId="6" xfId="0" applyFont="1" applyFill="1" applyBorder="1"/>
    <xf numFmtId="0" fontId="1" fillId="13" borderId="3" xfId="1" applyFont="1" applyFill="1" applyBorder="1"/>
    <xf numFmtId="0" fontId="1" fillId="13" borderId="12" xfId="0" applyFont="1" applyFill="1" applyBorder="1"/>
    <xf numFmtId="2" fontId="1" fillId="13" borderId="3" xfId="0" applyNumberFormat="1" applyFont="1" applyFill="1" applyBorder="1"/>
    <xf numFmtId="2" fontId="1" fillId="13" borderId="13" xfId="0" applyNumberFormat="1" applyFont="1" applyFill="1" applyBorder="1"/>
    <xf numFmtId="2" fontId="1" fillId="13" borderId="4" xfId="0" applyNumberFormat="1" applyFont="1" applyFill="1" applyBorder="1"/>
    <xf numFmtId="164" fontId="1" fillId="13" borderId="4" xfId="0" applyNumberFormat="1" applyFont="1" applyFill="1" applyBorder="1"/>
    <xf numFmtId="164" fontId="1" fillId="13" borderId="3" xfId="0" applyNumberFormat="1" applyFont="1" applyFill="1" applyBorder="1"/>
    <xf numFmtId="0" fontId="1" fillId="13" borderId="5" xfId="0" applyFont="1" applyFill="1" applyBorder="1"/>
    <xf numFmtId="0" fontId="1" fillId="13" borderId="10" xfId="0" applyFont="1" applyFill="1" applyBorder="1"/>
    <xf numFmtId="2" fontId="1" fillId="13" borderId="1" xfId="0" applyNumberFormat="1" applyFont="1" applyFill="1" applyBorder="1"/>
    <xf numFmtId="2" fontId="1" fillId="13" borderId="11" xfId="0" applyNumberFormat="1" applyFont="1" applyFill="1" applyBorder="1"/>
    <xf numFmtId="2" fontId="1" fillId="13" borderId="2" xfId="0" applyNumberFormat="1" applyFont="1" applyFill="1" applyBorder="1"/>
    <xf numFmtId="164" fontId="1" fillId="13" borderId="2" xfId="0" applyNumberFormat="1" applyFont="1" applyFill="1" applyBorder="1"/>
    <xf numFmtId="164" fontId="1" fillId="13" borderId="1" xfId="0" applyNumberFormat="1" applyFont="1" applyFill="1" applyBorder="1"/>
    <xf numFmtId="0" fontId="2" fillId="13" borderId="5" xfId="0" applyFont="1" applyFill="1" applyBorder="1"/>
    <xf numFmtId="0" fontId="2" fillId="13" borderId="1" xfId="1" applyFont="1" applyFill="1" applyBorder="1"/>
    <xf numFmtId="0" fontId="2" fillId="13" borderId="10" xfId="1" applyFont="1" applyFill="1" applyBorder="1"/>
    <xf numFmtId="2" fontId="2" fillId="13" borderId="1" xfId="0" applyNumberFormat="1" applyFont="1" applyFill="1" applyBorder="1"/>
    <xf numFmtId="2" fontId="2" fillId="13" borderId="2" xfId="0" applyNumberFormat="1" applyFont="1" applyFill="1" applyBorder="1"/>
    <xf numFmtId="2" fontId="2" fillId="13" borderId="11" xfId="0" applyNumberFormat="1" applyFont="1" applyFill="1" applyBorder="1"/>
    <xf numFmtId="164" fontId="2" fillId="13" borderId="2" xfId="0" applyNumberFormat="1" applyFont="1" applyFill="1" applyBorder="1"/>
    <xf numFmtId="164" fontId="2" fillId="13" borderId="1" xfId="0" applyNumberFormat="1" applyFont="1" applyFill="1" applyBorder="1"/>
    <xf numFmtId="0" fontId="1" fillId="15" borderId="1" xfId="0" applyFont="1" applyFill="1" applyBorder="1"/>
    <xf numFmtId="0" fontId="4" fillId="15" borderId="1" xfId="0" applyFont="1" applyFill="1" applyBorder="1" applyAlignment="1">
      <alignment horizontal="left"/>
    </xf>
    <xf numFmtId="0" fontId="4" fillId="15" borderId="5" xfId="0" applyFont="1" applyFill="1" applyBorder="1" applyAlignment="1">
      <alignment horizontal="left"/>
    </xf>
    <xf numFmtId="0" fontId="1" fillId="15" borderId="10" xfId="0" applyFont="1" applyFill="1" applyBorder="1"/>
    <xf numFmtId="2" fontId="1" fillId="15" borderId="1" xfId="0" applyNumberFormat="1" applyFont="1" applyFill="1" applyBorder="1"/>
    <xf numFmtId="2" fontId="1" fillId="15" borderId="11" xfId="0" applyNumberFormat="1" applyFont="1" applyFill="1" applyBorder="1"/>
    <xf numFmtId="2" fontId="1" fillId="15" borderId="2" xfId="0" applyNumberFormat="1" applyFont="1" applyFill="1" applyBorder="1"/>
    <xf numFmtId="164" fontId="1" fillId="15" borderId="2" xfId="0" applyNumberFormat="1" applyFont="1" applyFill="1" applyBorder="1"/>
    <xf numFmtId="164" fontId="1" fillId="15" borderId="1" xfId="0" applyNumberFormat="1" applyFont="1" applyFill="1" applyBorder="1"/>
    <xf numFmtId="0" fontId="1" fillId="15" borderId="1" xfId="1" applyFont="1" applyFill="1" applyBorder="1"/>
    <xf numFmtId="0" fontId="2" fillId="15" borderId="1" xfId="0" applyFont="1" applyFill="1" applyBorder="1"/>
    <xf numFmtId="0" fontId="5" fillId="15" borderId="1" xfId="0" applyFont="1" applyFill="1" applyBorder="1" applyAlignment="1">
      <alignment horizontal="left"/>
    </xf>
    <xf numFmtId="0" fontId="5" fillId="15" borderId="5" xfId="0" applyFont="1" applyFill="1" applyBorder="1" applyAlignment="1">
      <alignment horizontal="left"/>
    </xf>
    <xf numFmtId="0" fontId="2" fillId="15" borderId="10" xfId="0" applyFont="1" applyFill="1" applyBorder="1"/>
    <xf numFmtId="2" fontId="2" fillId="15" borderId="1" xfId="0" applyNumberFormat="1" applyFont="1" applyFill="1" applyBorder="1"/>
    <xf numFmtId="2" fontId="2" fillId="15" borderId="11" xfId="0" applyNumberFormat="1" applyFont="1" applyFill="1" applyBorder="1"/>
    <xf numFmtId="2" fontId="2" fillId="15" borderId="2" xfId="0" applyNumberFormat="1" applyFont="1" applyFill="1" applyBorder="1"/>
    <xf numFmtId="164" fontId="2" fillId="15" borderId="2" xfId="0" applyNumberFormat="1" applyFont="1" applyFill="1" applyBorder="1"/>
    <xf numFmtId="164" fontId="2" fillId="15" borderId="1" xfId="0" applyNumberFormat="1" applyFont="1" applyFill="1" applyBorder="1"/>
    <xf numFmtId="0" fontId="1" fillId="12" borderId="5" xfId="0" applyFont="1" applyFill="1" applyBorder="1"/>
    <xf numFmtId="0" fontId="1" fillId="12" borderId="10" xfId="0" applyFont="1" applyFill="1" applyBorder="1"/>
    <xf numFmtId="2" fontId="1" fillId="12" borderId="1" xfId="0" applyNumberFormat="1" applyFont="1" applyFill="1" applyBorder="1"/>
    <xf numFmtId="2" fontId="1" fillId="12" borderId="11" xfId="0" applyNumberFormat="1" applyFont="1" applyFill="1" applyBorder="1"/>
    <xf numFmtId="2" fontId="1" fillId="12" borderId="2" xfId="0" applyNumberFormat="1" applyFont="1" applyFill="1" applyBorder="1"/>
    <xf numFmtId="164" fontId="1" fillId="12" borderId="2" xfId="0" applyNumberFormat="1" applyFont="1" applyFill="1" applyBorder="1"/>
    <xf numFmtId="164" fontId="1" fillId="12" borderId="1" xfId="0" applyNumberFormat="1" applyFont="1" applyFill="1" applyBorder="1"/>
    <xf numFmtId="0" fontId="2" fillId="12" borderId="5" xfId="0" applyFont="1" applyFill="1" applyBorder="1"/>
    <xf numFmtId="0" fontId="2" fillId="12" borderId="10" xfId="0" applyFont="1" applyFill="1" applyBorder="1"/>
    <xf numFmtId="2" fontId="2" fillId="12" borderId="1" xfId="0" applyNumberFormat="1" applyFont="1" applyFill="1" applyBorder="1"/>
    <xf numFmtId="2" fontId="2" fillId="12" borderId="11" xfId="0" applyNumberFormat="1" applyFont="1" applyFill="1" applyBorder="1"/>
    <xf numFmtId="2" fontId="2" fillId="12" borderId="2" xfId="0" applyNumberFormat="1" applyFont="1" applyFill="1" applyBorder="1"/>
    <xf numFmtId="164" fontId="2" fillId="12" borderId="2" xfId="0" applyNumberFormat="1" applyFont="1" applyFill="1" applyBorder="1"/>
    <xf numFmtId="164" fontId="2" fillId="12" borderId="1" xfId="0" applyNumberFormat="1" applyFont="1" applyFill="1" applyBorder="1"/>
    <xf numFmtId="0" fontId="4" fillId="15" borderId="1" xfId="0" applyFont="1" applyFill="1" applyBorder="1"/>
    <xf numFmtId="0" fontId="4" fillId="15" borderId="5" xfId="0" applyFont="1" applyFill="1" applyBorder="1"/>
    <xf numFmtId="0" fontId="4" fillId="15" borderId="10" xfId="0" applyFont="1" applyFill="1" applyBorder="1"/>
    <xf numFmtId="2" fontId="4" fillId="15" borderId="1" xfId="0" applyNumberFormat="1" applyFont="1" applyFill="1" applyBorder="1"/>
    <xf numFmtId="2" fontId="4" fillId="15" borderId="11" xfId="0" applyNumberFormat="1" applyFont="1" applyFill="1" applyBorder="1"/>
    <xf numFmtId="2" fontId="4" fillId="15" borderId="2" xfId="0" applyNumberFormat="1" applyFont="1" applyFill="1" applyBorder="1"/>
    <xf numFmtId="0" fontId="4" fillId="15" borderId="2" xfId="0" applyFont="1" applyFill="1" applyBorder="1"/>
    <xf numFmtId="0" fontId="5" fillId="15" borderId="1" xfId="0" applyFont="1" applyFill="1" applyBorder="1"/>
    <xf numFmtId="0" fontId="5" fillId="15" borderId="5" xfId="0" applyFont="1" applyFill="1" applyBorder="1"/>
    <xf numFmtId="0" fontId="2" fillId="15" borderId="1" xfId="1" applyFont="1" applyFill="1" applyBorder="1" applyAlignment="1"/>
    <xf numFmtId="0" fontId="5" fillId="15" borderId="10" xfId="0" applyFont="1" applyFill="1" applyBorder="1"/>
    <xf numFmtId="2" fontId="5" fillId="15" borderId="1" xfId="0" applyNumberFormat="1" applyFont="1" applyFill="1" applyBorder="1"/>
    <xf numFmtId="2" fontId="5" fillId="15" borderId="11" xfId="0" applyNumberFormat="1" applyFont="1" applyFill="1" applyBorder="1"/>
    <xf numFmtId="2" fontId="5" fillId="15" borderId="2" xfId="0" applyNumberFormat="1" applyFont="1" applyFill="1" applyBorder="1"/>
    <xf numFmtId="0" fontId="5" fillId="15" borderId="2" xfId="0" applyFont="1" applyFill="1" applyBorder="1"/>
    <xf numFmtId="0" fontId="1" fillId="16" borderId="1" xfId="0" applyFont="1" applyFill="1" applyBorder="1"/>
    <xf numFmtId="0" fontId="4" fillId="16" borderId="1" xfId="0" applyFont="1" applyFill="1" applyBorder="1" applyAlignment="1">
      <alignment horizontal="left"/>
    </xf>
    <xf numFmtId="0" fontId="4" fillId="16" borderId="5" xfId="0" applyFont="1" applyFill="1" applyBorder="1" applyAlignment="1">
      <alignment horizontal="left"/>
    </xf>
    <xf numFmtId="0" fontId="1" fillId="16" borderId="10" xfId="0" applyFont="1" applyFill="1" applyBorder="1"/>
    <xf numFmtId="2" fontId="1" fillId="16" borderId="1" xfId="0" applyNumberFormat="1" applyFont="1" applyFill="1" applyBorder="1"/>
    <xf numFmtId="2" fontId="1" fillId="16" borderId="11" xfId="0" applyNumberFormat="1" applyFont="1" applyFill="1" applyBorder="1"/>
    <xf numFmtId="2" fontId="1" fillId="16" borderId="2" xfId="0" applyNumberFormat="1" applyFont="1" applyFill="1" applyBorder="1"/>
    <xf numFmtId="164" fontId="1" fillId="16" borderId="2" xfId="0" applyNumberFormat="1" applyFont="1" applyFill="1" applyBorder="1"/>
    <xf numFmtId="0" fontId="2" fillId="16" borderId="7" xfId="0" applyFont="1" applyFill="1" applyBorder="1"/>
    <xf numFmtId="0" fontId="5" fillId="16" borderId="7" xfId="0" applyFont="1" applyFill="1" applyBorder="1" applyAlignment="1">
      <alignment horizontal="left"/>
    </xf>
    <xf numFmtId="0" fontId="5" fillId="16" borderId="9" xfId="0" applyFont="1" applyFill="1" applyBorder="1" applyAlignment="1">
      <alignment horizontal="left"/>
    </xf>
    <xf numFmtId="0" fontId="1" fillId="16" borderId="7" xfId="0" applyFont="1" applyFill="1" applyBorder="1"/>
    <xf numFmtId="0" fontId="2" fillId="16" borderId="14" xfId="0" applyFont="1" applyFill="1" applyBorder="1"/>
    <xf numFmtId="2" fontId="2" fillId="16" borderId="7" xfId="0" applyNumberFormat="1" applyFont="1" applyFill="1" applyBorder="1"/>
    <xf numFmtId="2" fontId="2" fillId="16" borderId="15" xfId="0" applyNumberFormat="1" applyFont="1" applyFill="1" applyBorder="1"/>
    <xf numFmtId="2" fontId="2" fillId="16" borderId="8" xfId="0" applyNumberFormat="1" applyFont="1" applyFill="1" applyBorder="1"/>
    <xf numFmtId="164" fontId="2" fillId="16" borderId="8" xfId="0" applyNumberFormat="1" applyFont="1" applyFill="1" applyBorder="1"/>
    <xf numFmtId="164" fontId="2" fillId="16" borderId="7" xfId="0" applyNumberFormat="1" applyFont="1" applyFill="1" applyBorder="1"/>
    <xf numFmtId="0" fontId="1" fillId="17" borderId="1" xfId="0" applyFont="1" applyFill="1" applyBorder="1"/>
    <xf numFmtId="0" fontId="1" fillId="17" borderId="1" xfId="0" applyFont="1" applyFill="1" applyBorder="1" applyAlignment="1">
      <alignment horizontal="right"/>
    </xf>
    <xf numFmtId="0" fontId="1" fillId="17" borderId="5" xfId="0" applyFont="1" applyFill="1" applyBorder="1" applyAlignment="1">
      <alignment horizontal="right"/>
    </xf>
    <xf numFmtId="0" fontId="1" fillId="17" borderId="10" xfId="0" applyFont="1" applyFill="1" applyBorder="1"/>
    <xf numFmtId="2" fontId="1" fillId="17" borderId="1" xfId="0" applyNumberFormat="1" applyFont="1" applyFill="1" applyBorder="1"/>
    <xf numFmtId="2" fontId="1" fillId="17" borderId="11" xfId="0" applyNumberFormat="1" applyFont="1" applyFill="1" applyBorder="1"/>
    <xf numFmtId="0" fontId="1" fillId="17" borderId="2" xfId="0" applyFont="1" applyFill="1" applyBorder="1"/>
    <xf numFmtId="2" fontId="1" fillId="17" borderId="1" xfId="0" applyNumberFormat="1" applyFont="1" applyFill="1" applyBorder="1" applyAlignment="1">
      <alignment horizontal="right"/>
    </xf>
    <xf numFmtId="0" fontId="2" fillId="17" borderId="1" xfId="0" applyFont="1" applyFill="1" applyBorder="1"/>
    <xf numFmtId="0" fontId="2" fillId="17" borderId="1" xfId="0" applyFont="1" applyFill="1" applyBorder="1" applyAlignment="1">
      <alignment horizontal="right"/>
    </xf>
    <xf numFmtId="0" fontId="2" fillId="17" borderId="5" xfId="0" applyFont="1" applyFill="1" applyBorder="1" applyAlignment="1">
      <alignment horizontal="right"/>
    </xf>
    <xf numFmtId="2" fontId="2" fillId="17" borderId="1" xfId="0" applyNumberFormat="1" applyFont="1" applyFill="1" applyBorder="1"/>
    <xf numFmtId="2" fontId="2" fillId="17" borderId="11" xfId="0" applyNumberFormat="1" applyFont="1" applyFill="1" applyBorder="1"/>
    <xf numFmtId="2" fontId="2" fillId="17" borderId="2" xfId="0" applyNumberFormat="1" applyFont="1" applyFill="1" applyBorder="1"/>
    <xf numFmtId="0" fontId="2" fillId="18" borderId="2" xfId="0" applyFont="1" applyFill="1" applyBorder="1"/>
    <xf numFmtId="0" fontId="1" fillId="19" borderId="1" xfId="0" applyFont="1" applyFill="1" applyBorder="1"/>
    <xf numFmtId="0" fontId="1" fillId="19" borderId="7" xfId="0" applyFont="1" applyFill="1" applyBorder="1" applyAlignment="1">
      <alignment horizontal="left"/>
    </xf>
    <xf numFmtId="0" fontId="1" fillId="19" borderId="9" xfId="0" applyFont="1" applyFill="1" applyBorder="1" applyAlignment="1">
      <alignment horizontal="left"/>
    </xf>
    <xf numFmtId="0" fontId="1" fillId="19" borderId="1" xfId="0" applyFont="1" applyFill="1" applyBorder="1" applyAlignment="1">
      <alignment horizontal="right"/>
    </xf>
    <xf numFmtId="2" fontId="1" fillId="19" borderId="1" xfId="0" applyNumberFormat="1" applyFont="1" applyFill="1" applyBorder="1"/>
    <xf numFmtId="2" fontId="1" fillId="19" borderId="11" xfId="0" applyNumberFormat="1" applyFont="1" applyFill="1" applyBorder="1"/>
    <xf numFmtId="2" fontId="1" fillId="19" borderId="2" xfId="0" applyNumberFormat="1" applyFont="1" applyFill="1" applyBorder="1"/>
    <xf numFmtId="0" fontId="1" fillId="20" borderId="2" xfId="0" applyFont="1" applyFill="1" applyBorder="1"/>
    <xf numFmtId="0" fontId="2" fillId="19" borderId="7" xfId="0" applyFont="1" applyFill="1" applyBorder="1"/>
    <xf numFmtId="0" fontId="2" fillId="19" borderId="7" xfId="0" applyFont="1" applyFill="1" applyBorder="1" applyAlignment="1">
      <alignment horizontal="left"/>
    </xf>
    <xf numFmtId="0" fontId="2" fillId="19" borderId="9" xfId="0" applyFont="1" applyFill="1" applyBorder="1" applyAlignment="1">
      <alignment horizontal="left"/>
    </xf>
    <xf numFmtId="0" fontId="1" fillId="19" borderId="7" xfId="0" applyFont="1" applyFill="1" applyBorder="1"/>
    <xf numFmtId="2" fontId="2" fillId="19" borderId="7" xfId="0" applyNumberFormat="1" applyFont="1" applyFill="1" applyBorder="1"/>
    <xf numFmtId="2" fontId="2" fillId="19" borderId="15" xfId="0" applyNumberFormat="1" applyFont="1" applyFill="1" applyBorder="1"/>
    <xf numFmtId="2" fontId="2" fillId="19" borderId="8" xfId="0" applyNumberFormat="1" applyFont="1" applyFill="1" applyBorder="1"/>
    <xf numFmtId="0" fontId="2" fillId="19" borderId="8" xfId="0" applyFont="1" applyFill="1" applyBorder="1"/>
    <xf numFmtId="0" fontId="1" fillId="3" borderId="1" xfId="1" applyFont="1" applyFill="1" applyBorder="1"/>
    <xf numFmtId="0" fontId="2" fillId="21" borderId="1" xfId="0" applyFont="1" applyFill="1" applyBorder="1"/>
    <xf numFmtId="0" fontId="2" fillId="21" borderId="5" xfId="0" applyFont="1" applyFill="1" applyBorder="1"/>
    <xf numFmtId="0" fontId="1" fillId="21" borderId="1" xfId="0" applyFont="1" applyFill="1" applyBorder="1"/>
    <xf numFmtId="0" fontId="2" fillId="21" borderId="10" xfId="0" applyFont="1" applyFill="1" applyBorder="1"/>
    <xf numFmtId="2" fontId="2" fillId="21" borderId="1" xfId="0" applyNumberFormat="1" applyFont="1" applyFill="1" applyBorder="1"/>
    <xf numFmtId="2" fontId="2" fillId="21" borderId="11" xfId="0" applyNumberFormat="1" applyFont="1" applyFill="1" applyBorder="1"/>
    <xf numFmtId="2" fontId="2" fillId="21" borderId="2" xfId="0" applyNumberFormat="1" applyFont="1" applyFill="1" applyBorder="1"/>
    <xf numFmtId="0" fontId="2" fillId="21" borderId="2" xfId="0" applyFont="1" applyFill="1" applyBorder="1"/>
    <xf numFmtId="0" fontId="1" fillId="11" borderId="5" xfId="0" applyFont="1" applyFill="1" applyBorder="1"/>
    <xf numFmtId="0" fontId="1" fillId="11" borderId="10" xfId="0" applyFont="1" applyFill="1" applyBorder="1"/>
    <xf numFmtId="2" fontId="1" fillId="11" borderId="1" xfId="0" applyNumberFormat="1" applyFont="1" applyFill="1" applyBorder="1"/>
    <xf numFmtId="2" fontId="1" fillId="11" borderId="11" xfId="0" applyNumberFormat="1" applyFont="1" applyFill="1" applyBorder="1"/>
    <xf numFmtId="2" fontId="1" fillId="11" borderId="2" xfId="0" applyNumberFormat="1" applyFont="1" applyFill="1" applyBorder="1"/>
    <xf numFmtId="164" fontId="1" fillId="11" borderId="2" xfId="0" applyNumberFormat="1" applyFont="1" applyFill="1" applyBorder="1"/>
    <xf numFmtId="164" fontId="1" fillId="11" borderId="1" xfId="0" applyNumberFormat="1" applyFont="1" applyFill="1" applyBorder="1"/>
    <xf numFmtId="49" fontId="5" fillId="11" borderId="1" xfId="0" applyNumberFormat="1" applyFont="1" applyFill="1" applyBorder="1" applyAlignment="1">
      <alignment horizontal="left"/>
    </xf>
    <xf numFmtId="49" fontId="5" fillId="11" borderId="5" xfId="0" applyNumberFormat="1" applyFont="1" applyFill="1" applyBorder="1" applyAlignment="1">
      <alignment horizontal="left"/>
    </xf>
    <xf numFmtId="0" fontId="2" fillId="11" borderId="1" xfId="1" applyFont="1" applyFill="1" applyBorder="1"/>
    <xf numFmtId="164" fontId="2" fillId="11" borderId="2" xfId="0" applyNumberFormat="1" applyFont="1" applyFill="1" applyBorder="1"/>
    <xf numFmtId="164" fontId="2" fillId="11" borderId="1" xfId="0" applyNumberFormat="1" applyFont="1" applyFill="1" applyBorder="1"/>
    <xf numFmtId="0" fontId="2" fillId="22" borderId="17" xfId="0" applyFont="1" applyFill="1" applyBorder="1"/>
    <xf numFmtId="0" fontId="1" fillId="3" borderId="2" xfId="0" applyFont="1" applyFill="1" applyBorder="1"/>
    <xf numFmtId="0" fontId="1" fillId="22" borderId="17" xfId="0" applyFont="1" applyFill="1" applyBorder="1"/>
    <xf numFmtId="0" fontId="1" fillId="22" borderId="18" xfId="0" applyFont="1" applyFill="1" applyBorder="1"/>
    <xf numFmtId="0" fontId="1" fillId="22" borderId="18" xfId="0" applyFont="1" applyFill="1" applyBorder="1" applyAlignment="1">
      <alignment horizontal="left"/>
    </xf>
    <xf numFmtId="0" fontId="1" fillId="22" borderId="0" xfId="0" applyFont="1" applyFill="1"/>
    <xf numFmtId="0" fontId="1" fillId="22" borderId="19" xfId="0" applyFont="1" applyFill="1" applyBorder="1"/>
    <xf numFmtId="0" fontId="1" fillId="3" borderId="17" xfId="0" applyFont="1" applyFill="1" applyBorder="1"/>
    <xf numFmtId="0" fontId="1" fillId="22" borderId="20" xfId="0" applyFont="1" applyFill="1" applyBorder="1"/>
    <xf numFmtId="0" fontId="1" fillId="22" borderId="1" xfId="0" applyFont="1" applyFill="1" applyBorder="1"/>
    <xf numFmtId="0" fontId="1" fillId="13" borderId="1" xfId="1" applyFont="1" applyFill="1" applyBorder="1" applyAlignment="1"/>
    <xf numFmtId="0" fontId="1" fillId="14" borderId="1" xfId="1" applyFont="1" applyFill="1" applyBorder="1"/>
    <xf numFmtId="0" fontId="1" fillId="8" borderId="3" xfId="1" applyFont="1" applyFill="1" applyBorder="1"/>
    <xf numFmtId="0" fontId="1" fillId="8" borderId="1" xfId="1" applyFont="1" applyFill="1" applyBorder="1"/>
    <xf numFmtId="0" fontId="1" fillId="16" borderId="1" xfId="1" applyFont="1" applyFill="1" applyBorder="1"/>
    <xf numFmtId="2" fontId="2" fillId="10" borderId="2" xfId="1" applyNumberFormat="1" applyFont="1" applyFill="1" applyBorder="1"/>
    <xf numFmtId="0" fontId="1" fillId="17" borderId="1" xfId="1" applyFont="1" applyFill="1" applyBorder="1"/>
    <xf numFmtId="0" fontId="2" fillId="17" borderId="1" xfId="1" applyFont="1" applyFill="1" applyBorder="1"/>
    <xf numFmtId="0" fontId="2" fillId="17" borderId="10" xfId="1" applyFont="1" applyFill="1" applyBorder="1" applyAlignment="1">
      <alignment horizontal="right"/>
    </xf>
    <xf numFmtId="2" fontId="2" fillId="17" borderId="2" xfId="1" applyNumberFormat="1" applyFont="1" applyFill="1" applyBorder="1"/>
    <xf numFmtId="0" fontId="1" fillId="19" borderId="1" xfId="1" applyFont="1" applyFill="1" applyBorder="1"/>
    <xf numFmtId="0" fontId="1" fillId="19" borderId="10" xfId="1" applyFont="1" applyFill="1" applyBorder="1" applyAlignment="1">
      <alignment horizontal="right"/>
    </xf>
    <xf numFmtId="2" fontId="1" fillId="19" borderId="2" xfId="1" applyNumberFormat="1" applyFont="1" applyFill="1" applyBorder="1"/>
    <xf numFmtId="0" fontId="2" fillId="19" borderId="7" xfId="1" applyFont="1" applyFill="1" applyBorder="1"/>
    <xf numFmtId="0" fontId="2" fillId="19" borderId="14" xfId="1" applyFont="1" applyFill="1" applyBorder="1"/>
    <xf numFmtId="2" fontId="2" fillId="19" borderId="8" xfId="1" applyNumberFormat="1" applyFont="1" applyFill="1" applyBorder="1"/>
    <xf numFmtId="0" fontId="1" fillId="2" borderId="12" xfId="1" applyFont="1" applyFill="1" applyBorder="1"/>
    <xf numFmtId="2" fontId="1" fillId="2" borderId="4" xfId="1" applyNumberFormat="1" applyFont="1" applyFill="1" applyBorder="1"/>
    <xf numFmtId="0" fontId="1" fillId="21" borderId="1" xfId="1" applyFont="1" applyFill="1" applyBorder="1"/>
    <xf numFmtId="0" fontId="1" fillId="22" borderId="0" xfId="1" applyFont="1" applyFill="1"/>
    <xf numFmtId="0" fontId="3" fillId="14" borderId="1" xfId="1" applyFill="1" applyBorder="1"/>
    <xf numFmtId="0" fontId="3" fillId="13" borderId="1" xfId="1" applyFill="1" applyBorder="1"/>
    <xf numFmtId="0" fontId="3" fillId="12" borderId="1" xfId="1" applyFill="1" applyBorder="1"/>
    <xf numFmtId="0" fontId="3" fillId="21" borderId="1" xfId="1" applyFill="1" applyBorder="1"/>
    <xf numFmtId="0" fontId="22" fillId="0" borderId="16" xfId="0" applyFont="1" applyBorder="1" applyAlignment="1">
      <alignment vertical="center"/>
    </xf>
    <xf numFmtId="0" fontId="2" fillId="0" borderId="16" xfId="0" applyFont="1" applyBorder="1"/>
    <xf numFmtId="0" fontId="1" fillId="0" borderId="16" xfId="0" applyFont="1" applyBorder="1"/>
    <xf numFmtId="0" fontId="1" fillId="0" borderId="4" xfId="0" applyFont="1" applyBorder="1"/>
    <xf numFmtId="0" fontId="1" fillId="11" borderId="11" xfId="1" applyFont="1" applyFill="1" applyBorder="1"/>
    <xf numFmtId="0" fontId="1" fillId="11" borderId="13" xfId="0" applyFont="1" applyFill="1" applyBorder="1"/>
    <xf numFmtId="2" fontId="4" fillId="0" borderId="24" xfId="0" applyNumberFormat="1" applyFont="1" applyBorder="1"/>
    <xf numFmtId="2" fontId="4" fillId="0" borderId="24" xfId="0" applyNumberFormat="1" applyFont="1" applyBorder="1" applyAlignment="1">
      <alignment horizontal="right"/>
    </xf>
    <xf numFmtId="2" fontId="4" fillId="0" borderId="25" xfId="0" applyNumberFormat="1" applyFont="1" applyBorder="1" applyAlignment="1">
      <alignment horizontal="right"/>
    </xf>
    <xf numFmtId="0" fontId="11" fillId="0" borderId="24" xfId="0" applyFont="1" applyBorder="1"/>
    <xf numFmtId="0" fontId="11" fillId="0" borderId="25" xfId="0" applyFont="1" applyBorder="1"/>
    <xf numFmtId="2" fontId="1" fillId="0" borderId="24" xfId="0" applyNumberFormat="1" applyFont="1" applyBorder="1"/>
    <xf numFmtId="0" fontId="11" fillId="0" borderId="26" xfId="0" applyFont="1" applyBorder="1"/>
    <xf numFmtId="0" fontId="11" fillId="0" borderId="28" xfId="0" applyFont="1" applyBorder="1"/>
    <xf numFmtId="2" fontId="1" fillId="0" borderId="26" xfId="0" applyNumberFormat="1" applyFont="1" applyBorder="1"/>
    <xf numFmtId="0" fontId="3" fillId="8" borderId="1" xfId="1" applyFill="1" applyBorder="1"/>
    <xf numFmtId="0" fontId="9" fillId="0" borderId="0" xfId="0" applyFont="1"/>
    <xf numFmtId="0" fontId="24" fillId="0" borderId="5" xfId="0" applyFont="1" applyBorder="1" applyAlignment="1">
      <alignment wrapText="1"/>
    </xf>
    <xf numFmtId="0" fontId="24" fillId="0" borderId="33" xfId="0" applyFont="1" applyBorder="1" applyAlignment="1">
      <alignment wrapText="1"/>
    </xf>
    <xf numFmtId="0" fontId="24" fillId="0" borderId="2" xfId="0" applyFont="1" applyBorder="1" applyAlignment="1">
      <alignment wrapText="1"/>
    </xf>
    <xf numFmtId="0" fontId="2" fillId="0" borderId="10" xfId="0" applyFont="1" applyBorder="1" applyAlignment="1">
      <alignment horizontal="center"/>
    </xf>
    <xf numFmtId="0" fontId="2" fillId="0" borderId="1" xfId="0" applyFont="1" applyBorder="1" applyAlignment="1">
      <alignment horizontal="center"/>
    </xf>
    <xf numFmtId="0" fontId="2" fillId="0" borderId="11" xfId="0" applyFont="1" applyBorder="1" applyAlignment="1">
      <alignment horizontal="center"/>
    </xf>
    <xf numFmtId="0" fontId="25" fillId="0" borderId="0" xfId="0" applyFont="1" applyAlignment="1">
      <alignment wrapText="1"/>
    </xf>
    <xf numFmtId="0" fontId="2" fillId="0" borderId="29" xfId="0" applyFont="1" applyBorder="1" applyAlignment="1" applyProtection="1">
      <alignment horizontal="left"/>
      <protection locked="0"/>
    </xf>
    <xf numFmtId="0" fontId="25" fillId="0" borderId="0" xfId="0" applyFont="1" applyAlignment="1" applyProtection="1">
      <alignment wrapText="1"/>
      <protection locked="0"/>
    </xf>
    <xf numFmtId="0" fontId="27" fillId="0" borderId="0" xfId="0" applyFont="1"/>
    <xf numFmtId="0" fontId="29" fillId="0" borderId="0" xfId="0" applyFont="1" applyAlignment="1">
      <alignment wrapText="1"/>
    </xf>
    <xf numFmtId="0" fontId="9" fillId="0" borderId="29" xfId="0" applyFont="1" applyBorder="1" applyAlignment="1"/>
    <xf numFmtId="0" fontId="0" fillId="0" borderId="30" xfId="0" applyBorder="1" applyAlignment="1"/>
    <xf numFmtId="0" fontId="2" fillId="0" borderId="29" xfId="0" applyFont="1" applyBorder="1" applyAlignment="1"/>
    <xf numFmtId="0" fontId="0" fillId="0" borderId="31" xfId="0" applyBorder="1" applyAlignment="1"/>
    <xf numFmtId="0" fontId="9" fillId="0" borderId="30" xfId="0" applyFont="1" applyBorder="1" applyAlignment="1"/>
    <xf numFmtId="0" fontId="9" fillId="0" borderId="31" xfId="0" applyFont="1" applyBorder="1" applyAlignment="1"/>
  </cellXfs>
  <cellStyles count="2">
    <cellStyle name="Hyperlink" xfId="1" builtinId="8"/>
    <cellStyle name="Normal" xfId="0" builtinId="0"/>
  </cellStyles>
  <dxfs count="0"/>
  <tableStyles count="0" defaultTableStyle="TableStyleMedium2" defaultPivotStyle="PivotStyleLight16"/>
  <colors>
    <mruColors>
      <color rgb="FFE8BDF2"/>
      <color rgb="FFE19EF0"/>
      <color rgb="FFF70C4F"/>
      <color rgb="FFF777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3" Type="http://schemas.openxmlformats.org/officeDocument/2006/relationships/hyperlink" Target="https://seatemperature.info/haifa-water-temperature.html%20for%20MMM" TargetMode="External"/><Relationship Id="rId18" Type="http://schemas.openxmlformats.org/officeDocument/2006/relationships/hyperlink" Target="https://doi.org/10.1086/BBLv225n2p92" TargetMode="External"/><Relationship Id="rId26" Type="http://schemas.openxmlformats.org/officeDocument/2006/relationships/hyperlink" Target="https://doi.org/10.1071/MF14219" TargetMode="External"/><Relationship Id="rId39" Type="http://schemas.openxmlformats.org/officeDocument/2006/relationships/hyperlink" Target="https://doi.org/10.1111/gcb.12571" TargetMode="External"/><Relationship Id="rId21" Type="http://schemas.openxmlformats.org/officeDocument/2006/relationships/hyperlink" Target="https://doi.org/10.5194/bg-11-4321-2014" TargetMode="External"/><Relationship Id="rId34" Type="http://schemas.openxmlformats.org/officeDocument/2006/relationships/hyperlink" Target="https://apps.aims.gov.au/ts-explorer/?qc=level0&amp;source=28:Weather%20station,14612:Weather%20station&amp;fromDate=2021-08-05T00:00:00&amp;thruDate=2021-09-05T00:00:00" TargetMode="External"/><Relationship Id="rId42" Type="http://schemas.openxmlformats.org/officeDocument/2006/relationships/hyperlink" Target="https://doi.org/10.1111/gcb.15372" TargetMode="External"/><Relationship Id="rId47" Type="http://schemas.openxmlformats.org/officeDocument/2006/relationships/hyperlink" Target="https://doi.org/10.1038/s43247-024-01672-5" TargetMode="External"/><Relationship Id="rId50" Type="http://schemas.openxmlformats.org/officeDocument/2006/relationships/hyperlink" Target="https://www.pnas.org/doi/full/10.1073/pnas.0712167105" TargetMode="External"/><Relationship Id="rId7" Type="http://schemas.openxmlformats.org/officeDocument/2006/relationships/hyperlink" Target="https://doi.org/10.1038/nclimate1855" TargetMode="External"/><Relationship Id="rId2" Type="http://schemas.openxmlformats.org/officeDocument/2006/relationships/hyperlink" Target="https://www.science.org/doi/10.1126/sciadv.1500328" TargetMode="External"/><Relationship Id="rId16" Type="http://schemas.openxmlformats.org/officeDocument/2006/relationships/hyperlink" Target="https://doi.org/10.1038/s41598-021-98976-9" TargetMode="External"/><Relationship Id="rId29" Type="http://schemas.openxmlformats.org/officeDocument/2006/relationships/hyperlink" Target="https://link.springer.com/article/10.1023/A:1021200831770" TargetMode="External"/><Relationship Id="rId11" Type="http://schemas.openxmlformats.org/officeDocument/2006/relationships/hyperlink" Target="https://doi.org/10.1111/j.1439-0485.2008.00220.x" TargetMode="External"/><Relationship Id="rId24" Type="http://schemas.openxmlformats.org/officeDocument/2006/relationships/hyperlink" Target="https://doi.org/10.1007/s00338-013-1015-3" TargetMode="External"/><Relationship Id="rId32" Type="http://schemas.openxmlformats.org/officeDocument/2006/relationships/hyperlink" Target="https://doi.org/10.5194/bg-16-4747-2019" TargetMode="External"/><Relationship Id="rId37" Type="http://schemas.openxmlformats.org/officeDocument/2006/relationships/hyperlink" Target="https://doi.org/10.1016/j.jmarsys.2005.10.001" TargetMode="External"/><Relationship Id="rId40" Type="http://schemas.openxmlformats.org/officeDocument/2006/relationships/hyperlink" Target="https://doi.org/10.1371/journal.pone.0070820" TargetMode="External"/><Relationship Id="rId45" Type="http://schemas.openxmlformats.org/officeDocument/2006/relationships/hyperlink" Target="https://doi.org/10.1016/0273-1223(96)00076-5" TargetMode="External"/><Relationship Id="rId5" Type="http://schemas.openxmlformats.org/officeDocument/2006/relationships/hyperlink" Target="https://www.ingentaconnect.com/contentone/umrsmas/bullmar/2001/00000069/00000001/art00007" TargetMode="External"/><Relationship Id="rId15" Type="http://schemas.openxmlformats.org/officeDocument/2006/relationships/hyperlink" Target="https://doi.org/10.1007/s10113-014-0729-2" TargetMode="External"/><Relationship Id="rId23" Type="http://schemas.openxmlformats.org/officeDocument/2006/relationships/hyperlink" Target="https://doi.org/10.3390/jmse8090680" TargetMode="External"/><Relationship Id="rId28" Type="http://schemas.openxmlformats.org/officeDocument/2006/relationships/hyperlink" Target="https://doi.org/10.1371/journal.pone.0028983" TargetMode="External"/><Relationship Id="rId36" Type="http://schemas.openxmlformats.org/officeDocument/2006/relationships/hyperlink" Target="https://peerj.com/articles/781/" TargetMode="External"/><Relationship Id="rId49" Type="http://schemas.openxmlformats.org/officeDocument/2006/relationships/hyperlink" Target="https://iui-eilat.ac.il/uploaded/NMP/reports/NMP%20Report%202023.pdf" TargetMode="External"/><Relationship Id="rId10" Type="http://schemas.openxmlformats.org/officeDocument/2006/relationships/hyperlink" Target="https://doi.org/10.1038/s41598-017-02383-y" TargetMode="External"/><Relationship Id="rId19" Type="http://schemas.openxmlformats.org/officeDocument/2006/relationships/hyperlink" Target="https://doi.org/10.3354/meps13073" TargetMode="External"/><Relationship Id="rId31" Type="http://schemas.openxmlformats.org/officeDocument/2006/relationships/hyperlink" Target="https://doi.org/10.5194/bg-16-4747-2019" TargetMode="External"/><Relationship Id="rId44" Type="http://schemas.openxmlformats.org/officeDocument/2006/relationships/hyperlink" Target="https://doi.org/10.3354/meps11896" TargetMode="External"/><Relationship Id="rId4" Type="http://schemas.openxmlformats.org/officeDocument/2006/relationships/hyperlink" Target="https://link.springer.com/article/10.1007/s10750-009-9789-6" TargetMode="External"/><Relationship Id="rId9" Type="http://schemas.openxmlformats.org/officeDocument/2006/relationships/hyperlink" Target="https://doi.org/10.3389/fmars.2017.00388" TargetMode="External"/><Relationship Id="rId14" Type="http://schemas.openxmlformats.org/officeDocument/2006/relationships/hyperlink" Target="https://isramar.ocean.org.il/isramar_data/TimeSeriesChart.aspx?stationid=80&amp;fromdate=06-09-2023&amp;todate=25-11-2023&amp;zkey=1.2&amp;param=TEMPPR01&amp;kofd=NRT" TargetMode="External"/><Relationship Id="rId22" Type="http://schemas.openxmlformats.org/officeDocument/2006/relationships/hyperlink" Target="https://doi.org/10.1016/j.ecss.2012.04.021" TargetMode="External"/><Relationship Id="rId27" Type="http://schemas.openxmlformats.org/officeDocument/2006/relationships/hyperlink" Target="https://doi.org/10.1007/s00338-011-0839-y" TargetMode="External"/><Relationship Id="rId30" Type="http://schemas.openxmlformats.org/officeDocument/2006/relationships/hyperlink" Target="http://dx.doi.org/10.1002/2014GL062501" TargetMode="External"/><Relationship Id="rId35" Type="http://schemas.openxmlformats.org/officeDocument/2006/relationships/hyperlink" Target="https://doi.org/10.6073/pasta/6908c811232b1bf27f384bb1c58837a2" TargetMode="External"/><Relationship Id="rId43" Type="http://schemas.openxmlformats.org/officeDocument/2006/relationships/hyperlink" Target="https://www.somlit.fr/mysomlit/" TargetMode="External"/><Relationship Id="rId48" Type="http://schemas.openxmlformats.org/officeDocument/2006/relationships/hyperlink" Target="https://doi.org/10.1016/j.rsma.2023.103143" TargetMode="External"/><Relationship Id="rId8" Type="http://schemas.openxmlformats.org/officeDocument/2006/relationships/hyperlink" Target="https://doi.org/10.1073/pnas.1319572111" TargetMode="External"/><Relationship Id="rId51" Type="http://schemas.openxmlformats.org/officeDocument/2006/relationships/printerSettings" Target="../printerSettings/printerSettings1.bin"/><Relationship Id="rId3" Type="http://schemas.openxmlformats.org/officeDocument/2006/relationships/hyperlink" Target="https://doi.org/10.1371/journal.pone.0054330" TargetMode="External"/><Relationship Id="rId12" Type="http://schemas.openxmlformats.org/officeDocument/2006/relationships/hyperlink" Target="https://isramar.ocean.org.il/isramar_data/TimeSeriesChart.aspx?stationid=51&amp;fromdate=22-03-2011&amp;todate=19-02-2022&amp;zkey=12&amp;param=TEMPPR01&amp;kofd=NRT" TargetMode="External"/><Relationship Id="rId17" Type="http://schemas.openxmlformats.org/officeDocument/2006/relationships/hyperlink" Target="https://doi.org/10.1038/nclimate2758" TargetMode="External"/><Relationship Id="rId25" Type="http://schemas.openxmlformats.org/officeDocument/2006/relationships/hyperlink" Target="https://doi.org/10.5194/bg-18-5117-2021" TargetMode="External"/><Relationship Id="rId33" Type="http://schemas.openxmlformats.org/officeDocument/2006/relationships/hyperlink" Target="https://doi.org/10.1038/nclimate1122" TargetMode="External"/><Relationship Id="rId38" Type="http://schemas.openxmlformats.org/officeDocument/2006/relationships/hyperlink" Target="https://www.pnas.org/doi/full/10.1073/pnas.1507021112" TargetMode="External"/><Relationship Id="rId46" Type="http://schemas.openxmlformats.org/officeDocument/2006/relationships/hyperlink" Target="https://seatemperature.info/haifa-water-temperature.html" TargetMode="External"/><Relationship Id="rId20" Type="http://schemas.openxmlformats.org/officeDocument/2006/relationships/hyperlink" Target="https://doi.org/10.1038/s41467-019-12431-y" TargetMode="External"/><Relationship Id="rId41" Type="http://schemas.openxmlformats.org/officeDocument/2006/relationships/hyperlink" Target="https://doi.org/10.1111/gcb.15372" TargetMode="External"/><Relationship Id="rId1" Type="http://schemas.openxmlformats.org/officeDocument/2006/relationships/hyperlink" Target="https://agupubs.onlinelibrary.wiley.com/doi/full/10.1002/2013GL058489;%20https:/agupubs.onlinelibrary.wiley.com/action/downloadSupplement?doi=10.1002%2F2013GL058489&amp;file=Supplementary_Figures_and_Tables.pdf" TargetMode="External"/><Relationship Id="rId6" Type="http://schemas.openxmlformats.org/officeDocument/2006/relationships/hyperlink" Target="https://doi.org/10.3354/meps1138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3" Type="http://schemas.openxmlformats.org/officeDocument/2006/relationships/hyperlink" Target="https://coralreefwatch.noaa.gov/product/vs/timeseries/polynesia.php" TargetMode="External"/><Relationship Id="rId18" Type="http://schemas.openxmlformats.org/officeDocument/2006/relationships/hyperlink" Target="https://coralreefwatch.noaa.gov/product/vs/timeseries/southeast_asia.php" TargetMode="External"/><Relationship Id="rId26" Type="http://schemas.openxmlformats.org/officeDocument/2006/relationships/hyperlink" Target="https://data.marine.copernicus.eu/product/GLOBAL_ANALYSISFORECAST_BGC_001_028/description" TargetMode="External"/><Relationship Id="rId39" Type="http://schemas.openxmlformats.org/officeDocument/2006/relationships/hyperlink" Target="https://data.marine.copernicus.eu/product/GLOBAL_ANALYSISFORECAST_BGC_001_028/description" TargetMode="External"/><Relationship Id="rId21" Type="http://schemas.openxmlformats.org/officeDocument/2006/relationships/hyperlink" Target="https://coralreefwatch.noaa.gov/product/vs/timeseries/atlantic_ocean.php" TargetMode="External"/><Relationship Id="rId34" Type="http://schemas.openxmlformats.org/officeDocument/2006/relationships/hyperlink" Target="https://data.marine.copernicus.eu/product/GLOBAL_ANALYSISFORECAST_BGC_001_028/description" TargetMode="External"/><Relationship Id="rId42" Type="http://schemas.openxmlformats.org/officeDocument/2006/relationships/hyperlink" Target="https://data.marine.copernicus.eu/product/GLOBAL_ANALYSISFORECAST_BGC_001_028/description" TargetMode="External"/><Relationship Id="rId47" Type="http://schemas.openxmlformats.org/officeDocument/2006/relationships/hyperlink" Target="https://data.marine.copernicus.eu/product/GLOBAL_ANALYSISFORECAST_BGC_001_028/description" TargetMode="External"/><Relationship Id="rId50" Type="http://schemas.openxmlformats.org/officeDocument/2006/relationships/hyperlink" Target="https://data.marine.copernicus.eu/product/GLOBAL_ANALYSISFORECAST_BGC_001_028/description" TargetMode="External"/><Relationship Id="rId55" Type="http://schemas.openxmlformats.org/officeDocument/2006/relationships/hyperlink" Target="https://data.marine.copernicus.eu/product/SST_MED_SST_L4_REP_OBSERVATIONS_010_021/description" TargetMode="External"/><Relationship Id="rId63" Type="http://schemas.openxmlformats.org/officeDocument/2006/relationships/hyperlink" Target="https://data.marine.copernicus.eu/product/SST_MED_SST_L4_REP_OBSERVATIONS_010_021/description" TargetMode="External"/><Relationship Id="rId7" Type="http://schemas.openxmlformats.org/officeDocument/2006/relationships/hyperlink" Target="https://coralreefwatch.noaa.gov/product/vs/timeseries/melanesia.php" TargetMode="External"/><Relationship Id="rId2" Type="http://schemas.openxmlformats.org/officeDocument/2006/relationships/hyperlink" Target="https://coralreefwatch.noaa.gov/product/vs/timeseries/great_barrier_reef.php" TargetMode="External"/><Relationship Id="rId16" Type="http://schemas.openxmlformats.org/officeDocument/2006/relationships/hyperlink" Target="https://coralreefwatch.noaa.gov/product/vs/timeseries/eastern_pacific.php" TargetMode="External"/><Relationship Id="rId29" Type="http://schemas.openxmlformats.org/officeDocument/2006/relationships/hyperlink" Target="https://data.marine.copernicus.eu/product/GLOBAL_ANALYSISFORECAST_BGC_001_028/description" TargetMode="External"/><Relationship Id="rId11" Type="http://schemas.openxmlformats.org/officeDocument/2006/relationships/hyperlink" Target="https://coralreefwatch.noaa.gov/product/vs/timeseries/micronesia.php" TargetMode="External"/><Relationship Id="rId24" Type="http://schemas.openxmlformats.org/officeDocument/2006/relationships/hyperlink" Target="https://data.marine.copernicus.eu/product/GLOBAL_ANALYSISFORECAST_BGC_001_028/description" TargetMode="External"/><Relationship Id="rId32" Type="http://schemas.openxmlformats.org/officeDocument/2006/relationships/hyperlink" Target="https://data.marine.copernicus.eu/product/GLOBAL_ANALYSISFORECAST_BGC_001_028/description" TargetMode="External"/><Relationship Id="rId37" Type="http://schemas.openxmlformats.org/officeDocument/2006/relationships/hyperlink" Target="https://data.marine.copernicus.eu/product/GLOBAL_ANALYSISFORECAST_BGC_001_028/description" TargetMode="External"/><Relationship Id="rId40" Type="http://schemas.openxmlformats.org/officeDocument/2006/relationships/hyperlink" Target="https://data.marine.copernicus.eu/product/GLOBAL_ANALYSISFORECAST_BGC_001_028/description" TargetMode="External"/><Relationship Id="rId45" Type="http://schemas.openxmlformats.org/officeDocument/2006/relationships/hyperlink" Target="https://data.marine.copernicus.eu/product/GLOBAL_ANALYSISFORECAST_BGC_001_028/description" TargetMode="External"/><Relationship Id="rId53" Type="http://schemas.openxmlformats.org/officeDocument/2006/relationships/hyperlink" Target="https://data.marine.copernicus.eu/product/GLOBAL_ANALYSISFORECAST_BGC_001_028/description" TargetMode="External"/><Relationship Id="rId58" Type="http://schemas.openxmlformats.org/officeDocument/2006/relationships/hyperlink" Target="https://data.marine.copernicus.eu/product/SST_MED_SST_L4_REP_OBSERVATIONS_010_021/description" TargetMode="External"/><Relationship Id="rId5" Type="http://schemas.openxmlformats.org/officeDocument/2006/relationships/hyperlink" Target="https://coralreefwatch.noaa.gov/product/vs/timeseries/florida.php" TargetMode="External"/><Relationship Id="rId61" Type="http://schemas.openxmlformats.org/officeDocument/2006/relationships/hyperlink" Target="https://data.marine.copernicus.eu/product/SST_MED_SST_L4_REP_OBSERVATIONS_010_021/description" TargetMode="External"/><Relationship Id="rId19" Type="http://schemas.openxmlformats.org/officeDocument/2006/relationships/hyperlink" Target="https://coralreefwatch.noaa.gov/product/vs/timeseries/australia.php" TargetMode="External"/><Relationship Id="rId14" Type="http://schemas.openxmlformats.org/officeDocument/2006/relationships/hyperlink" Target="https://coralreefwatch.noaa.gov/product/vs/timeseries/polynesia.php" TargetMode="External"/><Relationship Id="rId22" Type="http://schemas.openxmlformats.org/officeDocument/2006/relationships/hyperlink" Target="https://coralreefwatch.noaa.gov/product/vs/timeseries/middle_east.php" TargetMode="External"/><Relationship Id="rId27" Type="http://schemas.openxmlformats.org/officeDocument/2006/relationships/hyperlink" Target="https://data.marine.copernicus.eu/product/GLOBAL_ANALYSISFORECAST_BGC_001_028/description" TargetMode="External"/><Relationship Id="rId30" Type="http://schemas.openxmlformats.org/officeDocument/2006/relationships/hyperlink" Target="https://data.marine.copernicus.eu/product/GLOBAL_ANALYSISFORECAST_BGC_001_028/description" TargetMode="External"/><Relationship Id="rId35" Type="http://schemas.openxmlformats.org/officeDocument/2006/relationships/hyperlink" Target="https://data.marine.copernicus.eu/product/GLOBAL_ANALYSISFORECAST_BGC_001_028/description" TargetMode="External"/><Relationship Id="rId43" Type="http://schemas.openxmlformats.org/officeDocument/2006/relationships/hyperlink" Target="https://data.marine.copernicus.eu/product/GLOBAL_ANALYSISFORECAST_BGC_001_028/description" TargetMode="External"/><Relationship Id="rId48" Type="http://schemas.openxmlformats.org/officeDocument/2006/relationships/hyperlink" Target="https://data.marine.copernicus.eu/product/GLOBAL_ANALYSISFORECAST_BGC_001_028/description" TargetMode="External"/><Relationship Id="rId56" Type="http://schemas.openxmlformats.org/officeDocument/2006/relationships/hyperlink" Target="https://data.marine.copernicus.eu/product/SST_MED_SST_L4_REP_OBSERVATIONS_010_021/description" TargetMode="External"/><Relationship Id="rId64" Type="http://schemas.openxmlformats.org/officeDocument/2006/relationships/hyperlink" Target="https://data.marine.copernicus.eu/product/GLOBAL_ANALYSISFORECAST_BGC_001_028/description" TargetMode="External"/><Relationship Id="rId8" Type="http://schemas.openxmlformats.org/officeDocument/2006/relationships/hyperlink" Target="https://coralreefwatch.noaa.gov/product/vs/timeseries/micronesia.php" TargetMode="External"/><Relationship Id="rId51" Type="http://schemas.openxmlformats.org/officeDocument/2006/relationships/hyperlink" Target="https://data.marine.copernicus.eu/product/GLOBAL_ANALYSISFORECAST_BGC_001_028/description" TargetMode="External"/><Relationship Id="rId3" Type="http://schemas.openxmlformats.org/officeDocument/2006/relationships/hyperlink" Target="https://coralreefwatch.noaa.gov/product/vs/timeseries/caribbean.php" TargetMode="External"/><Relationship Id="rId12" Type="http://schemas.openxmlformats.org/officeDocument/2006/relationships/hyperlink" Target="https://coralreefwatch.noaa.gov/product/vs/timeseries/great_barrier_reef.php" TargetMode="External"/><Relationship Id="rId17" Type="http://schemas.openxmlformats.org/officeDocument/2006/relationships/hyperlink" Target="https://coralreefwatch.noaa.gov/product/vs/timeseries/eastern_pacific.php" TargetMode="External"/><Relationship Id="rId25" Type="http://schemas.openxmlformats.org/officeDocument/2006/relationships/hyperlink" Target="https://data.marine.copernicus.eu/product/GLOBAL_ANALYSISFORECAST_BGC_001_028/description" TargetMode="External"/><Relationship Id="rId33" Type="http://schemas.openxmlformats.org/officeDocument/2006/relationships/hyperlink" Target="https://data.marine.copernicus.eu/product/GLOBAL_ANALYSISFORECAST_BGC_001_028/description" TargetMode="External"/><Relationship Id="rId38" Type="http://schemas.openxmlformats.org/officeDocument/2006/relationships/hyperlink" Target="https://data.marine.copernicus.eu/product/GLOBAL_ANALYSISFORECAST_BGC_001_028/description" TargetMode="External"/><Relationship Id="rId46" Type="http://schemas.openxmlformats.org/officeDocument/2006/relationships/hyperlink" Target="https://data.marine.copernicus.eu/product/GLOBAL_ANALYSISFORECAST_BGC_001_028/description" TargetMode="External"/><Relationship Id="rId59" Type="http://schemas.openxmlformats.org/officeDocument/2006/relationships/hyperlink" Target="https://data.marine.copernicus.eu/product/SST_MED_SST_L4_REP_OBSERVATIONS_010_021/description" TargetMode="External"/><Relationship Id="rId20" Type="http://schemas.openxmlformats.org/officeDocument/2006/relationships/hyperlink" Target="https://coralreefwatch.noaa.gov/product/vs/timeseries/middle_east.php" TargetMode="External"/><Relationship Id="rId41" Type="http://schemas.openxmlformats.org/officeDocument/2006/relationships/hyperlink" Target="https://data.marine.copernicus.eu/product/GLOBAL_ANALYSISFORECAST_BGC_001_028/description" TargetMode="External"/><Relationship Id="rId54" Type="http://schemas.openxmlformats.org/officeDocument/2006/relationships/hyperlink" Target="https://data.marine.copernicus.eu/product/SST_MED_SST_L4_REP_OBSERVATIONS_010_021/description" TargetMode="External"/><Relationship Id="rId62" Type="http://schemas.openxmlformats.org/officeDocument/2006/relationships/hyperlink" Target="https://data.marine.copernicus.eu/product/SST_MED_SST_L4_REP_OBSERVATIONS_010_021/description" TargetMode="External"/><Relationship Id="rId1" Type="http://schemas.openxmlformats.org/officeDocument/2006/relationships/hyperlink" Target="https://coralreefwatch.noaa.gov/product/vs/timeseries/melanesia.php" TargetMode="External"/><Relationship Id="rId6" Type="http://schemas.openxmlformats.org/officeDocument/2006/relationships/hyperlink" Target="https://coralreefwatch.noaa.gov/product/vs/timeseries/caribbean.php" TargetMode="External"/><Relationship Id="rId15" Type="http://schemas.openxmlformats.org/officeDocument/2006/relationships/hyperlink" Target="https://coralreefwatch.noaa.gov/product/vs/timeseries/micronesia.php" TargetMode="External"/><Relationship Id="rId23" Type="http://schemas.openxmlformats.org/officeDocument/2006/relationships/hyperlink" Target="https://data.marine.copernicus.eu/product/GLOBAL_ANALYSISFORECAST_BGC_001_028/description" TargetMode="External"/><Relationship Id="rId28" Type="http://schemas.openxmlformats.org/officeDocument/2006/relationships/hyperlink" Target="https://data.marine.copernicus.eu/product/GLOBAL_ANALYSISFORECAST_BGC_001_028/description" TargetMode="External"/><Relationship Id="rId36" Type="http://schemas.openxmlformats.org/officeDocument/2006/relationships/hyperlink" Target="https://data.marine.copernicus.eu/product/GLOBAL_ANALYSISFORECAST_BGC_001_028/description" TargetMode="External"/><Relationship Id="rId49" Type="http://schemas.openxmlformats.org/officeDocument/2006/relationships/hyperlink" Target="https://data.marine.copernicus.eu/product/GLOBAL_ANALYSISFORECAST_BGC_001_028/description" TargetMode="External"/><Relationship Id="rId57" Type="http://schemas.openxmlformats.org/officeDocument/2006/relationships/hyperlink" Target="https://data.marine.copernicus.eu/product/SST_MED_SST_L4_REP_OBSERVATIONS_010_021/description" TargetMode="External"/><Relationship Id="rId10" Type="http://schemas.openxmlformats.org/officeDocument/2006/relationships/hyperlink" Target="https://coralreefwatch.noaa.gov/product/vs/timeseries/polynesia.php" TargetMode="External"/><Relationship Id="rId31" Type="http://schemas.openxmlformats.org/officeDocument/2006/relationships/hyperlink" Target="https://data.marine.copernicus.eu/product/GLOBAL_ANALYSISFORECAST_BGC_001_028/description" TargetMode="External"/><Relationship Id="rId44" Type="http://schemas.openxmlformats.org/officeDocument/2006/relationships/hyperlink" Target="https://data.marine.copernicus.eu/product/GLOBAL_ANALYSISFORECAST_BGC_001_028/description" TargetMode="External"/><Relationship Id="rId52" Type="http://schemas.openxmlformats.org/officeDocument/2006/relationships/hyperlink" Target="https://data.marine.copernicus.eu/product/GLOBAL_ANALYSISFORECAST_BGC_001_028/description" TargetMode="External"/><Relationship Id="rId60" Type="http://schemas.openxmlformats.org/officeDocument/2006/relationships/hyperlink" Target="https://data.marine.copernicus.eu/product/SST_MED_SST_L4_REP_OBSERVATIONS_010_021/description" TargetMode="External"/><Relationship Id="rId4" Type="http://schemas.openxmlformats.org/officeDocument/2006/relationships/hyperlink" Target="https://coralreefwatch.noaa.gov/product/vs/timeseries/caribbean.php" TargetMode="External"/><Relationship Id="rId9" Type="http://schemas.openxmlformats.org/officeDocument/2006/relationships/hyperlink" Target="https://coralreefwatch.noaa.gov/product/vs/timeseries/east_asia.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7B0EC-DA7D-4AAC-9ECC-55A406BC9454}">
  <dimension ref="A1:A12"/>
  <sheetViews>
    <sheetView tabSelected="1" workbookViewId="0">
      <selection activeCell="K26" sqref="K26"/>
    </sheetView>
  </sheetViews>
  <sheetFormatPr defaultRowHeight="14.45"/>
  <sheetData>
    <row r="1" spans="1:1" s="637" customFormat="1">
      <c r="A1" s="637" t="s">
        <v>0</v>
      </c>
    </row>
    <row r="2" spans="1:1" s="637" customFormat="1">
      <c r="A2" s="637" t="s">
        <v>1</v>
      </c>
    </row>
    <row r="4" spans="1:1" s="6" customFormat="1" ht="15.75">
      <c r="A4" s="647" t="s">
        <v>2</v>
      </c>
    </row>
    <row r="5" spans="1:1">
      <c r="A5" t="s">
        <v>3</v>
      </c>
    </row>
    <row r="6" spans="1:1">
      <c r="A6" t="s">
        <v>4</v>
      </c>
    </row>
    <row r="8" spans="1:1">
      <c r="A8" t="s">
        <v>5</v>
      </c>
    </row>
    <row r="9" spans="1:1">
      <c r="A9" t="s">
        <v>6</v>
      </c>
    </row>
    <row r="10" spans="1:1">
      <c r="A10" t="s">
        <v>7</v>
      </c>
    </row>
    <row r="11" spans="1:1">
      <c r="A11" t="s">
        <v>8</v>
      </c>
    </row>
    <row r="12" spans="1:1">
      <c r="A12" t="s">
        <v>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3707C-0C9C-4912-B487-0DEAC30985B1}">
  <dimension ref="A1:AT102"/>
  <sheetViews>
    <sheetView zoomScaleNormal="100" workbookViewId="0">
      <selection activeCell="L1" sqref="L1"/>
    </sheetView>
  </sheetViews>
  <sheetFormatPr defaultColWidth="9.140625" defaultRowHeight="14.45"/>
  <cols>
    <col min="1" max="1" width="16.85546875" style="2" customWidth="1"/>
    <col min="2" max="2" width="28.5703125" style="2" customWidth="1"/>
    <col min="3" max="3" width="12.140625" style="2" customWidth="1"/>
    <col min="4" max="4" width="12.42578125" style="38" customWidth="1"/>
    <col min="5" max="5" width="26.42578125" style="2" customWidth="1"/>
    <col min="6" max="6" width="32.140625" style="2" customWidth="1"/>
    <col min="7" max="7" width="9.140625" style="54"/>
    <col min="8" max="16" width="9.140625" style="2"/>
    <col min="17" max="17" width="9.140625" style="55"/>
    <col min="18" max="18" width="9.140625" style="1"/>
    <col min="19" max="24" width="9.140625" style="2"/>
    <col min="25" max="25" width="9.140625" style="55"/>
    <col min="26" max="26" width="9.140625" style="1"/>
    <col min="27" max="32" width="9.140625" style="2"/>
    <col min="33" max="33" width="9.140625" style="55"/>
    <col min="34" max="34" width="9.140625" style="1"/>
    <col min="35" max="35" width="10" style="2" bestFit="1" customWidth="1"/>
    <col min="36" max="40" width="9.140625" style="2"/>
    <col min="41" max="41" width="9.140625" style="55"/>
    <col min="42" max="42" width="9.140625" style="1"/>
    <col min="43" max="16384" width="9.140625" style="2"/>
  </cols>
  <sheetData>
    <row r="1" spans="1:46" ht="66" customHeight="1">
      <c r="A1" s="638" t="s">
        <v>10</v>
      </c>
      <c r="B1" s="639"/>
      <c r="C1" s="639"/>
      <c r="D1" s="639"/>
      <c r="E1" s="639"/>
      <c r="F1" s="639"/>
      <c r="G1" s="639"/>
      <c r="H1" s="640"/>
      <c r="M1" s="621"/>
      <c r="N1" s="622"/>
      <c r="O1" s="622"/>
      <c r="P1" s="622"/>
      <c r="Q1" s="622"/>
      <c r="R1" s="622"/>
      <c r="S1" s="622"/>
      <c r="T1" s="622"/>
      <c r="U1" s="623"/>
      <c r="V1" s="623"/>
      <c r="W1" s="623"/>
      <c r="X1" s="623"/>
      <c r="Y1" s="623"/>
      <c r="Z1" s="624"/>
      <c r="AG1" s="38"/>
      <c r="AO1" s="38"/>
    </row>
    <row r="2" spans="1:46" s="3" customFormat="1">
      <c r="D2" s="35"/>
      <c r="E2" s="2"/>
      <c r="G2" s="641" t="s">
        <v>11</v>
      </c>
      <c r="H2" s="642"/>
      <c r="I2" s="642"/>
      <c r="J2" s="642"/>
      <c r="K2" s="642"/>
      <c r="L2" s="642"/>
      <c r="M2" s="642"/>
      <c r="N2" s="642"/>
      <c r="O2" s="642"/>
      <c r="P2" s="642"/>
      <c r="Q2" s="643"/>
      <c r="R2" s="642" t="s">
        <v>12</v>
      </c>
      <c r="S2" s="642"/>
      <c r="T2" s="642"/>
      <c r="U2" s="642"/>
      <c r="V2" s="642"/>
      <c r="W2" s="642"/>
      <c r="X2" s="642"/>
      <c r="Y2" s="642"/>
      <c r="Z2" s="642" t="s">
        <v>13</v>
      </c>
      <c r="AA2" s="642"/>
      <c r="AB2" s="642"/>
      <c r="AC2" s="642"/>
      <c r="AD2" s="642"/>
      <c r="AE2" s="642"/>
      <c r="AF2" s="642"/>
      <c r="AG2" s="642"/>
      <c r="AH2" s="642" t="s">
        <v>14</v>
      </c>
      <c r="AI2" s="642"/>
      <c r="AJ2" s="642"/>
      <c r="AK2" s="642"/>
      <c r="AL2" s="642"/>
      <c r="AM2" s="642"/>
      <c r="AN2" s="642"/>
      <c r="AO2" s="642"/>
      <c r="AP2" s="5" t="s">
        <v>15</v>
      </c>
      <c r="AQ2" s="3" t="s">
        <v>16</v>
      </c>
      <c r="AR2" s="3" t="s">
        <v>17</v>
      </c>
    </row>
    <row r="3" spans="1:46" s="3" customFormat="1">
      <c r="D3" s="35"/>
      <c r="E3" s="2"/>
      <c r="G3" s="641"/>
      <c r="H3" s="642"/>
      <c r="I3" s="642" t="s">
        <v>18</v>
      </c>
      <c r="J3" s="642"/>
      <c r="K3" s="642"/>
      <c r="L3" s="642" t="s">
        <v>19</v>
      </c>
      <c r="M3" s="642"/>
      <c r="N3" s="642"/>
      <c r="O3" s="642" t="s">
        <v>20</v>
      </c>
      <c r="P3" s="642"/>
      <c r="Q3" s="643"/>
      <c r="R3" s="4"/>
      <c r="T3" s="642" t="s">
        <v>18</v>
      </c>
      <c r="U3" s="642"/>
      <c r="V3" s="642"/>
      <c r="W3" s="642" t="s">
        <v>19</v>
      </c>
      <c r="X3" s="642"/>
      <c r="Y3" s="642"/>
      <c r="Z3" s="642"/>
      <c r="AA3" s="642"/>
      <c r="AB3" s="642" t="s">
        <v>18</v>
      </c>
      <c r="AC3" s="642"/>
      <c r="AD3" s="642"/>
      <c r="AE3" s="642" t="s">
        <v>19</v>
      </c>
      <c r="AF3" s="642"/>
      <c r="AG3" s="642"/>
      <c r="AH3" s="642"/>
      <c r="AI3" s="642"/>
      <c r="AJ3" s="642" t="s">
        <v>18</v>
      </c>
      <c r="AK3" s="642"/>
      <c r="AL3" s="642"/>
      <c r="AM3" s="642" t="s">
        <v>19</v>
      </c>
      <c r="AN3" s="642"/>
      <c r="AO3" s="642"/>
      <c r="AP3" s="5" t="s">
        <v>21</v>
      </c>
    </row>
    <row r="4" spans="1:46" s="3" customFormat="1">
      <c r="A4" s="3" t="s">
        <v>22</v>
      </c>
      <c r="B4" s="3" t="s">
        <v>23</v>
      </c>
      <c r="C4" s="3" t="s">
        <v>24</v>
      </c>
      <c r="D4" s="35" t="s">
        <v>25</v>
      </c>
      <c r="E4" s="3" t="s">
        <v>26</v>
      </c>
      <c r="F4" s="3" t="s">
        <v>27</v>
      </c>
      <c r="G4" s="44" t="s">
        <v>28</v>
      </c>
      <c r="H4" s="3" t="s">
        <v>29</v>
      </c>
      <c r="I4" s="7" t="s">
        <v>30</v>
      </c>
      <c r="J4" s="7" t="s">
        <v>31</v>
      </c>
      <c r="K4" s="7" t="s">
        <v>32</v>
      </c>
      <c r="L4" s="7" t="s">
        <v>33</v>
      </c>
      <c r="M4" s="7" t="s">
        <v>34</v>
      </c>
      <c r="N4" s="7" t="s">
        <v>35</v>
      </c>
      <c r="O4" s="7" t="s">
        <v>36</v>
      </c>
      <c r="P4" s="7" t="s">
        <v>37</v>
      </c>
      <c r="Q4" s="7" t="s">
        <v>38</v>
      </c>
      <c r="R4" s="4" t="s">
        <v>39</v>
      </c>
      <c r="S4" s="3" t="s">
        <v>40</v>
      </c>
      <c r="T4" s="7" t="s">
        <v>41</v>
      </c>
      <c r="U4" s="7" t="s">
        <v>42</v>
      </c>
      <c r="V4" s="7" t="s">
        <v>43</v>
      </c>
      <c r="W4" s="7" t="s">
        <v>44</v>
      </c>
      <c r="X4" s="7" t="s">
        <v>45</v>
      </c>
      <c r="Y4" s="7" t="s">
        <v>46</v>
      </c>
      <c r="Z4" s="4" t="s">
        <v>47</v>
      </c>
      <c r="AA4" s="3" t="s">
        <v>48</v>
      </c>
      <c r="AB4" s="7" t="s">
        <v>49</v>
      </c>
      <c r="AC4" s="7" t="s">
        <v>50</v>
      </c>
      <c r="AD4" s="7" t="s">
        <v>51</v>
      </c>
      <c r="AE4" s="7" t="s">
        <v>52</v>
      </c>
      <c r="AF4" s="7" t="s">
        <v>53</v>
      </c>
      <c r="AG4" s="7" t="s">
        <v>54</v>
      </c>
      <c r="AH4" s="4" t="s">
        <v>55</v>
      </c>
      <c r="AI4" s="3" t="s">
        <v>56</v>
      </c>
      <c r="AJ4" s="7" t="s">
        <v>57</v>
      </c>
      <c r="AK4" s="7" t="s">
        <v>58</v>
      </c>
      <c r="AL4" s="7" t="s">
        <v>59</v>
      </c>
      <c r="AM4" s="7" t="s">
        <v>60</v>
      </c>
      <c r="AN4" s="7" t="s">
        <v>61</v>
      </c>
      <c r="AO4" s="7" t="s">
        <v>62</v>
      </c>
      <c r="AP4" s="4"/>
    </row>
    <row r="5" spans="1:46" s="378" customFormat="1">
      <c r="A5" s="371" t="s">
        <v>63</v>
      </c>
      <c r="B5" s="371" t="s">
        <v>64</v>
      </c>
      <c r="C5" s="371" t="s">
        <v>65</v>
      </c>
      <c r="D5" s="372" t="s">
        <v>66</v>
      </c>
      <c r="E5" s="371" t="s">
        <v>67</v>
      </c>
      <c r="F5" s="597" t="s">
        <v>68</v>
      </c>
      <c r="G5" s="373" t="s">
        <v>69</v>
      </c>
      <c r="H5" s="371">
        <v>3</v>
      </c>
      <c r="I5" s="374">
        <v>33.1</v>
      </c>
      <c r="J5" s="374">
        <v>28.1</v>
      </c>
      <c r="K5" s="374">
        <f>I5-J5</f>
        <v>5</v>
      </c>
      <c r="L5" s="374">
        <v>26</v>
      </c>
      <c r="M5" s="374">
        <v>24</v>
      </c>
      <c r="N5" s="374">
        <f>L5-M5</f>
        <v>2</v>
      </c>
      <c r="O5" s="374">
        <v>30.9</v>
      </c>
      <c r="P5" s="374">
        <v>25</v>
      </c>
      <c r="Q5" s="375">
        <f>O5-P5</f>
        <v>5.8999999999999986</v>
      </c>
      <c r="R5" s="376" t="s">
        <v>70</v>
      </c>
      <c r="S5" s="374">
        <v>3</v>
      </c>
      <c r="T5" s="374">
        <v>7.91</v>
      </c>
      <c r="U5" s="374">
        <v>7.24</v>
      </c>
      <c r="V5" s="374">
        <f>T5-U5</f>
        <v>0.66999999999999993</v>
      </c>
      <c r="W5" s="374">
        <v>7.9</v>
      </c>
      <c r="X5" s="374">
        <v>7.5</v>
      </c>
      <c r="Y5" s="375">
        <f>W5-X5</f>
        <v>0.40000000000000036</v>
      </c>
      <c r="Z5" s="376" t="s">
        <v>69</v>
      </c>
      <c r="AA5" s="374">
        <v>3</v>
      </c>
      <c r="AB5" s="374">
        <v>36.9</v>
      </c>
      <c r="AC5" s="374">
        <v>35.5</v>
      </c>
      <c r="AD5" s="374">
        <f>AB5-AC5</f>
        <v>1.3999999999999986</v>
      </c>
      <c r="AE5" s="374" t="s">
        <v>69</v>
      </c>
      <c r="AF5" s="374" t="s">
        <v>69</v>
      </c>
      <c r="AG5" s="375" t="s">
        <v>69</v>
      </c>
      <c r="AH5" s="376" t="s">
        <v>69</v>
      </c>
      <c r="AI5" s="374">
        <v>3</v>
      </c>
      <c r="AJ5" s="374">
        <f>2306+5.48</f>
        <v>2311.48</v>
      </c>
      <c r="AK5" s="374">
        <f>2306-5.48</f>
        <v>2300.52</v>
      </c>
      <c r="AL5" s="374">
        <f>AJ5-AK5</f>
        <v>10.960000000000036</v>
      </c>
      <c r="AM5" s="374">
        <v>2416</v>
      </c>
      <c r="AN5" s="374">
        <v>2179</v>
      </c>
      <c r="AO5" s="375">
        <f>AM5-AN5</f>
        <v>237</v>
      </c>
      <c r="AP5" s="377" t="s">
        <v>69</v>
      </c>
      <c r="AQ5" s="371" t="s">
        <v>71</v>
      </c>
      <c r="AR5" s="371" t="s">
        <v>69</v>
      </c>
      <c r="AS5" s="371" t="s">
        <v>69</v>
      </c>
      <c r="AT5" s="371" t="s">
        <v>69</v>
      </c>
    </row>
    <row r="6" spans="1:46" s="378" customFormat="1">
      <c r="A6" s="371" t="s">
        <v>63</v>
      </c>
      <c r="B6" s="371" t="s">
        <v>64</v>
      </c>
      <c r="C6" s="371" t="s">
        <v>65</v>
      </c>
      <c r="D6" s="372" t="s">
        <v>66</v>
      </c>
      <c r="E6" s="371" t="s">
        <v>72</v>
      </c>
      <c r="F6" s="379" t="s">
        <v>73</v>
      </c>
      <c r="G6" s="373" t="s">
        <v>74</v>
      </c>
      <c r="H6" s="371">
        <v>608</v>
      </c>
      <c r="I6" s="374">
        <v>30</v>
      </c>
      <c r="J6" s="374">
        <v>27</v>
      </c>
      <c r="K6" s="374">
        <f>I6-J6</f>
        <v>3</v>
      </c>
      <c r="L6" s="374">
        <v>23</v>
      </c>
      <c r="M6" s="374">
        <v>20.399999999999999</v>
      </c>
      <c r="N6" s="374">
        <f>L6-M6</f>
        <v>2.6000000000000014</v>
      </c>
      <c r="O6" s="374">
        <v>29.6</v>
      </c>
      <c r="P6" s="374">
        <v>21</v>
      </c>
      <c r="Q6" s="375">
        <f>O6-P6</f>
        <v>8.6000000000000014</v>
      </c>
      <c r="R6" s="376" t="s">
        <v>69</v>
      </c>
      <c r="S6" s="374">
        <v>4</v>
      </c>
      <c r="T6" s="374">
        <v>8.06</v>
      </c>
      <c r="U6" s="374">
        <v>7.23</v>
      </c>
      <c r="V6" s="374">
        <v>0.83</v>
      </c>
      <c r="W6" s="374">
        <v>7.95</v>
      </c>
      <c r="X6" s="374">
        <v>7.41</v>
      </c>
      <c r="Y6" s="375">
        <f>W6-X6</f>
        <v>0.54</v>
      </c>
      <c r="Z6" s="376" t="s">
        <v>75</v>
      </c>
      <c r="AA6" s="374" t="s">
        <v>76</v>
      </c>
      <c r="AB6" s="374">
        <v>39.4</v>
      </c>
      <c r="AC6" s="374">
        <v>35.700000000000003</v>
      </c>
      <c r="AD6" s="374">
        <f>AB6-AC6</f>
        <v>3.6999999999999957</v>
      </c>
      <c r="AE6" s="374">
        <v>37.299999999999997</v>
      </c>
      <c r="AF6" s="374">
        <v>35.5</v>
      </c>
      <c r="AG6" s="375">
        <f>AE6-AF6</f>
        <v>1.7999999999999972</v>
      </c>
      <c r="AH6" s="376" t="s">
        <v>77</v>
      </c>
      <c r="AI6" s="374" t="s">
        <v>76</v>
      </c>
      <c r="AJ6" s="374">
        <v>2760</v>
      </c>
      <c r="AK6" s="374">
        <v>2220</v>
      </c>
      <c r="AL6" s="374">
        <v>540</v>
      </c>
      <c r="AM6" s="374">
        <v>2393.8000000000002</v>
      </c>
      <c r="AN6" s="374">
        <v>2256.3000000000002</v>
      </c>
      <c r="AO6" s="375">
        <f>AM6-AN6</f>
        <v>137.5</v>
      </c>
      <c r="AP6" s="377" t="s">
        <v>69</v>
      </c>
      <c r="AQ6" s="371" t="s">
        <v>69</v>
      </c>
      <c r="AR6" s="371" t="s">
        <v>69</v>
      </c>
      <c r="AS6" s="371" t="s">
        <v>69</v>
      </c>
      <c r="AT6" s="371" t="s">
        <v>69</v>
      </c>
    </row>
    <row r="7" spans="1:46" s="387" customFormat="1">
      <c r="A7" s="380" t="s">
        <v>63</v>
      </c>
      <c r="B7" s="380" t="s">
        <v>64</v>
      </c>
      <c r="C7" s="380" t="s">
        <v>65</v>
      </c>
      <c r="D7" s="381" t="s">
        <v>66</v>
      </c>
      <c r="E7" s="371" t="s">
        <v>78</v>
      </c>
      <c r="F7" s="380"/>
      <c r="G7" s="382"/>
      <c r="H7" s="380"/>
      <c r="I7" s="383">
        <f t="shared" ref="I7:P7" si="0">AVERAGE(I5:I6)</f>
        <v>31.55</v>
      </c>
      <c r="J7" s="383">
        <f t="shared" si="0"/>
        <v>27.55</v>
      </c>
      <c r="K7" s="383">
        <f>I7-J7</f>
        <v>4</v>
      </c>
      <c r="L7" s="383">
        <f t="shared" si="0"/>
        <v>24.5</v>
      </c>
      <c r="M7" s="383">
        <f t="shared" si="0"/>
        <v>22.2</v>
      </c>
      <c r="N7" s="383">
        <f>L7-M7</f>
        <v>2.3000000000000007</v>
      </c>
      <c r="O7" s="383">
        <f t="shared" si="0"/>
        <v>30.25</v>
      </c>
      <c r="P7" s="383">
        <f t="shared" si="0"/>
        <v>23</v>
      </c>
      <c r="Q7" s="384">
        <f>O7-P7</f>
        <v>7.25</v>
      </c>
      <c r="R7" s="385"/>
      <c r="S7" s="383"/>
      <c r="T7" s="383">
        <f t="shared" ref="T7:U7" si="1">AVERAGE(T5:T6)</f>
        <v>7.9850000000000003</v>
      </c>
      <c r="U7" s="383">
        <f t="shared" si="1"/>
        <v>7.2350000000000003</v>
      </c>
      <c r="V7" s="383">
        <f>T7-U7</f>
        <v>0.75</v>
      </c>
      <c r="W7" s="383">
        <f t="shared" ref="W7:X7" si="2">AVERAGE(W5:W6)</f>
        <v>7.9250000000000007</v>
      </c>
      <c r="X7" s="383">
        <f t="shared" si="2"/>
        <v>7.4550000000000001</v>
      </c>
      <c r="Y7" s="384">
        <f>W7-X7</f>
        <v>0.47000000000000064</v>
      </c>
      <c r="Z7" s="385"/>
      <c r="AA7" s="383"/>
      <c r="AB7" s="383">
        <f t="shared" ref="AB7:AC7" si="3">AVERAGE(AB5:AB6)</f>
        <v>38.15</v>
      </c>
      <c r="AC7" s="383">
        <f t="shared" si="3"/>
        <v>35.6</v>
      </c>
      <c r="AD7" s="383">
        <f>AB7-AC7</f>
        <v>2.5499999999999972</v>
      </c>
      <c r="AE7" s="383">
        <f t="shared" ref="AE7:AF7" si="4">AVERAGE(AE5:AE6)</f>
        <v>37.299999999999997</v>
      </c>
      <c r="AF7" s="383">
        <f t="shared" si="4"/>
        <v>35.5</v>
      </c>
      <c r="AG7" s="384">
        <f>AE7-AF7</f>
        <v>1.7999999999999972</v>
      </c>
      <c r="AH7" s="385"/>
      <c r="AI7" s="383"/>
      <c r="AJ7" s="383">
        <f t="shared" ref="AJ7:AK7" si="5">AVERAGE(AJ5:AJ6)</f>
        <v>2535.7399999999998</v>
      </c>
      <c r="AK7" s="383">
        <f t="shared" si="5"/>
        <v>2260.2600000000002</v>
      </c>
      <c r="AL7" s="383">
        <f>AJ7-AK7</f>
        <v>275.47999999999956</v>
      </c>
      <c r="AM7" s="383">
        <f t="shared" ref="AM7:AN7" si="6">AVERAGE(AM5:AM6)</f>
        <v>2404.9</v>
      </c>
      <c r="AN7" s="383">
        <f t="shared" si="6"/>
        <v>2217.65</v>
      </c>
      <c r="AO7" s="384">
        <f>AM7-AN7</f>
        <v>187.25</v>
      </c>
      <c r="AP7" s="386"/>
      <c r="AQ7" s="380"/>
      <c r="AR7" s="380"/>
      <c r="AS7" s="380"/>
      <c r="AT7" s="380"/>
    </row>
    <row r="8" spans="1:46" s="469" customFormat="1">
      <c r="A8" s="502" t="s">
        <v>63</v>
      </c>
      <c r="B8" s="502" t="s">
        <v>79</v>
      </c>
      <c r="C8" s="502" t="s">
        <v>80</v>
      </c>
      <c r="D8" s="503" t="s">
        <v>81</v>
      </c>
      <c r="E8" s="502" t="s">
        <v>82</v>
      </c>
      <c r="F8" s="478" t="s">
        <v>83</v>
      </c>
      <c r="G8" s="504" t="s">
        <v>84</v>
      </c>
      <c r="H8" s="502">
        <v>50</v>
      </c>
      <c r="I8" s="505">
        <v>33.299999999999997</v>
      </c>
      <c r="J8" s="505">
        <v>25.6</v>
      </c>
      <c r="K8" s="505">
        <f>I8-J8</f>
        <v>7.6999999999999957</v>
      </c>
      <c r="L8" s="505">
        <v>23.5</v>
      </c>
      <c r="M8" s="505">
        <v>21.9</v>
      </c>
      <c r="N8" s="505">
        <f>L8-M8</f>
        <v>1.6000000000000014</v>
      </c>
      <c r="O8" s="505"/>
      <c r="P8" s="505" t="s">
        <v>69</v>
      </c>
      <c r="Q8" s="506" t="s">
        <v>69</v>
      </c>
      <c r="R8" s="507" t="s">
        <v>85</v>
      </c>
      <c r="S8" s="505">
        <v>50</v>
      </c>
      <c r="T8" s="505">
        <v>8.5269999999999992</v>
      </c>
      <c r="U8" s="505">
        <v>7.2119999999999997</v>
      </c>
      <c r="V8" s="505">
        <f>T8-U8</f>
        <v>1.3149999999999995</v>
      </c>
      <c r="W8" s="505">
        <v>8.1020000000000003</v>
      </c>
      <c r="X8" s="505">
        <v>7.6139999999999999</v>
      </c>
      <c r="Y8" s="506">
        <f>W8-X8</f>
        <v>0.48800000000000043</v>
      </c>
      <c r="Z8" s="507" t="s">
        <v>69</v>
      </c>
      <c r="AA8" s="505">
        <v>50</v>
      </c>
      <c r="AB8" s="505">
        <v>33.299999999999997</v>
      </c>
      <c r="AC8" s="505">
        <v>19.8</v>
      </c>
      <c r="AD8" s="505">
        <f>AB8-AC8</f>
        <v>13.499999999999996</v>
      </c>
      <c r="AE8" s="505">
        <v>35.700000000000003</v>
      </c>
      <c r="AF8" s="505">
        <v>34</v>
      </c>
      <c r="AG8" s="506">
        <f>AE8-AF8</f>
        <v>1.7000000000000028</v>
      </c>
      <c r="AH8" s="507" t="s">
        <v>86</v>
      </c>
      <c r="AI8" s="505">
        <v>15</v>
      </c>
      <c r="AJ8" s="505">
        <v>2243.1</v>
      </c>
      <c r="AK8" s="505">
        <v>2010.5</v>
      </c>
      <c r="AL8" s="505">
        <f>AJ8-AK8</f>
        <v>232.59999999999991</v>
      </c>
      <c r="AM8" s="505">
        <v>2316.1</v>
      </c>
      <c r="AN8" s="505">
        <v>2201.6</v>
      </c>
      <c r="AO8" s="506">
        <f>AM8-AN8</f>
        <v>114.5</v>
      </c>
      <c r="AP8" s="508" t="s">
        <v>69</v>
      </c>
      <c r="AQ8" s="502" t="s">
        <v>87</v>
      </c>
      <c r="AR8" s="502" t="s">
        <v>69</v>
      </c>
      <c r="AS8" s="502" t="s">
        <v>69</v>
      </c>
      <c r="AT8" s="502" t="s">
        <v>69</v>
      </c>
    </row>
    <row r="9" spans="1:46" s="469" customFormat="1">
      <c r="A9" s="502" t="s">
        <v>63</v>
      </c>
      <c r="B9" s="502" t="s">
        <v>88</v>
      </c>
      <c r="C9" s="502" t="s">
        <v>80</v>
      </c>
      <c r="D9" s="503" t="s">
        <v>81</v>
      </c>
      <c r="E9" s="502" t="s">
        <v>89</v>
      </c>
      <c r="F9" s="478" t="s">
        <v>90</v>
      </c>
      <c r="G9" s="504" t="s">
        <v>91</v>
      </c>
      <c r="H9" s="502"/>
      <c r="I9" s="505"/>
      <c r="J9" s="505"/>
      <c r="K9" s="505"/>
      <c r="L9" s="505"/>
      <c r="M9" s="505"/>
      <c r="N9" s="505"/>
      <c r="O9" s="505">
        <v>29.5</v>
      </c>
      <c r="P9" s="505">
        <v>23.8</v>
      </c>
      <c r="Q9" s="506">
        <f>O9-P9</f>
        <v>5.6999999999999993</v>
      </c>
      <c r="R9" s="507"/>
      <c r="S9" s="505"/>
      <c r="T9" s="505"/>
      <c r="U9" s="505"/>
      <c r="V9" s="505"/>
      <c r="W9" s="505"/>
      <c r="X9" s="505"/>
      <c r="Y9" s="506"/>
      <c r="Z9" s="507"/>
      <c r="AA9" s="505"/>
      <c r="AB9" s="505"/>
      <c r="AC9" s="505"/>
      <c r="AD9" s="505"/>
      <c r="AE9" s="505"/>
      <c r="AF9" s="505"/>
      <c r="AG9" s="506"/>
      <c r="AH9" s="507"/>
      <c r="AI9" s="505"/>
      <c r="AJ9" s="505"/>
      <c r="AK9" s="505"/>
      <c r="AL9" s="505"/>
      <c r="AM9" s="505"/>
      <c r="AN9" s="505"/>
      <c r="AO9" s="506"/>
      <c r="AP9" s="508"/>
      <c r="AQ9" s="502"/>
      <c r="AR9" s="502"/>
      <c r="AS9" s="502"/>
      <c r="AT9" s="502"/>
    </row>
    <row r="10" spans="1:46" s="479" customFormat="1">
      <c r="A10" s="509" t="s">
        <v>63</v>
      </c>
      <c r="B10" s="509" t="s">
        <v>92</v>
      </c>
      <c r="C10" s="509" t="s">
        <v>80</v>
      </c>
      <c r="D10" s="510" t="s">
        <v>81</v>
      </c>
      <c r="E10" s="502" t="s">
        <v>93</v>
      </c>
      <c r="F10" s="511"/>
      <c r="G10" s="512"/>
      <c r="H10" s="509"/>
      <c r="I10" s="513">
        <v>33.299999999999997</v>
      </c>
      <c r="J10" s="513">
        <f t="shared" ref="J10:P10" si="7">AVERAGE(J8:J9)</f>
        <v>25.6</v>
      </c>
      <c r="K10" s="513">
        <f>I10-J10</f>
        <v>7.6999999999999957</v>
      </c>
      <c r="L10" s="513">
        <f t="shared" si="7"/>
        <v>23.5</v>
      </c>
      <c r="M10" s="513">
        <f t="shared" si="7"/>
        <v>21.9</v>
      </c>
      <c r="N10" s="513">
        <f>L10-M10</f>
        <v>1.6000000000000014</v>
      </c>
      <c r="O10" s="513">
        <f t="shared" si="7"/>
        <v>29.5</v>
      </c>
      <c r="P10" s="513">
        <f t="shared" si="7"/>
        <v>23.8</v>
      </c>
      <c r="Q10" s="514">
        <f>O10-P10</f>
        <v>5.6999999999999993</v>
      </c>
      <c r="R10" s="515"/>
      <c r="S10" s="513"/>
      <c r="T10" s="513">
        <f t="shared" ref="T10:U10" si="8">AVERAGE(T8:T9)</f>
        <v>8.5269999999999992</v>
      </c>
      <c r="U10" s="513">
        <f t="shared" si="8"/>
        <v>7.2119999999999997</v>
      </c>
      <c r="V10" s="513">
        <f>T10-U10</f>
        <v>1.3149999999999995</v>
      </c>
      <c r="W10" s="513">
        <f t="shared" ref="W10:X10" si="9">AVERAGE(W8:W9)</f>
        <v>8.1020000000000003</v>
      </c>
      <c r="X10" s="513">
        <f t="shared" si="9"/>
        <v>7.6139999999999999</v>
      </c>
      <c r="Y10" s="514">
        <f>W10-X10</f>
        <v>0.48800000000000043</v>
      </c>
      <c r="Z10" s="515"/>
      <c r="AA10" s="513"/>
      <c r="AB10" s="513">
        <f t="shared" ref="AB10:AC10" si="10">AVERAGE(AB8:AB9)</f>
        <v>33.299999999999997</v>
      </c>
      <c r="AC10" s="513">
        <f t="shared" si="10"/>
        <v>19.8</v>
      </c>
      <c r="AD10" s="513">
        <f>AB10-AC10</f>
        <v>13.499999999999996</v>
      </c>
      <c r="AE10" s="513">
        <f t="shared" ref="AE10:AF10" si="11">AVERAGE(AE8:AE9)</f>
        <v>35.700000000000003</v>
      </c>
      <c r="AF10" s="513">
        <f t="shared" si="11"/>
        <v>34</v>
      </c>
      <c r="AG10" s="514">
        <f>AE10-AF10</f>
        <v>1.7000000000000028</v>
      </c>
      <c r="AH10" s="515"/>
      <c r="AI10" s="513"/>
      <c r="AJ10" s="513">
        <f t="shared" ref="AJ10:AK10" si="12">AVERAGE(AJ8:AJ9)</f>
        <v>2243.1</v>
      </c>
      <c r="AK10" s="513">
        <f t="shared" si="12"/>
        <v>2010.5</v>
      </c>
      <c r="AL10" s="513">
        <f>AJ10-AK10</f>
        <v>232.59999999999991</v>
      </c>
      <c r="AM10" s="513">
        <f t="shared" ref="AM10:AN10" si="13">AVERAGE(AM8:AM9)</f>
        <v>2316.1</v>
      </c>
      <c r="AN10" s="513">
        <f t="shared" si="13"/>
        <v>2201.6</v>
      </c>
      <c r="AO10" s="514">
        <f>AM10-AN10</f>
        <v>114.5</v>
      </c>
      <c r="AP10" s="516"/>
      <c r="AQ10" s="509"/>
      <c r="AR10" s="509"/>
      <c r="AS10" s="509"/>
      <c r="AT10" s="509"/>
    </row>
    <row r="11" spans="1:46" s="369" customFormat="1">
      <c r="A11" s="362" t="s">
        <v>63</v>
      </c>
      <c r="B11" s="362" t="s">
        <v>94</v>
      </c>
      <c r="C11" s="362" t="s">
        <v>95</v>
      </c>
      <c r="D11" s="363" t="s">
        <v>96</v>
      </c>
      <c r="E11" s="362" t="s">
        <v>97</v>
      </c>
      <c r="F11" s="388" t="s">
        <v>98</v>
      </c>
      <c r="G11" s="364" t="s">
        <v>99</v>
      </c>
      <c r="H11" s="362" t="s">
        <v>100</v>
      </c>
      <c r="I11" s="365">
        <v>31.7</v>
      </c>
      <c r="J11" s="365">
        <v>27</v>
      </c>
      <c r="K11" s="365">
        <f>I11-J11</f>
        <v>4.6999999999999993</v>
      </c>
      <c r="L11" s="365">
        <v>28</v>
      </c>
      <c r="M11" s="365">
        <v>25.4</v>
      </c>
      <c r="N11" s="365">
        <f>L11-M11</f>
        <v>2.6000000000000014</v>
      </c>
      <c r="O11" s="365">
        <v>30.8</v>
      </c>
      <c r="P11" s="365">
        <v>26.7</v>
      </c>
      <c r="Q11" s="366">
        <f>O11-P11</f>
        <v>4.1000000000000014</v>
      </c>
      <c r="R11" s="367" t="s">
        <v>69</v>
      </c>
      <c r="S11" s="365">
        <v>14</v>
      </c>
      <c r="T11" s="365">
        <v>8.0500000000000007</v>
      </c>
      <c r="U11" s="365">
        <v>7.93</v>
      </c>
      <c r="V11" s="365">
        <f>T11-U11</f>
        <v>0.12000000000000099</v>
      </c>
      <c r="W11" s="365">
        <v>8.02</v>
      </c>
      <c r="X11" s="365">
        <v>7.96</v>
      </c>
      <c r="Y11" s="366">
        <f>W11-X11</f>
        <v>5.9999999999999609E-2</v>
      </c>
      <c r="Z11" s="367" t="s">
        <v>69</v>
      </c>
      <c r="AA11" s="365">
        <v>14</v>
      </c>
      <c r="AB11" s="365">
        <v>36.200000000000003</v>
      </c>
      <c r="AC11" s="365">
        <v>33.299999999999997</v>
      </c>
      <c r="AD11" s="365">
        <f>AB11-AC11</f>
        <v>2.9000000000000057</v>
      </c>
      <c r="AE11" s="365">
        <v>34</v>
      </c>
      <c r="AF11" s="365">
        <v>29.9</v>
      </c>
      <c r="AG11" s="366">
        <f>AE11-AF11</f>
        <v>4.1000000000000014</v>
      </c>
      <c r="AH11" s="367" t="s">
        <v>69</v>
      </c>
      <c r="AI11" s="365">
        <v>14</v>
      </c>
      <c r="AJ11" s="365">
        <v>2350</v>
      </c>
      <c r="AK11" s="365">
        <v>2275</v>
      </c>
      <c r="AL11" s="365">
        <f>AJ11-AK11</f>
        <v>75</v>
      </c>
      <c r="AM11" s="365">
        <v>2300</v>
      </c>
      <c r="AN11" s="365">
        <v>2040</v>
      </c>
      <c r="AO11" s="366">
        <f>AM11-AN11</f>
        <v>260</v>
      </c>
      <c r="AP11" s="368" t="s">
        <v>69</v>
      </c>
      <c r="AQ11" s="362" t="s">
        <v>101</v>
      </c>
      <c r="AR11" s="362" t="s">
        <v>102</v>
      </c>
      <c r="AS11" s="362" t="s">
        <v>69</v>
      </c>
      <c r="AT11" s="362" t="s">
        <v>69</v>
      </c>
    </row>
    <row r="12" spans="1:46" s="398" customFormat="1" ht="15" thickBot="1">
      <c r="A12" s="389" t="s">
        <v>63</v>
      </c>
      <c r="B12" s="389" t="s">
        <v>94</v>
      </c>
      <c r="C12" s="389" t="s">
        <v>95</v>
      </c>
      <c r="D12" s="390" t="s">
        <v>96</v>
      </c>
      <c r="E12" s="391" t="s">
        <v>103</v>
      </c>
      <c r="F12" s="392"/>
      <c r="G12" s="393" t="s">
        <v>91</v>
      </c>
      <c r="H12" s="389"/>
      <c r="I12" s="394">
        <f>I11</f>
        <v>31.7</v>
      </c>
      <c r="J12" s="394">
        <f t="shared" ref="J12:P12" si="14">J11</f>
        <v>27</v>
      </c>
      <c r="K12" s="394">
        <f>I12-J12</f>
        <v>4.6999999999999993</v>
      </c>
      <c r="L12" s="394">
        <f>L11</f>
        <v>28</v>
      </c>
      <c r="M12" s="394">
        <f t="shared" si="14"/>
        <v>25.4</v>
      </c>
      <c r="N12" s="394">
        <f>L12-M12</f>
        <v>2.6000000000000014</v>
      </c>
      <c r="O12" s="394">
        <f>O11</f>
        <v>30.8</v>
      </c>
      <c r="P12" s="394">
        <f t="shared" si="14"/>
        <v>26.7</v>
      </c>
      <c r="Q12" s="395">
        <f>O12-P12</f>
        <v>4.1000000000000014</v>
      </c>
      <c r="R12" s="396"/>
      <c r="S12" s="394"/>
      <c r="T12" s="394">
        <f>T11</f>
        <v>8.0500000000000007</v>
      </c>
      <c r="U12" s="394">
        <f t="shared" ref="U12" si="15">U11</f>
        <v>7.93</v>
      </c>
      <c r="V12" s="394">
        <f>T12-U12</f>
        <v>0.12000000000000099</v>
      </c>
      <c r="W12" s="394">
        <f>W11</f>
        <v>8.02</v>
      </c>
      <c r="X12" s="394">
        <f t="shared" ref="X12" si="16">X11</f>
        <v>7.96</v>
      </c>
      <c r="Y12" s="395">
        <f>W12-X12</f>
        <v>5.9999999999999609E-2</v>
      </c>
      <c r="Z12" s="396"/>
      <c r="AA12" s="394"/>
      <c r="AB12" s="394">
        <f>AB11</f>
        <v>36.200000000000003</v>
      </c>
      <c r="AC12" s="394">
        <f t="shared" ref="AC12" si="17">AC11</f>
        <v>33.299999999999997</v>
      </c>
      <c r="AD12" s="394">
        <f>AB12-AC12</f>
        <v>2.9000000000000057</v>
      </c>
      <c r="AE12" s="394">
        <f>AE11</f>
        <v>34</v>
      </c>
      <c r="AF12" s="394">
        <f t="shared" ref="AF12" si="18">AF11</f>
        <v>29.9</v>
      </c>
      <c r="AG12" s="395">
        <f>AE12-AF12</f>
        <v>4.1000000000000014</v>
      </c>
      <c r="AH12" s="396"/>
      <c r="AI12" s="394"/>
      <c r="AJ12" s="394">
        <f>AJ11</f>
        <v>2350</v>
      </c>
      <c r="AK12" s="394">
        <f t="shared" ref="AK12" si="19">AK11</f>
        <v>2275</v>
      </c>
      <c r="AL12" s="394">
        <f>AJ12-AK12</f>
        <v>75</v>
      </c>
      <c r="AM12" s="394">
        <f>AM11</f>
        <v>2300</v>
      </c>
      <c r="AN12" s="394">
        <f t="shared" ref="AN12" si="20">AN11</f>
        <v>2040</v>
      </c>
      <c r="AO12" s="395">
        <f>AM12-AN12</f>
        <v>260</v>
      </c>
      <c r="AP12" s="397"/>
      <c r="AQ12" s="389"/>
      <c r="AR12" s="389"/>
      <c r="AS12" s="389"/>
      <c r="AT12" s="389"/>
    </row>
    <row r="13" spans="1:46" s="86" customFormat="1">
      <c r="A13" s="235" t="s">
        <v>104</v>
      </c>
      <c r="B13" s="235" t="s">
        <v>105</v>
      </c>
      <c r="C13" s="235" t="s">
        <v>106</v>
      </c>
      <c r="D13" s="237" t="s">
        <v>107</v>
      </c>
      <c r="E13" s="235" t="s">
        <v>108</v>
      </c>
      <c r="F13" s="236" t="s">
        <v>109</v>
      </c>
      <c r="G13" s="238" t="s">
        <v>69</v>
      </c>
      <c r="H13" s="235"/>
      <c r="I13" s="239"/>
      <c r="J13" s="239"/>
      <c r="K13" s="239"/>
      <c r="L13" s="239"/>
      <c r="M13" s="239"/>
      <c r="N13" s="239"/>
      <c r="O13" s="239" t="s">
        <v>69</v>
      </c>
      <c r="P13" s="239" t="s">
        <v>69</v>
      </c>
      <c r="Q13" s="240" t="s">
        <v>69</v>
      </c>
      <c r="R13" s="241" t="s">
        <v>110</v>
      </c>
      <c r="S13" s="239">
        <v>42</v>
      </c>
      <c r="T13" s="239">
        <v>8.17</v>
      </c>
      <c r="U13" s="239">
        <v>8.1300000000000008</v>
      </c>
      <c r="V13" s="239">
        <f>T13-U13</f>
        <v>3.9999999999999147E-2</v>
      </c>
      <c r="W13" s="239">
        <v>8.19</v>
      </c>
      <c r="X13" s="239">
        <v>8.15</v>
      </c>
      <c r="Y13" s="240">
        <f>W13-X13</f>
        <v>3.9999999999999147E-2</v>
      </c>
      <c r="Z13" s="241" t="s">
        <v>110</v>
      </c>
      <c r="AA13" s="239">
        <v>42</v>
      </c>
      <c r="AB13" s="239">
        <v>35.200000000000003</v>
      </c>
      <c r="AC13" s="239">
        <v>35</v>
      </c>
      <c r="AD13" s="239">
        <f>AB13-AC13</f>
        <v>0.20000000000000284</v>
      </c>
      <c r="AE13" s="239">
        <v>35.299999999999997</v>
      </c>
      <c r="AF13" s="239">
        <v>35.200000000000003</v>
      </c>
      <c r="AG13" s="240">
        <f>AE13-AF13</f>
        <v>9.9999999999994316E-2</v>
      </c>
      <c r="AH13" s="241" t="s">
        <v>110</v>
      </c>
      <c r="AI13" s="239">
        <v>42</v>
      </c>
      <c r="AJ13" s="239">
        <v>2264</v>
      </c>
      <c r="AK13" s="239">
        <v>2250</v>
      </c>
      <c r="AL13" s="239">
        <f>AJ13-AK13</f>
        <v>14</v>
      </c>
      <c r="AM13" s="239">
        <v>2251</v>
      </c>
      <c r="AN13" s="239">
        <v>2242</v>
      </c>
      <c r="AO13" s="240">
        <f>AM13-AN13</f>
        <v>9</v>
      </c>
      <c r="AP13" s="242" t="s">
        <v>69</v>
      </c>
      <c r="AQ13" s="235" t="s">
        <v>69</v>
      </c>
      <c r="AR13" s="235" t="s">
        <v>69</v>
      </c>
      <c r="AS13" s="235" t="s">
        <v>69</v>
      </c>
      <c r="AT13" s="235" t="s">
        <v>69</v>
      </c>
    </row>
    <row r="14" spans="1:46" s="268" customFormat="1">
      <c r="A14" s="399" t="s">
        <v>104</v>
      </c>
      <c r="B14" s="399" t="s">
        <v>105</v>
      </c>
      <c r="C14" s="399" t="s">
        <v>106</v>
      </c>
      <c r="D14" s="400" t="s">
        <v>107</v>
      </c>
      <c r="E14" s="399" t="s">
        <v>111</v>
      </c>
      <c r="F14" s="401" t="s">
        <v>112</v>
      </c>
      <c r="G14" s="402" t="s">
        <v>91</v>
      </c>
      <c r="H14" s="399" t="s">
        <v>113</v>
      </c>
      <c r="I14" s="403">
        <v>30.6</v>
      </c>
      <c r="J14" s="403">
        <v>29.2</v>
      </c>
      <c r="K14" s="403">
        <f>I14-J14</f>
        <v>1.4000000000000021</v>
      </c>
      <c r="L14" s="403">
        <v>27</v>
      </c>
      <c r="M14" s="403">
        <v>25.8</v>
      </c>
      <c r="N14" s="403">
        <f>L14-M14</f>
        <v>1.1999999999999993</v>
      </c>
      <c r="O14" s="403">
        <v>29.5</v>
      </c>
      <c r="P14" s="403">
        <v>26</v>
      </c>
      <c r="Q14" s="404">
        <f>O14-P14</f>
        <v>3.5</v>
      </c>
      <c r="R14" s="405"/>
      <c r="S14" s="403"/>
      <c r="T14" s="403"/>
      <c r="U14" s="403"/>
      <c r="V14" s="403"/>
      <c r="W14" s="403"/>
      <c r="X14" s="403"/>
      <c r="Y14" s="404"/>
      <c r="Z14" s="405"/>
      <c r="AA14" s="403"/>
      <c r="AB14" s="403"/>
      <c r="AC14" s="403"/>
      <c r="AD14" s="403"/>
      <c r="AE14" s="403"/>
      <c r="AF14" s="403"/>
      <c r="AG14" s="404"/>
      <c r="AH14" s="405"/>
      <c r="AI14" s="403"/>
      <c r="AJ14" s="403"/>
      <c r="AK14" s="403"/>
      <c r="AL14" s="403"/>
      <c r="AM14" s="403"/>
      <c r="AN14" s="403"/>
      <c r="AO14" s="404"/>
      <c r="AP14" s="406"/>
      <c r="AQ14" s="399"/>
      <c r="AR14" s="399"/>
      <c r="AS14" s="399"/>
      <c r="AT14" s="399"/>
    </row>
    <row r="15" spans="1:46" s="13" customFormat="1">
      <c r="A15" s="407" t="s">
        <v>104</v>
      </c>
      <c r="B15" s="407" t="s">
        <v>105</v>
      </c>
      <c r="C15" s="407" t="s">
        <v>106</v>
      </c>
      <c r="D15" s="408" t="s">
        <v>107</v>
      </c>
      <c r="E15" s="399" t="s">
        <v>114</v>
      </c>
      <c r="F15" s="407"/>
      <c r="G15" s="409"/>
      <c r="H15" s="407"/>
      <c r="I15" s="410">
        <f>AVERAGE(I13:I14)</f>
        <v>30.6</v>
      </c>
      <c r="J15" s="410">
        <f t="shared" ref="J15:P15" si="21">AVERAGE(J13:J14)</f>
        <v>29.2</v>
      </c>
      <c r="K15" s="410">
        <f>I15-J15</f>
        <v>1.4000000000000021</v>
      </c>
      <c r="L15" s="410">
        <f t="shared" si="21"/>
        <v>27</v>
      </c>
      <c r="M15" s="410">
        <f t="shared" si="21"/>
        <v>25.8</v>
      </c>
      <c r="N15" s="410">
        <f>L15-M15</f>
        <v>1.1999999999999993</v>
      </c>
      <c r="O15" s="410">
        <f t="shared" si="21"/>
        <v>29.5</v>
      </c>
      <c r="P15" s="410">
        <f t="shared" si="21"/>
        <v>26</v>
      </c>
      <c r="Q15" s="411">
        <f>O15-P15</f>
        <v>3.5</v>
      </c>
      <c r="R15" s="412"/>
      <c r="S15" s="410"/>
      <c r="T15" s="410">
        <f t="shared" ref="T15:U15" si="22">AVERAGE(T13:T14)</f>
        <v>8.17</v>
      </c>
      <c r="U15" s="410">
        <f t="shared" si="22"/>
        <v>8.1300000000000008</v>
      </c>
      <c r="V15" s="410">
        <f>T15-U15</f>
        <v>3.9999999999999147E-2</v>
      </c>
      <c r="W15" s="410">
        <f t="shared" ref="W15:X15" si="23">AVERAGE(W13:W14)</f>
        <v>8.19</v>
      </c>
      <c r="X15" s="410">
        <f t="shared" si="23"/>
        <v>8.15</v>
      </c>
      <c r="Y15" s="411">
        <f>W15-X15</f>
        <v>3.9999999999999147E-2</v>
      </c>
      <c r="Z15" s="412"/>
      <c r="AA15" s="410"/>
      <c r="AB15" s="410">
        <f t="shared" ref="AB15:AC15" si="24">AVERAGE(AB13:AB14)</f>
        <v>35.200000000000003</v>
      </c>
      <c r="AC15" s="410">
        <f t="shared" si="24"/>
        <v>35</v>
      </c>
      <c r="AD15" s="410">
        <f>AB15-AC15</f>
        <v>0.20000000000000284</v>
      </c>
      <c r="AE15" s="410">
        <f t="shared" ref="AE15:AF15" si="25">AVERAGE(AE13:AE14)</f>
        <v>35.299999999999997</v>
      </c>
      <c r="AF15" s="410">
        <f t="shared" si="25"/>
        <v>35.200000000000003</v>
      </c>
      <c r="AG15" s="411">
        <f>AE15-AF15</f>
        <v>9.9999999999994316E-2</v>
      </c>
      <c r="AH15" s="412"/>
      <c r="AI15" s="410"/>
      <c r="AJ15" s="410">
        <f t="shared" ref="AJ15:AK15" si="26">AVERAGE(AJ13:AJ14)</f>
        <v>2264</v>
      </c>
      <c r="AK15" s="410">
        <f t="shared" si="26"/>
        <v>2250</v>
      </c>
      <c r="AL15" s="410">
        <f>AJ15-AK15</f>
        <v>14</v>
      </c>
      <c r="AM15" s="410">
        <f t="shared" ref="AM15:AN15" si="27">AVERAGE(AM13:AM14)</f>
        <v>2251</v>
      </c>
      <c r="AN15" s="410">
        <f t="shared" si="27"/>
        <v>2242</v>
      </c>
      <c r="AO15" s="411">
        <f>AM15-AN15</f>
        <v>9</v>
      </c>
      <c r="AP15" s="413"/>
      <c r="AQ15" s="407"/>
      <c r="AR15" s="407"/>
      <c r="AS15" s="407"/>
      <c r="AT15" s="407"/>
    </row>
    <row r="16" spans="1:46" s="422" customFormat="1">
      <c r="A16" s="414" t="s">
        <v>104</v>
      </c>
      <c r="B16" s="414" t="s">
        <v>115</v>
      </c>
      <c r="C16" s="414" t="s">
        <v>116</v>
      </c>
      <c r="D16" s="415" t="s">
        <v>117</v>
      </c>
      <c r="E16" s="414" t="s">
        <v>118</v>
      </c>
      <c r="F16" s="416" t="s">
        <v>119</v>
      </c>
      <c r="G16" s="417" t="s">
        <v>69</v>
      </c>
      <c r="H16" s="414">
        <v>1</v>
      </c>
      <c r="I16" s="418"/>
      <c r="J16" s="418"/>
      <c r="K16" s="418"/>
      <c r="L16" s="418"/>
      <c r="M16" s="418"/>
      <c r="N16" s="418"/>
      <c r="O16" s="418" t="s">
        <v>69</v>
      </c>
      <c r="P16" s="418" t="s">
        <v>69</v>
      </c>
      <c r="Q16" s="419" t="s">
        <v>69</v>
      </c>
      <c r="R16" s="420" t="s">
        <v>69</v>
      </c>
      <c r="S16" s="418" t="s">
        <v>69</v>
      </c>
      <c r="T16" s="418" t="s">
        <v>69</v>
      </c>
      <c r="U16" s="418" t="s">
        <v>69</v>
      </c>
      <c r="V16" s="418" t="s">
        <v>69</v>
      </c>
      <c r="W16" s="418"/>
      <c r="X16" s="418"/>
      <c r="Y16" s="419"/>
      <c r="Z16" s="420" t="s">
        <v>69</v>
      </c>
      <c r="AA16" s="418"/>
      <c r="AB16" s="418"/>
      <c r="AC16" s="418"/>
      <c r="AD16" s="418"/>
      <c r="AE16" s="418"/>
      <c r="AF16" s="418"/>
      <c r="AG16" s="419"/>
      <c r="AH16" s="420" t="s">
        <v>69</v>
      </c>
      <c r="AI16" s="418">
        <v>1</v>
      </c>
      <c r="AJ16" s="418" t="s">
        <v>69</v>
      </c>
      <c r="AK16" s="418" t="s">
        <v>69</v>
      </c>
      <c r="AL16" s="418" t="s">
        <v>69</v>
      </c>
      <c r="AM16" s="418">
        <v>2225</v>
      </c>
      <c r="AN16" s="418">
        <v>2160</v>
      </c>
      <c r="AO16" s="419">
        <f>AM16-AN16</f>
        <v>65</v>
      </c>
      <c r="AP16" s="421" t="s">
        <v>69</v>
      </c>
      <c r="AQ16" s="414" t="s">
        <v>120</v>
      </c>
      <c r="AR16" s="414" t="s">
        <v>69</v>
      </c>
    </row>
    <row r="17" spans="1:46" s="422" customFormat="1">
      <c r="A17" s="414" t="s">
        <v>104</v>
      </c>
      <c r="B17" s="414" t="s">
        <v>115</v>
      </c>
      <c r="C17" s="414" t="s">
        <v>116</v>
      </c>
      <c r="D17" s="415" t="s">
        <v>117</v>
      </c>
      <c r="E17" s="414" t="s">
        <v>121</v>
      </c>
      <c r="F17" s="617" t="s">
        <v>122</v>
      </c>
      <c r="G17" s="417" t="s">
        <v>123</v>
      </c>
      <c r="H17" s="414">
        <v>5</v>
      </c>
      <c r="I17" s="418">
        <v>31.7</v>
      </c>
      <c r="J17" s="418">
        <v>27.7</v>
      </c>
      <c r="K17" s="418">
        <f>I17-J17</f>
        <v>4</v>
      </c>
      <c r="L17" s="418"/>
      <c r="M17" s="418"/>
      <c r="N17" s="418"/>
      <c r="O17" s="418">
        <v>29.1</v>
      </c>
      <c r="P17" s="418" t="s">
        <v>69</v>
      </c>
      <c r="Q17" s="419" t="s">
        <v>69</v>
      </c>
      <c r="R17" s="420" t="s">
        <v>69</v>
      </c>
      <c r="S17" s="418" t="s">
        <v>124</v>
      </c>
      <c r="T17" s="418">
        <v>8</v>
      </c>
      <c r="U17" s="418">
        <v>7.7</v>
      </c>
      <c r="V17" s="418">
        <f>T17-U17</f>
        <v>0.29999999999999982</v>
      </c>
      <c r="W17" s="418">
        <v>8.1</v>
      </c>
      <c r="X17" s="418">
        <v>7.6</v>
      </c>
      <c r="Y17" s="419">
        <f>W17-X17</f>
        <v>0.5</v>
      </c>
      <c r="Z17" s="420" t="s">
        <v>69</v>
      </c>
      <c r="AA17" s="418"/>
      <c r="AB17" s="418"/>
      <c r="AC17" s="418"/>
      <c r="AD17" s="418"/>
      <c r="AE17" s="418"/>
      <c r="AF17" s="418"/>
      <c r="AG17" s="419"/>
      <c r="AH17" s="420" t="s">
        <v>69</v>
      </c>
      <c r="AI17" s="418">
        <v>3</v>
      </c>
      <c r="AJ17" s="418">
        <v>2425</v>
      </c>
      <c r="AK17" s="418">
        <v>2375</v>
      </c>
      <c r="AL17" s="418">
        <f>AJ17-AK17</f>
        <v>50</v>
      </c>
      <c r="AM17" s="418">
        <v>2700</v>
      </c>
      <c r="AN17" s="418">
        <v>2400</v>
      </c>
      <c r="AO17" s="419">
        <f>AM17-AN17</f>
        <v>300</v>
      </c>
      <c r="AP17" s="421" t="s">
        <v>69</v>
      </c>
      <c r="AQ17" s="414" t="s">
        <v>69</v>
      </c>
      <c r="AR17" s="414" t="s">
        <v>69</v>
      </c>
    </row>
    <row r="18" spans="1:46" s="422" customFormat="1">
      <c r="A18" s="414" t="s">
        <v>104</v>
      </c>
      <c r="B18" s="414" t="s">
        <v>115</v>
      </c>
      <c r="C18" s="414" t="s">
        <v>116</v>
      </c>
      <c r="D18" s="415" t="s">
        <v>117</v>
      </c>
      <c r="E18" s="414" t="s">
        <v>125</v>
      </c>
      <c r="F18" s="598" t="s">
        <v>126</v>
      </c>
      <c r="G18" s="417" t="s">
        <v>127</v>
      </c>
      <c r="H18" s="414" t="s">
        <v>100</v>
      </c>
      <c r="I18" s="418">
        <v>33</v>
      </c>
      <c r="J18" s="418">
        <v>26</v>
      </c>
      <c r="K18" s="418">
        <f>I18-J18</f>
        <v>7</v>
      </c>
      <c r="L18" s="418">
        <v>26</v>
      </c>
      <c r="M18" s="418">
        <v>13</v>
      </c>
      <c r="N18" s="418">
        <f>L18-M18</f>
        <v>13</v>
      </c>
      <c r="O18" s="418">
        <v>32</v>
      </c>
      <c r="P18" s="418">
        <v>18</v>
      </c>
      <c r="Q18" s="419">
        <f>O18-P18</f>
        <v>14</v>
      </c>
      <c r="R18" s="420" t="s">
        <v>127</v>
      </c>
      <c r="S18" s="418" t="s">
        <v>100</v>
      </c>
      <c r="T18" s="418">
        <v>8.35</v>
      </c>
      <c r="U18" s="418">
        <v>7.85</v>
      </c>
      <c r="V18" s="418">
        <f>T18-U18</f>
        <v>0.5</v>
      </c>
      <c r="W18" s="418">
        <v>8.5</v>
      </c>
      <c r="X18" s="418">
        <v>7.8</v>
      </c>
      <c r="Y18" s="419">
        <f>W18-X18</f>
        <v>0.70000000000000018</v>
      </c>
      <c r="Z18" s="420" t="s">
        <v>127</v>
      </c>
      <c r="AA18" s="418" t="s">
        <v>100</v>
      </c>
      <c r="AB18" s="418">
        <v>47.5</v>
      </c>
      <c r="AC18" s="418">
        <v>32</v>
      </c>
      <c r="AD18" s="418">
        <v>15.5</v>
      </c>
      <c r="AE18" s="418">
        <v>37.5</v>
      </c>
      <c r="AF18" s="418">
        <v>31.5</v>
      </c>
      <c r="AG18" s="419">
        <v>13</v>
      </c>
      <c r="AH18" s="420" t="s">
        <v>110</v>
      </c>
      <c r="AI18" s="418">
        <v>26</v>
      </c>
      <c r="AJ18" s="418">
        <v>2222</v>
      </c>
      <c r="AK18" s="418">
        <v>2159</v>
      </c>
      <c r="AL18" s="418">
        <f>AJ18-AK18</f>
        <v>63</v>
      </c>
      <c r="AM18" s="418">
        <v>2895</v>
      </c>
      <c r="AN18" s="418">
        <v>2653</v>
      </c>
      <c r="AO18" s="419">
        <f>AM18-AN18</f>
        <v>242</v>
      </c>
      <c r="AP18" s="421" t="s">
        <v>69</v>
      </c>
      <c r="AQ18" s="414" t="s">
        <v>69</v>
      </c>
      <c r="AR18" s="414" t="s">
        <v>69</v>
      </c>
    </row>
    <row r="19" spans="1:46" s="431" customFormat="1" ht="15" thickBot="1">
      <c r="A19" s="423" t="s">
        <v>104</v>
      </c>
      <c r="B19" s="423" t="s">
        <v>115</v>
      </c>
      <c r="C19" s="423" t="s">
        <v>116</v>
      </c>
      <c r="D19" s="424" t="s">
        <v>117</v>
      </c>
      <c r="E19" s="425" t="s">
        <v>128</v>
      </c>
      <c r="F19" s="423" t="s">
        <v>69</v>
      </c>
      <c r="G19" s="426" t="s">
        <v>69</v>
      </c>
      <c r="H19" s="423" t="s">
        <v>69</v>
      </c>
      <c r="I19" s="427">
        <f t="shared" ref="I19:J19" si="28">AVERAGE(I16:I18)</f>
        <v>32.35</v>
      </c>
      <c r="J19" s="427">
        <f t="shared" si="28"/>
        <v>26.85</v>
      </c>
      <c r="K19" s="427">
        <f>I19-J19</f>
        <v>5.5</v>
      </c>
      <c r="L19" s="427">
        <f t="shared" ref="L19" si="29">AVERAGE(L16:L18)</f>
        <v>26</v>
      </c>
      <c r="M19" s="427">
        <f t="shared" ref="M19" si="30">AVERAGE(M16:M18)</f>
        <v>13</v>
      </c>
      <c r="N19" s="427">
        <f>L19-M19</f>
        <v>13</v>
      </c>
      <c r="O19" s="427">
        <f t="shared" ref="O19" si="31">AVERAGE(O16:O18)</f>
        <v>30.55</v>
      </c>
      <c r="P19" s="427">
        <f t="shared" ref="P19" si="32">AVERAGE(P16:P18)</f>
        <v>18</v>
      </c>
      <c r="Q19" s="428">
        <f>O19-P19</f>
        <v>12.55</v>
      </c>
      <c r="R19" s="429" t="s">
        <v>69</v>
      </c>
      <c r="S19" s="427" t="s">
        <v>69</v>
      </c>
      <c r="T19" s="427">
        <f t="shared" ref="T19" si="33">AVERAGE(T16:T18)</f>
        <v>8.1750000000000007</v>
      </c>
      <c r="U19" s="427">
        <f t="shared" ref="U19" si="34">AVERAGE(U16:U18)</f>
        <v>7.7750000000000004</v>
      </c>
      <c r="V19" s="427">
        <f>T19-U19</f>
        <v>0.40000000000000036</v>
      </c>
      <c r="W19" s="427">
        <f t="shared" ref="W19" si="35">AVERAGE(W16:W18)</f>
        <v>8.3000000000000007</v>
      </c>
      <c r="X19" s="427">
        <f t="shared" ref="X19" si="36">AVERAGE(X16:X18)</f>
        <v>7.6999999999999993</v>
      </c>
      <c r="Y19" s="428">
        <f>W19-X19</f>
        <v>0.60000000000000142</v>
      </c>
      <c r="Z19" s="429" t="s">
        <v>69</v>
      </c>
      <c r="AA19" s="427" t="s">
        <v>69</v>
      </c>
      <c r="AB19" s="427">
        <f t="shared" ref="AB19" si="37">AVERAGE(AB16:AB18)</f>
        <v>47.5</v>
      </c>
      <c r="AC19" s="427">
        <f t="shared" ref="AC19" si="38">AVERAGE(AC16:AC18)</f>
        <v>32</v>
      </c>
      <c r="AD19" s="427">
        <f>AB19-AC19</f>
        <v>15.5</v>
      </c>
      <c r="AE19" s="427">
        <f t="shared" ref="AE19" si="39">AVERAGE(AE16:AE18)</f>
        <v>37.5</v>
      </c>
      <c r="AF19" s="427">
        <f t="shared" ref="AF19" si="40">AVERAGE(AF16:AF18)</f>
        <v>31.5</v>
      </c>
      <c r="AG19" s="428">
        <f>AE19-AF19</f>
        <v>6</v>
      </c>
      <c r="AH19" s="429" t="s">
        <v>69</v>
      </c>
      <c r="AI19" s="427" t="s">
        <v>69</v>
      </c>
      <c r="AJ19" s="427">
        <f t="shared" ref="AJ19" si="41">AVERAGE(AJ16:AJ18)</f>
        <v>2323.5</v>
      </c>
      <c r="AK19" s="427">
        <f t="shared" ref="AK19" si="42">AVERAGE(AK16:AK18)</f>
        <v>2267</v>
      </c>
      <c r="AL19" s="427">
        <f>AJ19-AK19</f>
        <v>56.5</v>
      </c>
      <c r="AM19" s="427">
        <f t="shared" ref="AM19" si="43">AVERAGE(AM16:AM18)</f>
        <v>2606.6666666666665</v>
      </c>
      <c r="AN19" s="427">
        <f t="shared" ref="AN19" si="44">AVERAGE(AN16:AN18)</f>
        <v>2404.3333333333335</v>
      </c>
      <c r="AO19" s="428">
        <f>AM19-AN19</f>
        <v>202.33333333333303</v>
      </c>
      <c r="AP19" s="430" t="s">
        <v>69</v>
      </c>
      <c r="AQ19" s="423" t="s">
        <v>69</v>
      </c>
      <c r="AR19" s="423" t="s">
        <v>69</v>
      </c>
    </row>
    <row r="20" spans="1:46" s="28" customFormat="1">
      <c r="A20" s="99" t="s">
        <v>129</v>
      </c>
      <c r="B20" s="99" t="s">
        <v>130</v>
      </c>
      <c r="C20" s="99" t="s">
        <v>131</v>
      </c>
      <c r="D20" s="100" t="s">
        <v>132</v>
      </c>
      <c r="E20" s="99" t="s">
        <v>133</v>
      </c>
      <c r="F20" s="599" t="s">
        <v>134</v>
      </c>
      <c r="G20" s="101" t="s">
        <v>110</v>
      </c>
      <c r="H20" s="99">
        <v>6</v>
      </c>
      <c r="I20" s="102">
        <v>30.4</v>
      </c>
      <c r="J20" s="102">
        <v>27</v>
      </c>
      <c r="K20" s="102">
        <f>I20-J20</f>
        <v>3.3999999999999986</v>
      </c>
      <c r="L20" s="102"/>
      <c r="M20" s="102"/>
      <c r="N20" s="102"/>
      <c r="O20" s="102" t="s">
        <v>69</v>
      </c>
      <c r="P20" s="102" t="s">
        <v>69</v>
      </c>
      <c r="Q20" s="103" t="s">
        <v>69</v>
      </c>
      <c r="R20" s="104" t="s">
        <v>110</v>
      </c>
      <c r="S20" s="102" t="s">
        <v>69</v>
      </c>
      <c r="T20" s="102">
        <v>7.24</v>
      </c>
      <c r="U20" s="102">
        <v>6.61</v>
      </c>
      <c r="V20" s="102">
        <f>T20-U20</f>
        <v>0.62999999999999989</v>
      </c>
      <c r="W20" s="102"/>
      <c r="X20" s="102"/>
      <c r="Y20" s="103"/>
      <c r="Z20" s="104" t="s">
        <v>110</v>
      </c>
      <c r="AA20" s="102">
        <v>6</v>
      </c>
      <c r="AB20" s="102">
        <v>30.5</v>
      </c>
      <c r="AC20" s="102">
        <v>25.8</v>
      </c>
      <c r="AD20" s="102">
        <f>AB20-AC20</f>
        <v>4.6999999999999993</v>
      </c>
      <c r="AE20" s="102"/>
      <c r="AF20" s="102"/>
      <c r="AG20" s="103"/>
      <c r="AH20" s="104" t="s">
        <v>110</v>
      </c>
      <c r="AI20" s="102">
        <v>6</v>
      </c>
      <c r="AJ20" s="102">
        <v>3864</v>
      </c>
      <c r="AK20" s="102">
        <v>2736</v>
      </c>
      <c r="AL20" s="102">
        <f>AJ20-AK20</f>
        <v>1128</v>
      </c>
      <c r="AM20" s="102"/>
      <c r="AN20" s="102"/>
      <c r="AO20" s="103"/>
      <c r="AP20" s="105" t="s">
        <v>69</v>
      </c>
      <c r="AQ20" s="99" t="s">
        <v>135</v>
      </c>
      <c r="AR20" s="99" t="s">
        <v>69</v>
      </c>
      <c r="AS20" s="99" t="s">
        <v>69</v>
      </c>
      <c r="AT20" s="99" t="s">
        <v>69</v>
      </c>
    </row>
    <row r="21" spans="1:46" s="29" customFormat="1">
      <c r="A21" s="106" t="s">
        <v>129</v>
      </c>
      <c r="B21" s="106" t="s">
        <v>130</v>
      </c>
      <c r="C21" s="106" t="s">
        <v>131</v>
      </c>
      <c r="D21" s="107" t="s">
        <v>132</v>
      </c>
      <c r="E21" s="106" t="s">
        <v>136</v>
      </c>
      <c r="F21" s="600" t="s">
        <v>137</v>
      </c>
      <c r="G21" s="108" t="s">
        <v>69</v>
      </c>
      <c r="H21" s="109"/>
      <c r="I21" s="110"/>
      <c r="J21" s="110"/>
      <c r="K21" s="110"/>
      <c r="L21" s="111" t="s">
        <v>69</v>
      </c>
      <c r="M21" s="111" t="s">
        <v>69</v>
      </c>
      <c r="N21" s="111" t="s">
        <v>69</v>
      </c>
      <c r="O21" s="111" t="s">
        <v>69</v>
      </c>
      <c r="P21" s="111" t="s">
        <v>69</v>
      </c>
      <c r="Q21" s="112" t="s">
        <v>69</v>
      </c>
      <c r="R21" s="113" t="s">
        <v>138</v>
      </c>
      <c r="S21" s="111">
        <v>30</v>
      </c>
      <c r="T21" s="111">
        <v>8.0500000000000007</v>
      </c>
      <c r="U21" s="111">
        <v>7.14</v>
      </c>
      <c r="V21" s="111">
        <f>T21-U21</f>
        <v>0.91000000000000103</v>
      </c>
      <c r="W21" s="111" t="s">
        <v>69</v>
      </c>
      <c r="X21" s="111" t="s">
        <v>69</v>
      </c>
      <c r="Y21" s="112" t="s">
        <v>69</v>
      </c>
      <c r="Z21" s="113" t="s">
        <v>69</v>
      </c>
      <c r="AA21" s="111" t="s">
        <v>69</v>
      </c>
      <c r="AB21" s="111" t="s">
        <v>69</v>
      </c>
      <c r="AC21" s="111" t="s">
        <v>69</v>
      </c>
      <c r="AD21" s="111" t="s">
        <v>69</v>
      </c>
      <c r="AE21" s="111" t="s">
        <v>69</v>
      </c>
      <c r="AF21" s="111" t="s">
        <v>69</v>
      </c>
      <c r="AG21" s="112" t="s">
        <v>69</v>
      </c>
      <c r="AH21" s="113" t="s">
        <v>69</v>
      </c>
      <c r="AI21" s="111" t="s">
        <v>69</v>
      </c>
      <c r="AJ21" s="111" t="s">
        <v>69</v>
      </c>
      <c r="AK21" s="111" t="s">
        <v>69</v>
      </c>
      <c r="AL21" s="111" t="s">
        <v>69</v>
      </c>
      <c r="AM21" s="111" t="s">
        <v>69</v>
      </c>
      <c r="AN21" s="111" t="s">
        <v>69</v>
      </c>
      <c r="AO21" s="112" t="s">
        <v>69</v>
      </c>
      <c r="AP21" s="114" t="s">
        <v>69</v>
      </c>
      <c r="AQ21" s="106" t="s">
        <v>69</v>
      </c>
      <c r="AR21" s="106" t="s">
        <v>69</v>
      </c>
      <c r="AS21" s="106" t="s">
        <v>69</v>
      </c>
      <c r="AT21" s="106" t="s">
        <v>69</v>
      </c>
    </row>
    <row r="22" spans="1:46" s="29" customFormat="1">
      <c r="A22" s="106" t="s">
        <v>129</v>
      </c>
      <c r="B22" s="106" t="s">
        <v>130</v>
      </c>
      <c r="C22" s="106" t="s">
        <v>131</v>
      </c>
      <c r="D22" s="107" t="s">
        <v>132</v>
      </c>
      <c r="E22" s="106" t="s">
        <v>139</v>
      </c>
      <c r="F22" s="115" t="s">
        <v>140</v>
      </c>
      <c r="G22" s="108" t="s">
        <v>69</v>
      </c>
      <c r="H22" s="106" t="s">
        <v>141</v>
      </c>
      <c r="I22" s="111" t="s">
        <v>69</v>
      </c>
      <c r="J22" s="111" t="s">
        <v>69</v>
      </c>
      <c r="K22" s="111" t="s">
        <v>69</v>
      </c>
      <c r="L22" s="111">
        <v>28</v>
      </c>
      <c r="M22" s="111">
        <v>24</v>
      </c>
      <c r="N22" s="111">
        <f>L22-M22</f>
        <v>4</v>
      </c>
      <c r="O22" s="111" t="s">
        <v>69</v>
      </c>
      <c r="P22" s="111">
        <v>26</v>
      </c>
      <c r="Q22" s="112" t="s">
        <v>69</v>
      </c>
      <c r="R22" s="113" t="s">
        <v>69</v>
      </c>
      <c r="S22" s="111" t="s">
        <v>141</v>
      </c>
      <c r="T22" s="111" t="s">
        <v>69</v>
      </c>
      <c r="U22" s="111" t="s">
        <v>69</v>
      </c>
      <c r="V22" s="111" t="s">
        <v>69</v>
      </c>
      <c r="W22" s="111">
        <v>8.3000000000000007</v>
      </c>
      <c r="X22" s="111">
        <v>7.6</v>
      </c>
      <c r="Y22" s="112">
        <f>W22-X22</f>
        <v>0.70000000000000107</v>
      </c>
      <c r="Z22" s="113" t="s">
        <v>110</v>
      </c>
      <c r="AA22" s="111" t="s">
        <v>141</v>
      </c>
      <c r="AB22" s="111" t="s">
        <v>69</v>
      </c>
      <c r="AC22" s="111" t="s">
        <v>69</v>
      </c>
      <c r="AD22" s="111" t="s">
        <v>69</v>
      </c>
      <c r="AE22" s="111">
        <v>36.4</v>
      </c>
      <c r="AF22" s="111">
        <v>29</v>
      </c>
      <c r="AG22" s="112">
        <f>AE22-AF22</f>
        <v>7.3999999999999986</v>
      </c>
      <c r="AH22" s="113" t="s">
        <v>69</v>
      </c>
      <c r="AI22" s="111" t="s">
        <v>69</v>
      </c>
      <c r="AJ22" s="111" t="s">
        <v>69</v>
      </c>
      <c r="AK22" s="111" t="s">
        <v>69</v>
      </c>
      <c r="AL22" s="111" t="s">
        <v>69</v>
      </c>
      <c r="AM22" s="111" t="s">
        <v>69</v>
      </c>
      <c r="AN22" s="111" t="s">
        <v>69</v>
      </c>
      <c r="AO22" s="112" t="s">
        <v>69</v>
      </c>
      <c r="AP22" s="114" t="s">
        <v>69</v>
      </c>
      <c r="AQ22" s="106" t="s">
        <v>69</v>
      </c>
      <c r="AR22" s="106" t="s">
        <v>69</v>
      </c>
      <c r="AS22" s="106" t="s">
        <v>69</v>
      </c>
      <c r="AT22" s="106" t="s">
        <v>69</v>
      </c>
    </row>
    <row r="23" spans="1:46" s="124" customFormat="1" ht="15" thickBot="1">
      <c r="A23" s="116" t="s">
        <v>129</v>
      </c>
      <c r="B23" s="116" t="s">
        <v>130</v>
      </c>
      <c r="C23" s="116" t="s">
        <v>131</v>
      </c>
      <c r="D23" s="118" t="s">
        <v>132</v>
      </c>
      <c r="E23" s="265" t="s">
        <v>142</v>
      </c>
      <c r="F23" s="117"/>
      <c r="G23" s="119"/>
      <c r="H23" s="116"/>
      <c r="I23" s="120">
        <f>AVERAGE(I20:I22)</f>
        <v>30.4</v>
      </c>
      <c r="J23" s="120">
        <f t="shared" ref="J23:P23" si="45">AVERAGE(J20:J22)</f>
        <v>27</v>
      </c>
      <c r="K23" s="120">
        <f>I23-J23</f>
        <v>3.3999999999999986</v>
      </c>
      <c r="L23" s="120">
        <f t="shared" si="45"/>
        <v>28</v>
      </c>
      <c r="M23" s="120">
        <f t="shared" si="45"/>
        <v>24</v>
      </c>
      <c r="N23" s="120">
        <f>L23-M23</f>
        <v>4</v>
      </c>
      <c r="O23" s="120"/>
      <c r="P23" s="120">
        <f t="shared" si="45"/>
        <v>26</v>
      </c>
      <c r="Q23" s="121"/>
      <c r="R23" s="122"/>
      <c r="S23" s="120"/>
      <c r="T23" s="120">
        <f>AVERAGE(T20:T22)</f>
        <v>7.6450000000000005</v>
      </c>
      <c r="U23" s="120">
        <f t="shared" ref="U23" si="46">AVERAGE(U20:U22)</f>
        <v>6.875</v>
      </c>
      <c r="V23" s="120">
        <f t="shared" ref="V23:V28" si="47">T23-U23</f>
        <v>0.77000000000000046</v>
      </c>
      <c r="W23" s="120">
        <f>AVERAGE(W20:W22)</f>
        <v>8.3000000000000007</v>
      </c>
      <c r="X23" s="120">
        <f t="shared" ref="X23" si="48">AVERAGE(X20:X22)</f>
        <v>7.6</v>
      </c>
      <c r="Y23" s="121">
        <f>W23-X23</f>
        <v>0.70000000000000107</v>
      </c>
      <c r="Z23" s="122"/>
      <c r="AA23" s="120"/>
      <c r="AB23" s="120">
        <f>AVERAGE(AB20:AB22)</f>
        <v>30.5</v>
      </c>
      <c r="AC23" s="120">
        <f t="shared" ref="AC23" si="49">AVERAGE(AC20:AC22)</f>
        <v>25.8</v>
      </c>
      <c r="AD23" s="120">
        <f t="shared" ref="AD23:AD28" si="50">AB23-AC23</f>
        <v>4.6999999999999993</v>
      </c>
      <c r="AE23" s="120">
        <f>AVERAGE(AE20:AE22)</f>
        <v>36.4</v>
      </c>
      <c r="AF23" s="120">
        <f t="shared" ref="AF23" si="51">AVERAGE(AF20:AF22)</f>
        <v>29</v>
      </c>
      <c r="AG23" s="121">
        <f>AE23-AF23</f>
        <v>7.3999999999999986</v>
      </c>
      <c r="AH23" s="122"/>
      <c r="AI23" s="120"/>
      <c r="AJ23" s="120">
        <f>AVERAGE(AJ20:AJ22)</f>
        <v>3864</v>
      </c>
      <c r="AK23" s="120">
        <f t="shared" ref="AK23" si="52">AVERAGE(AK20:AK22)</f>
        <v>2736</v>
      </c>
      <c r="AL23" s="120">
        <f t="shared" ref="AL23:AL28" si="53">AJ23-AK23</f>
        <v>1128</v>
      </c>
      <c r="AM23" s="120"/>
      <c r="AN23" s="120"/>
      <c r="AO23" s="121"/>
      <c r="AP23" s="123"/>
      <c r="AQ23" s="116"/>
      <c r="AR23" s="116"/>
      <c r="AS23" s="116"/>
      <c r="AT23" s="116"/>
    </row>
    <row r="24" spans="1:46" s="440" customFormat="1">
      <c r="A24" s="432" t="s">
        <v>143</v>
      </c>
      <c r="B24" s="432" t="s">
        <v>144</v>
      </c>
      <c r="C24" s="432" t="s">
        <v>145</v>
      </c>
      <c r="D24" s="433" t="s">
        <v>146</v>
      </c>
      <c r="E24" s="432" t="s">
        <v>147</v>
      </c>
      <c r="F24" s="434" t="s">
        <v>148</v>
      </c>
      <c r="G24" s="435" t="s">
        <v>69</v>
      </c>
      <c r="H24" s="432">
        <v>7</v>
      </c>
      <c r="I24" s="436"/>
      <c r="J24" s="436"/>
      <c r="K24" s="436"/>
      <c r="L24" s="436" t="s">
        <v>69</v>
      </c>
      <c r="M24" s="436" t="s">
        <v>69</v>
      </c>
      <c r="N24" s="436" t="s">
        <v>69</v>
      </c>
      <c r="O24" s="436" t="s">
        <v>69</v>
      </c>
      <c r="P24" s="436" t="s">
        <v>69</v>
      </c>
      <c r="Q24" s="437" t="s">
        <v>69</v>
      </c>
      <c r="R24" s="438" t="s">
        <v>149</v>
      </c>
      <c r="S24" s="436">
        <v>49</v>
      </c>
      <c r="T24" s="436">
        <v>8.02</v>
      </c>
      <c r="U24" s="436">
        <v>7.02</v>
      </c>
      <c r="V24" s="436">
        <f t="shared" si="47"/>
        <v>1</v>
      </c>
      <c r="W24" s="436" t="s">
        <v>69</v>
      </c>
      <c r="X24" s="436" t="s">
        <v>69</v>
      </c>
      <c r="Y24" s="437" t="s">
        <v>69</v>
      </c>
      <c r="Z24" s="438" t="s">
        <v>150</v>
      </c>
      <c r="AA24" s="436">
        <v>49</v>
      </c>
      <c r="AB24" s="436">
        <v>34.700000000000003</v>
      </c>
      <c r="AC24" s="436">
        <v>34.4</v>
      </c>
      <c r="AD24" s="436">
        <f t="shared" si="50"/>
        <v>0.30000000000000426</v>
      </c>
      <c r="AE24" s="436" t="s">
        <v>69</v>
      </c>
      <c r="AF24" s="436" t="s">
        <v>69</v>
      </c>
      <c r="AG24" s="437" t="s">
        <v>69</v>
      </c>
      <c r="AH24" s="438" t="s">
        <v>150</v>
      </c>
      <c r="AI24" s="436">
        <v>49</v>
      </c>
      <c r="AJ24" s="436">
        <v>2480</v>
      </c>
      <c r="AK24" s="436">
        <v>2286</v>
      </c>
      <c r="AL24" s="436">
        <f t="shared" si="53"/>
        <v>194</v>
      </c>
      <c r="AM24" s="436" t="s">
        <v>69</v>
      </c>
      <c r="AN24" s="436" t="s">
        <v>69</v>
      </c>
      <c r="AO24" s="437" t="s">
        <v>69</v>
      </c>
      <c r="AP24" s="439" t="s">
        <v>69</v>
      </c>
      <c r="AQ24" s="432" t="s">
        <v>151</v>
      </c>
      <c r="AR24" s="432" t="s">
        <v>69</v>
      </c>
      <c r="AS24" s="432" t="s">
        <v>69</v>
      </c>
      <c r="AT24" s="432" t="s">
        <v>69</v>
      </c>
    </row>
    <row r="25" spans="1:46" s="153" customFormat="1">
      <c r="A25" s="151" t="s">
        <v>143</v>
      </c>
      <c r="B25" s="151" t="s">
        <v>144</v>
      </c>
      <c r="C25" s="151" t="s">
        <v>145</v>
      </c>
      <c r="D25" s="160" t="s">
        <v>146</v>
      </c>
      <c r="E25" s="151" t="s">
        <v>152</v>
      </c>
      <c r="F25" s="152" t="s">
        <v>153</v>
      </c>
      <c r="G25" s="155" t="s">
        <v>154</v>
      </c>
      <c r="H25" s="151" t="s">
        <v>155</v>
      </c>
      <c r="I25" s="156">
        <v>31.5</v>
      </c>
      <c r="J25" s="156">
        <v>28.5</v>
      </c>
      <c r="K25" s="156">
        <f>I25-J25</f>
        <v>3</v>
      </c>
      <c r="L25" s="156">
        <v>31</v>
      </c>
      <c r="M25" s="156">
        <v>27.3</v>
      </c>
      <c r="N25" s="156">
        <f>L25-M25</f>
        <v>3.6999999999999993</v>
      </c>
      <c r="O25" s="156">
        <v>30</v>
      </c>
      <c r="P25" s="156">
        <v>29</v>
      </c>
      <c r="Q25" s="157">
        <f>O25-P25</f>
        <v>1</v>
      </c>
      <c r="R25" s="158" t="s">
        <v>69</v>
      </c>
      <c r="S25" s="156" t="s">
        <v>155</v>
      </c>
      <c r="T25" s="156">
        <v>7.8</v>
      </c>
      <c r="U25" s="156">
        <v>7.5</v>
      </c>
      <c r="V25" s="156">
        <f t="shared" si="47"/>
        <v>0.29999999999999982</v>
      </c>
      <c r="W25" s="156">
        <v>7.9</v>
      </c>
      <c r="X25" s="156">
        <v>7.2</v>
      </c>
      <c r="Y25" s="157">
        <f>W25-X25</f>
        <v>0.70000000000000018</v>
      </c>
      <c r="Z25" s="158" t="s">
        <v>69</v>
      </c>
      <c r="AA25" s="156" t="s">
        <v>155</v>
      </c>
      <c r="AB25" s="156">
        <v>34.799999999999997</v>
      </c>
      <c r="AC25" s="156">
        <v>34.5</v>
      </c>
      <c r="AD25" s="156">
        <f t="shared" si="50"/>
        <v>0.29999999999999716</v>
      </c>
      <c r="AE25" s="156">
        <v>36</v>
      </c>
      <c r="AF25" s="156">
        <v>32.6</v>
      </c>
      <c r="AG25" s="157">
        <f>AE25-AF25</f>
        <v>3.3999999999999986</v>
      </c>
      <c r="AH25" s="158" t="s">
        <v>69</v>
      </c>
      <c r="AI25" s="156" t="s">
        <v>155</v>
      </c>
      <c r="AJ25" s="156">
        <v>2285</v>
      </c>
      <c r="AK25" s="156">
        <v>2230</v>
      </c>
      <c r="AL25" s="156">
        <f t="shared" si="53"/>
        <v>55</v>
      </c>
      <c r="AM25" s="156">
        <v>2325</v>
      </c>
      <c r="AN25" s="156">
        <v>2280</v>
      </c>
      <c r="AO25" s="157">
        <f>AM25-AN25</f>
        <v>45</v>
      </c>
      <c r="AP25" s="159" t="s">
        <v>69</v>
      </c>
      <c r="AQ25" s="151" t="s">
        <v>69</v>
      </c>
      <c r="AR25" s="151" t="s">
        <v>69</v>
      </c>
      <c r="AS25" s="151" t="s">
        <v>69</v>
      </c>
      <c r="AT25" s="151" t="s">
        <v>69</v>
      </c>
    </row>
    <row r="26" spans="1:46" s="169" customFormat="1">
      <c r="A26" s="161" t="s">
        <v>143</v>
      </c>
      <c r="B26" s="161" t="s">
        <v>144</v>
      </c>
      <c r="C26" s="161" t="s">
        <v>145</v>
      </c>
      <c r="D26" s="441" t="s">
        <v>146</v>
      </c>
      <c r="E26" s="151" t="s">
        <v>156</v>
      </c>
      <c r="F26" s="161"/>
      <c r="G26" s="164"/>
      <c r="H26" s="161"/>
      <c r="I26" s="165">
        <f>AVERAGE(I24:I25)</f>
        <v>31.5</v>
      </c>
      <c r="J26" s="165">
        <f t="shared" ref="J26:P26" si="54">AVERAGE(J24:J25)</f>
        <v>28.5</v>
      </c>
      <c r="K26" s="165">
        <f>I26-J26</f>
        <v>3</v>
      </c>
      <c r="L26" s="165">
        <f t="shared" si="54"/>
        <v>31</v>
      </c>
      <c r="M26" s="165">
        <f t="shared" si="54"/>
        <v>27.3</v>
      </c>
      <c r="N26" s="165">
        <f>L26-M26</f>
        <v>3.6999999999999993</v>
      </c>
      <c r="O26" s="165">
        <f t="shared" si="54"/>
        <v>30</v>
      </c>
      <c r="P26" s="165">
        <f t="shared" si="54"/>
        <v>29</v>
      </c>
      <c r="Q26" s="166">
        <f>O26-P26</f>
        <v>1</v>
      </c>
      <c r="R26" s="167"/>
      <c r="S26" s="165"/>
      <c r="T26" s="165">
        <f>AVERAGE(T24:T25)</f>
        <v>7.91</v>
      </c>
      <c r="U26" s="165">
        <f t="shared" ref="U26" si="55">AVERAGE(U24:U25)</f>
        <v>7.26</v>
      </c>
      <c r="V26" s="165">
        <f t="shared" si="47"/>
        <v>0.65000000000000036</v>
      </c>
      <c r="W26" s="165">
        <f>AVERAGE(W24:W25)</f>
        <v>7.9</v>
      </c>
      <c r="X26" s="165">
        <f t="shared" ref="X26" si="56">AVERAGE(X24:X25)</f>
        <v>7.2</v>
      </c>
      <c r="Y26" s="166">
        <f>W26-X26</f>
        <v>0.70000000000000018</v>
      </c>
      <c r="Z26" s="167"/>
      <c r="AA26" s="165"/>
      <c r="AB26" s="165">
        <f>AVERAGE(AB24:AB25)</f>
        <v>34.75</v>
      </c>
      <c r="AC26" s="165">
        <f t="shared" ref="AC26" si="57">AVERAGE(AC24:AC25)</f>
        <v>34.450000000000003</v>
      </c>
      <c r="AD26" s="165">
        <f t="shared" si="50"/>
        <v>0.29999999999999716</v>
      </c>
      <c r="AE26" s="165">
        <f>AVERAGE(AE24:AE25)</f>
        <v>36</v>
      </c>
      <c r="AF26" s="165">
        <f t="shared" ref="AF26" si="58">AVERAGE(AF24:AF25)</f>
        <v>32.6</v>
      </c>
      <c r="AG26" s="166">
        <f>AE26-AF26</f>
        <v>3.3999999999999986</v>
      </c>
      <c r="AH26" s="167"/>
      <c r="AI26" s="165"/>
      <c r="AJ26" s="165">
        <f>AVERAGE(AJ24:AJ25)</f>
        <v>2382.5</v>
      </c>
      <c r="AK26" s="165">
        <f t="shared" ref="AK26" si="59">AVERAGE(AK24:AK25)</f>
        <v>2258</v>
      </c>
      <c r="AL26" s="165">
        <f t="shared" si="53"/>
        <v>124.5</v>
      </c>
      <c r="AM26" s="165">
        <f>AVERAGE(AM24:AM25)</f>
        <v>2325</v>
      </c>
      <c r="AN26" s="165">
        <f t="shared" ref="AN26" si="60">AVERAGE(AN24:AN25)</f>
        <v>2280</v>
      </c>
      <c r="AO26" s="166">
        <f>AM26-AN26</f>
        <v>45</v>
      </c>
      <c r="AP26" s="168"/>
      <c r="AQ26" s="161"/>
      <c r="AR26" s="161"/>
      <c r="AS26" s="161"/>
      <c r="AT26" s="161"/>
    </row>
    <row r="27" spans="1:46" s="171" customFormat="1">
      <c r="A27" s="170" t="s">
        <v>143</v>
      </c>
      <c r="B27" s="170" t="s">
        <v>157</v>
      </c>
      <c r="C27" s="170" t="s">
        <v>158</v>
      </c>
      <c r="D27" s="442" t="s">
        <v>159</v>
      </c>
      <c r="E27" s="170" t="s">
        <v>160</v>
      </c>
      <c r="F27" s="443" t="s">
        <v>161</v>
      </c>
      <c r="G27" s="173" t="s">
        <v>162</v>
      </c>
      <c r="H27" s="170">
        <v>90</v>
      </c>
      <c r="I27" s="174">
        <v>31.3</v>
      </c>
      <c r="J27" s="174">
        <v>30</v>
      </c>
      <c r="K27" s="174">
        <f>I27-J27</f>
        <v>1.3000000000000007</v>
      </c>
      <c r="L27" s="174" t="s">
        <v>69</v>
      </c>
      <c r="M27" s="174" t="s">
        <v>69</v>
      </c>
      <c r="N27" s="174" t="s">
        <v>69</v>
      </c>
      <c r="O27" s="174">
        <v>31</v>
      </c>
      <c r="P27" s="174" t="s">
        <v>69</v>
      </c>
      <c r="Q27" s="175" t="s">
        <v>69</v>
      </c>
      <c r="R27" s="176" t="s">
        <v>163</v>
      </c>
      <c r="S27" s="174">
        <v>90</v>
      </c>
      <c r="T27" s="174">
        <v>8.07</v>
      </c>
      <c r="U27" s="174">
        <v>7.7</v>
      </c>
      <c r="V27" s="174">
        <f t="shared" si="47"/>
        <v>0.37000000000000011</v>
      </c>
      <c r="W27" s="174" t="s">
        <v>69</v>
      </c>
      <c r="X27" s="174" t="s">
        <v>69</v>
      </c>
      <c r="Y27" s="175" t="s">
        <v>69</v>
      </c>
      <c r="Z27" s="176"/>
      <c r="AA27" s="174"/>
      <c r="AB27" s="174">
        <v>34.799999999999997</v>
      </c>
      <c r="AC27" s="174">
        <v>34.700000000000003</v>
      </c>
      <c r="AD27" s="174">
        <f t="shared" si="50"/>
        <v>9.9999999999994316E-2</v>
      </c>
      <c r="AE27" s="174" t="s">
        <v>69</v>
      </c>
      <c r="AF27" s="174" t="s">
        <v>69</v>
      </c>
      <c r="AG27" s="175" t="s">
        <v>69</v>
      </c>
      <c r="AH27" s="176"/>
      <c r="AI27" s="174">
        <v>2</v>
      </c>
      <c r="AJ27" s="174">
        <v>2292.1</v>
      </c>
      <c r="AK27" s="174">
        <v>2276.3000000000002</v>
      </c>
      <c r="AL27" s="174">
        <f t="shared" si="53"/>
        <v>15.799999999999727</v>
      </c>
      <c r="AM27" s="174" t="s">
        <v>69</v>
      </c>
      <c r="AN27" s="174" t="s">
        <v>69</v>
      </c>
      <c r="AO27" s="175" t="s">
        <v>69</v>
      </c>
      <c r="AP27" s="179" t="s">
        <v>69</v>
      </c>
      <c r="AQ27" s="170" t="s">
        <v>164</v>
      </c>
      <c r="AR27" s="170" t="s">
        <v>69</v>
      </c>
      <c r="AS27" s="170" t="s">
        <v>69</v>
      </c>
      <c r="AT27" s="170" t="s">
        <v>69</v>
      </c>
    </row>
    <row r="28" spans="1:46" s="181" customFormat="1">
      <c r="A28" s="180" t="s">
        <v>143</v>
      </c>
      <c r="B28" s="180" t="s">
        <v>157</v>
      </c>
      <c r="C28" s="180" t="s">
        <v>158</v>
      </c>
      <c r="D28" s="243" t="s">
        <v>159</v>
      </c>
      <c r="E28" s="170" t="s">
        <v>165</v>
      </c>
      <c r="F28" s="180"/>
      <c r="G28" s="183"/>
      <c r="H28" s="180"/>
      <c r="I28" s="15">
        <f t="shared" ref="I28:K28" si="61">AVERAGE(I27:I27)</f>
        <v>31.3</v>
      </c>
      <c r="J28" s="15">
        <f t="shared" si="61"/>
        <v>30</v>
      </c>
      <c r="K28" s="15">
        <f t="shared" si="61"/>
        <v>1.3000000000000007</v>
      </c>
      <c r="L28" s="15"/>
      <c r="M28" s="15"/>
      <c r="N28" s="15"/>
      <c r="O28" s="15">
        <v>29.5</v>
      </c>
      <c r="P28" s="15"/>
      <c r="Q28" s="15"/>
      <c r="R28" s="185"/>
      <c r="S28" s="15"/>
      <c r="T28" s="15">
        <f>T27</f>
        <v>8.07</v>
      </c>
      <c r="U28" s="15">
        <f>U27</f>
        <v>7.7</v>
      </c>
      <c r="V28" s="15">
        <f t="shared" si="47"/>
        <v>0.37000000000000011</v>
      </c>
      <c r="W28" s="15"/>
      <c r="X28" s="15"/>
      <c r="Y28" s="184"/>
      <c r="Z28" s="185"/>
      <c r="AA28" s="15"/>
      <c r="AB28" s="15">
        <f>AB27</f>
        <v>34.799999999999997</v>
      </c>
      <c r="AC28" s="15">
        <f>AC27</f>
        <v>34.700000000000003</v>
      </c>
      <c r="AD28" s="15">
        <f t="shared" si="50"/>
        <v>9.9999999999994316E-2</v>
      </c>
      <c r="AE28" s="15"/>
      <c r="AF28" s="15"/>
      <c r="AG28" s="184"/>
      <c r="AH28" s="185"/>
      <c r="AI28" s="15"/>
      <c r="AJ28" s="15">
        <f>AJ27</f>
        <v>2292.1</v>
      </c>
      <c r="AK28" s="15">
        <f>AK27</f>
        <v>2276.3000000000002</v>
      </c>
      <c r="AL28" s="15">
        <f t="shared" si="53"/>
        <v>15.799999999999727</v>
      </c>
      <c r="AM28" s="15"/>
      <c r="AN28" s="15"/>
      <c r="AO28" s="184"/>
      <c r="AP28" s="186"/>
      <c r="AQ28" s="180"/>
      <c r="AR28" s="180"/>
      <c r="AS28" s="180"/>
      <c r="AT28" s="180"/>
    </row>
    <row r="29" spans="1:46" s="188" customFormat="1">
      <c r="A29" s="187" t="s">
        <v>143</v>
      </c>
      <c r="B29" s="187" t="s">
        <v>166</v>
      </c>
      <c r="C29" s="187" t="s">
        <v>167</v>
      </c>
      <c r="D29" s="256" t="s">
        <v>168</v>
      </c>
      <c r="E29" s="187" t="s">
        <v>169</v>
      </c>
      <c r="F29" s="255" t="s">
        <v>170</v>
      </c>
      <c r="G29" s="197" t="s">
        <v>171</v>
      </c>
      <c r="H29" s="257">
        <v>32</v>
      </c>
      <c r="I29" s="258">
        <v>33</v>
      </c>
      <c r="J29" s="258">
        <v>25.6</v>
      </c>
      <c r="K29" s="258">
        <f>I29-J29</f>
        <v>7.3999999999999986</v>
      </c>
      <c r="L29" s="258" t="s">
        <v>69</v>
      </c>
      <c r="M29" s="258" t="s">
        <v>69</v>
      </c>
      <c r="N29" s="258" t="s">
        <v>69</v>
      </c>
      <c r="O29" s="258">
        <v>29</v>
      </c>
      <c r="P29" s="258" t="s">
        <v>69</v>
      </c>
      <c r="Q29" s="444" t="s">
        <v>69</v>
      </c>
      <c r="R29" s="193" t="s">
        <v>171</v>
      </c>
      <c r="S29" s="194">
        <v>32</v>
      </c>
      <c r="T29" s="194">
        <v>8.5</v>
      </c>
      <c r="U29" s="194">
        <v>7.4</v>
      </c>
      <c r="V29" s="194">
        <v>1.1000000000000001</v>
      </c>
      <c r="W29" s="194" t="s">
        <v>69</v>
      </c>
      <c r="X29" s="194" t="s">
        <v>69</v>
      </c>
      <c r="Y29" s="195" t="s">
        <v>69</v>
      </c>
      <c r="Z29" s="193" t="s">
        <v>171</v>
      </c>
      <c r="AA29" s="194">
        <v>32</v>
      </c>
      <c r="AB29" s="194">
        <v>33.85</v>
      </c>
      <c r="AC29" s="194">
        <v>33.838000000000001</v>
      </c>
      <c r="AD29" s="194">
        <v>0.1</v>
      </c>
      <c r="AE29" s="194" t="s">
        <v>69</v>
      </c>
      <c r="AF29" s="194" t="s">
        <v>69</v>
      </c>
      <c r="AG29" s="195"/>
      <c r="AH29" s="193" t="s">
        <v>69</v>
      </c>
      <c r="AI29" s="194"/>
      <c r="AJ29" s="194"/>
      <c r="AK29" s="194"/>
      <c r="AL29" s="194"/>
      <c r="AM29" s="194" t="s">
        <v>69</v>
      </c>
      <c r="AN29" s="194" t="s">
        <v>69</v>
      </c>
      <c r="AO29" s="195">
        <v>0</v>
      </c>
      <c r="AP29" s="196" t="s">
        <v>69</v>
      </c>
      <c r="AQ29" s="187" t="s">
        <v>69</v>
      </c>
      <c r="AR29" s="187" t="s">
        <v>69</v>
      </c>
      <c r="AS29" s="187" t="s">
        <v>69</v>
      </c>
      <c r="AT29" s="187" t="s">
        <v>69</v>
      </c>
    </row>
    <row r="30" spans="1:46" s="254" customFormat="1" ht="15" thickBot="1">
      <c r="A30" s="244" t="s">
        <v>143</v>
      </c>
      <c r="B30" s="244" t="s">
        <v>172</v>
      </c>
      <c r="C30" s="244" t="s">
        <v>167</v>
      </c>
      <c r="D30" s="246" t="s">
        <v>168</v>
      </c>
      <c r="E30" s="266" t="s">
        <v>173</v>
      </c>
      <c r="F30" s="245"/>
      <c r="G30" s="247"/>
      <c r="H30" s="248"/>
      <c r="I30" s="249">
        <f>AVERAGE(I29:I29)</f>
        <v>33</v>
      </c>
      <c r="J30" s="249">
        <f>AVERAGE(J29:J29)</f>
        <v>25.6</v>
      </c>
      <c r="K30" s="249">
        <f>AVERAGE(K29:K29)</f>
        <v>7.3999999999999986</v>
      </c>
      <c r="L30" s="249"/>
      <c r="M30" s="249"/>
      <c r="N30" s="249"/>
      <c r="O30" s="249">
        <f>AVERAGE(O29:O29)</f>
        <v>29</v>
      </c>
      <c r="P30" s="249"/>
      <c r="Q30" s="249"/>
      <c r="R30" s="250"/>
      <c r="S30" s="251"/>
      <c r="T30" s="251">
        <f>T29</f>
        <v>8.5</v>
      </c>
      <c r="U30" s="251">
        <f>U29</f>
        <v>7.4</v>
      </c>
      <c r="V30" s="251">
        <f>T30-U30</f>
        <v>1.0999999999999996</v>
      </c>
      <c r="W30" s="251"/>
      <c r="X30" s="251"/>
      <c r="Y30" s="252"/>
      <c r="Z30" s="250"/>
      <c r="AA30" s="251"/>
      <c r="AB30" s="251">
        <f>AB29</f>
        <v>33.85</v>
      </c>
      <c r="AC30" s="251">
        <f>AC29</f>
        <v>33.838000000000001</v>
      </c>
      <c r="AD30" s="251">
        <f>AB30-AC30</f>
        <v>1.2000000000000455E-2</v>
      </c>
      <c r="AE30" s="251"/>
      <c r="AF30" s="251"/>
      <c r="AG30" s="252"/>
      <c r="AH30" s="250"/>
      <c r="AI30" s="251"/>
      <c r="AJ30" s="251"/>
      <c r="AK30" s="251"/>
      <c r="AL30" s="251"/>
      <c r="AM30" s="251"/>
      <c r="AN30" s="251"/>
      <c r="AO30" s="252"/>
      <c r="AP30" s="253"/>
      <c r="AQ30" s="244"/>
      <c r="AR30" s="244"/>
      <c r="AS30" s="244"/>
      <c r="AT30" s="244"/>
    </row>
    <row r="31" spans="1:46" s="64" customFormat="1">
      <c r="A31" s="62" t="s">
        <v>174</v>
      </c>
      <c r="B31" s="62" t="s">
        <v>175</v>
      </c>
      <c r="C31" s="64" t="s">
        <v>176</v>
      </c>
      <c r="D31" s="65" t="s">
        <v>177</v>
      </c>
      <c r="E31" s="62" t="s">
        <v>178</v>
      </c>
      <c r="F31" s="63" t="s">
        <v>179</v>
      </c>
      <c r="G31" s="66" t="s">
        <v>171</v>
      </c>
      <c r="H31" s="62">
        <v>144</v>
      </c>
      <c r="I31" s="67">
        <v>35</v>
      </c>
      <c r="J31" s="67">
        <v>25.5</v>
      </c>
      <c r="K31" s="67">
        <f>I31-J31</f>
        <v>9.5</v>
      </c>
      <c r="L31" s="67"/>
      <c r="M31" s="67"/>
      <c r="N31" s="67"/>
      <c r="O31" s="67">
        <v>31</v>
      </c>
      <c r="P31" s="67"/>
      <c r="Q31" s="68"/>
      <c r="R31" s="69"/>
      <c r="S31" s="67"/>
      <c r="T31" s="67"/>
      <c r="U31" s="67"/>
      <c r="V31" s="67"/>
      <c r="W31" s="67"/>
      <c r="X31" s="67"/>
      <c r="Y31" s="68"/>
      <c r="Z31" s="69"/>
      <c r="AA31" s="67"/>
      <c r="AB31" s="67"/>
      <c r="AC31" s="67"/>
      <c r="AD31" s="67"/>
      <c r="AE31" s="67"/>
      <c r="AF31" s="67"/>
      <c r="AG31" s="68"/>
      <c r="AH31" s="69"/>
      <c r="AI31" s="67"/>
      <c r="AJ31" s="67"/>
      <c r="AK31" s="67"/>
      <c r="AL31" s="67"/>
      <c r="AM31" s="67"/>
      <c r="AN31" s="67"/>
      <c r="AO31" s="68"/>
      <c r="AP31" s="70"/>
      <c r="AQ31" s="62"/>
      <c r="AR31" s="62"/>
      <c r="AS31" s="62"/>
      <c r="AT31" s="62"/>
    </row>
    <row r="32" spans="1:46" s="16" customFormat="1">
      <c r="A32" s="71" t="s">
        <v>174</v>
      </c>
      <c r="B32" s="71" t="s">
        <v>175</v>
      </c>
      <c r="C32" s="16" t="s">
        <v>176</v>
      </c>
      <c r="D32" s="36" t="s">
        <v>177</v>
      </c>
      <c r="E32" s="71" t="s">
        <v>180</v>
      </c>
      <c r="F32" s="72"/>
      <c r="G32" s="73" t="s">
        <v>181</v>
      </c>
      <c r="I32" s="18">
        <v>35.5</v>
      </c>
      <c r="J32" s="18">
        <v>25.8</v>
      </c>
      <c r="K32" s="74">
        <f t="shared" ref="K32:K33" si="62">I32-J32</f>
        <v>9.6999999999999993</v>
      </c>
      <c r="L32" s="18"/>
      <c r="M32" s="18"/>
      <c r="N32" s="18"/>
      <c r="O32" s="18">
        <v>31</v>
      </c>
      <c r="P32" s="18"/>
      <c r="Q32" s="75"/>
      <c r="R32" s="76"/>
      <c r="S32" s="74"/>
      <c r="T32" s="74"/>
      <c r="U32" s="74"/>
      <c r="V32" s="74"/>
      <c r="W32" s="74"/>
      <c r="X32" s="74"/>
      <c r="Y32" s="75"/>
      <c r="Z32" s="76" t="s">
        <v>182</v>
      </c>
      <c r="AA32" s="74" t="s">
        <v>183</v>
      </c>
      <c r="AB32" s="74">
        <v>36.299999999999997</v>
      </c>
      <c r="AC32" s="74">
        <v>33.5</v>
      </c>
      <c r="AD32" s="74">
        <f t="shared" ref="AD32" si="63">AB32-AC32</f>
        <v>2.7999999999999972</v>
      </c>
      <c r="AE32" s="74">
        <v>36.5</v>
      </c>
      <c r="AF32" s="74">
        <v>33.799999999999997</v>
      </c>
      <c r="AG32" s="75">
        <f t="shared" ref="AG32:AG33" si="64">AE32-AF32</f>
        <v>2.7000000000000028</v>
      </c>
      <c r="AH32" s="76"/>
      <c r="AI32" s="74"/>
      <c r="AJ32" s="74"/>
      <c r="AK32" s="74"/>
      <c r="AL32" s="74"/>
      <c r="AM32" s="74"/>
      <c r="AN32" s="74"/>
      <c r="AO32" s="75"/>
      <c r="AP32" s="77"/>
      <c r="AQ32" s="71"/>
      <c r="AR32" s="71"/>
      <c r="AS32" s="71"/>
      <c r="AT32" s="71"/>
    </row>
    <row r="33" spans="1:46" s="16" customFormat="1">
      <c r="A33" s="71" t="s">
        <v>174</v>
      </c>
      <c r="B33" s="71" t="s">
        <v>175</v>
      </c>
      <c r="C33" s="16" t="s">
        <v>176</v>
      </c>
      <c r="D33" s="36" t="s">
        <v>177</v>
      </c>
      <c r="E33" s="71" t="s">
        <v>184</v>
      </c>
      <c r="F33" s="72" t="s">
        <v>185</v>
      </c>
      <c r="G33" s="73" t="s">
        <v>186</v>
      </c>
      <c r="H33" s="71" t="s">
        <v>187</v>
      </c>
      <c r="I33" s="74">
        <v>34.31</v>
      </c>
      <c r="J33" s="74">
        <v>26.77</v>
      </c>
      <c r="K33" s="74">
        <f t="shared" si="62"/>
        <v>7.5400000000000027</v>
      </c>
      <c r="L33" s="74">
        <v>32.67</v>
      </c>
      <c r="M33" s="74">
        <v>25.33</v>
      </c>
      <c r="N33" s="74">
        <f t="shared" ref="N33" si="65">L33-M33</f>
        <v>7.3400000000000034</v>
      </c>
      <c r="O33" s="74"/>
      <c r="P33" s="74">
        <v>28</v>
      </c>
      <c r="Q33" s="75"/>
      <c r="R33" s="76"/>
      <c r="S33" s="74"/>
      <c r="T33" s="74"/>
      <c r="U33" s="74"/>
      <c r="V33" s="74"/>
      <c r="W33" s="74"/>
      <c r="X33" s="74"/>
      <c r="Y33" s="75"/>
      <c r="Z33" s="76" t="s">
        <v>186</v>
      </c>
      <c r="AA33" s="74">
        <v>10</v>
      </c>
      <c r="AB33" s="74"/>
      <c r="AC33" s="74"/>
      <c r="AD33" s="74"/>
      <c r="AE33" s="74">
        <v>35.840000000000003</v>
      </c>
      <c r="AF33" s="74">
        <v>32.9</v>
      </c>
      <c r="AG33" s="75">
        <f t="shared" si="64"/>
        <v>2.9400000000000048</v>
      </c>
      <c r="AH33" s="76"/>
      <c r="AI33" s="74"/>
      <c r="AJ33" s="74"/>
      <c r="AK33" s="74"/>
      <c r="AL33" s="74"/>
      <c r="AM33" s="74"/>
      <c r="AN33" s="74"/>
      <c r="AO33" s="75"/>
      <c r="AP33" s="77"/>
      <c r="AQ33" s="71"/>
      <c r="AR33" s="71"/>
      <c r="AS33" s="71"/>
      <c r="AT33" s="71"/>
    </row>
    <row r="34" spans="1:46" s="16" customFormat="1">
      <c r="A34" s="71" t="s">
        <v>174</v>
      </c>
      <c r="B34" s="71" t="s">
        <v>175</v>
      </c>
      <c r="C34" s="16" t="s">
        <v>176</v>
      </c>
      <c r="D34" s="36" t="s">
        <v>177</v>
      </c>
      <c r="E34" s="71" t="s">
        <v>188</v>
      </c>
      <c r="F34" s="72" t="s">
        <v>189</v>
      </c>
      <c r="G34" s="73" t="s">
        <v>91</v>
      </c>
      <c r="H34" s="71"/>
      <c r="I34" s="74"/>
      <c r="J34" s="74"/>
      <c r="K34" s="74"/>
      <c r="L34" s="74"/>
      <c r="M34" s="74"/>
      <c r="N34" s="74"/>
      <c r="O34" s="74"/>
      <c r="P34" s="74"/>
      <c r="Q34" s="75"/>
      <c r="R34" s="76"/>
      <c r="S34" s="74"/>
      <c r="T34" s="74">
        <v>8.39</v>
      </c>
      <c r="U34" s="74">
        <v>7.8</v>
      </c>
      <c r="V34" s="74">
        <f t="shared" ref="V34" si="66">T34-U34</f>
        <v>0.59000000000000075</v>
      </c>
      <c r="W34" s="74"/>
      <c r="X34" s="74"/>
      <c r="Y34" s="75"/>
      <c r="Z34" s="76" t="s">
        <v>110</v>
      </c>
      <c r="AA34" s="74">
        <v>6</v>
      </c>
      <c r="AB34" s="74">
        <v>35.64</v>
      </c>
      <c r="AC34" s="74">
        <v>33.5</v>
      </c>
      <c r="AD34" s="74">
        <f t="shared" ref="AD34" si="67">AB34-AC34</f>
        <v>2.1400000000000006</v>
      </c>
      <c r="AE34" s="74"/>
      <c r="AF34" s="74"/>
      <c r="AG34" s="75"/>
      <c r="AH34" s="76" t="s">
        <v>110</v>
      </c>
      <c r="AI34" s="74">
        <v>6</v>
      </c>
      <c r="AJ34" s="74">
        <v>2375</v>
      </c>
      <c r="AK34" s="74">
        <v>2221</v>
      </c>
      <c r="AL34" s="74">
        <f t="shared" ref="AL34" si="68">AJ34-AK34</f>
        <v>154</v>
      </c>
      <c r="AM34" s="74"/>
      <c r="AN34" s="74"/>
      <c r="AO34" s="75"/>
      <c r="AP34" s="77"/>
      <c r="AQ34" s="71"/>
      <c r="AR34" s="71"/>
      <c r="AS34" s="71"/>
      <c r="AT34" s="71"/>
    </row>
    <row r="35" spans="1:46" s="79" customFormat="1" ht="15" thickBot="1">
      <c r="A35" s="78" t="s">
        <v>174</v>
      </c>
      <c r="B35" s="78" t="s">
        <v>175</v>
      </c>
      <c r="C35" s="79" t="s">
        <v>176</v>
      </c>
      <c r="D35" s="80" t="s">
        <v>177</v>
      </c>
      <c r="E35" s="267" t="s">
        <v>190</v>
      </c>
      <c r="F35" s="78" t="s">
        <v>69</v>
      </c>
      <c r="G35" s="81"/>
      <c r="H35" s="78"/>
      <c r="I35" s="82">
        <f>AVERAGE(I31:I34)</f>
        <v>34.936666666666667</v>
      </c>
      <c r="J35" s="82">
        <f t="shared" ref="J35:M35" si="69">AVERAGE(J31:J34)</f>
        <v>26.02333333333333</v>
      </c>
      <c r="K35" s="82">
        <f>I35-J35</f>
        <v>8.9133333333333375</v>
      </c>
      <c r="L35" s="82">
        <f t="shared" si="69"/>
        <v>32.67</v>
      </c>
      <c r="M35" s="82">
        <f t="shared" si="69"/>
        <v>25.33</v>
      </c>
      <c r="N35" s="82">
        <f>L35-M35</f>
        <v>7.3400000000000034</v>
      </c>
      <c r="O35" s="82">
        <f t="shared" ref="O35" si="70">AVERAGE(O31:O34)</f>
        <v>31</v>
      </c>
      <c r="P35" s="82">
        <f t="shared" ref="P35" si="71">AVERAGE(P31:P34)</f>
        <v>28</v>
      </c>
      <c r="Q35" s="83">
        <f>O35-P35</f>
        <v>3</v>
      </c>
      <c r="R35" s="84" t="s">
        <v>69</v>
      </c>
      <c r="S35" s="82"/>
      <c r="T35" s="82">
        <f t="shared" ref="T35" si="72">AVERAGE(T31:T34)</f>
        <v>8.39</v>
      </c>
      <c r="U35" s="82">
        <f t="shared" ref="U35" si="73">AVERAGE(U31:U34)</f>
        <v>7.8</v>
      </c>
      <c r="V35" s="82">
        <f>T35-U35</f>
        <v>0.59000000000000075</v>
      </c>
      <c r="W35" s="82" t="s">
        <v>69</v>
      </c>
      <c r="X35" s="82" t="s">
        <v>69</v>
      </c>
      <c r="Y35" s="83" t="s">
        <v>69</v>
      </c>
      <c r="Z35" s="84"/>
      <c r="AA35" s="82">
        <v>6</v>
      </c>
      <c r="AB35" s="82">
        <f t="shared" ref="AB35" si="74">AVERAGE(AB31:AB34)</f>
        <v>35.97</v>
      </c>
      <c r="AC35" s="82">
        <f t="shared" ref="AC35" si="75">AVERAGE(AC31:AC34)</f>
        <v>33.5</v>
      </c>
      <c r="AD35" s="82">
        <f>AB35-AC35</f>
        <v>2.4699999999999989</v>
      </c>
      <c r="AE35" s="82">
        <f t="shared" ref="AE35" si="76">AVERAGE(AE31:AE34)</f>
        <v>36.17</v>
      </c>
      <c r="AF35" s="82">
        <f t="shared" ref="AF35" si="77">AVERAGE(AF31:AF34)</f>
        <v>33.349999999999994</v>
      </c>
      <c r="AG35" s="83">
        <f>AE35-AF35</f>
        <v>2.8200000000000074</v>
      </c>
      <c r="AH35" s="84"/>
      <c r="AI35" s="82">
        <v>3</v>
      </c>
      <c r="AJ35" s="82">
        <f t="shared" ref="AJ35" si="78">AVERAGE(AJ31:AJ34)</f>
        <v>2375</v>
      </c>
      <c r="AK35" s="82">
        <f t="shared" ref="AK35" si="79">AVERAGE(AK31:AK34)</f>
        <v>2221</v>
      </c>
      <c r="AL35" s="82">
        <f>AJ35-AK35</f>
        <v>154</v>
      </c>
      <c r="AM35" s="82" t="s">
        <v>69</v>
      </c>
      <c r="AN35" s="82" t="s">
        <v>69</v>
      </c>
      <c r="AO35" s="83" t="s">
        <v>69</v>
      </c>
      <c r="AP35" s="85" t="s">
        <v>69</v>
      </c>
      <c r="AQ35" s="78" t="s">
        <v>69</v>
      </c>
      <c r="AR35" s="78" t="s">
        <v>69</v>
      </c>
      <c r="AS35" s="78" t="s">
        <v>69</v>
      </c>
      <c r="AT35" s="78" t="s">
        <v>69</v>
      </c>
    </row>
    <row r="36" spans="1:46" s="445" customFormat="1">
      <c r="A36" s="445" t="s">
        <v>191</v>
      </c>
      <c r="B36" s="445" t="s">
        <v>192</v>
      </c>
      <c r="D36" s="446"/>
      <c r="E36" s="445" t="s">
        <v>193</v>
      </c>
      <c r="F36" s="447" t="s">
        <v>194</v>
      </c>
      <c r="G36" s="448" t="s">
        <v>163</v>
      </c>
      <c r="H36" s="445">
        <v>20</v>
      </c>
      <c r="I36" s="449">
        <v>30.4</v>
      </c>
      <c r="J36" s="449">
        <v>28.8</v>
      </c>
      <c r="K36" s="449">
        <f t="shared" ref="K36:K39" si="80">I36-J36</f>
        <v>1.5999999999999979</v>
      </c>
      <c r="L36" s="449"/>
      <c r="M36" s="449"/>
      <c r="N36" s="449"/>
      <c r="O36" s="449"/>
      <c r="P36" s="449"/>
      <c r="Q36" s="450"/>
      <c r="R36" s="451" t="s">
        <v>163</v>
      </c>
      <c r="S36" s="449">
        <v>20</v>
      </c>
      <c r="T36" s="449">
        <v>8.0500000000000007</v>
      </c>
      <c r="U36" s="449">
        <v>7.84</v>
      </c>
      <c r="V36" s="449">
        <f t="shared" ref="V36:V43" si="81">T36-U36</f>
        <v>0.21000000000000085</v>
      </c>
      <c r="W36" s="449"/>
      <c r="X36" s="449"/>
      <c r="Y36" s="450"/>
      <c r="Z36" s="451" t="s">
        <v>163</v>
      </c>
      <c r="AA36" s="449">
        <v>20</v>
      </c>
      <c r="AB36" s="449">
        <v>34</v>
      </c>
      <c r="AC36" s="449">
        <v>32.799999999999997</v>
      </c>
      <c r="AD36" s="449">
        <f t="shared" ref="AD36:AD38" si="82">AB36-AC36</f>
        <v>1.2000000000000028</v>
      </c>
      <c r="AE36" s="449"/>
      <c r="AF36" s="449"/>
      <c r="AG36" s="450"/>
      <c r="AH36" s="451" t="s">
        <v>163</v>
      </c>
      <c r="AI36" s="449">
        <v>20</v>
      </c>
      <c r="AJ36" s="449">
        <v>2217</v>
      </c>
      <c r="AK36" s="449">
        <v>1962</v>
      </c>
      <c r="AL36" s="449">
        <f t="shared" ref="AL36:AL38" si="83">AJ36-AK36</f>
        <v>255</v>
      </c>
      <c r="AM36" s="449"/>
      <c r="AN36" s="449"/>
      <c r="AO36" s="450"/>
      <c r="AP36" s="452" t="s">
        <v>195</v>
      </c>
      <c r="AQ36" s="453" t="s">
        <v>196</v>
      </c>
    </row>
    <row r="37" spans="1:46" s="378" customFormat="1">
      <c r="A37" s="378" t="s">
        <v>191</v>
      </c>
      <c r="B37" s="378" t="s">
        <v>192</v>
      </c>
      <c r="D37" s="454"/>
      <c r="E37" s="378" t="s">
        <v>197</v>
      </c>
      <c r="F37" s="379" t="s">
        <v>198</v>
      </c>
      <c r="G37" s="455" t="s">
        <v>163</v>
      </c>
      <c r="H37" s="378">
        <v>35</v>
      </c>
      <c r="I37" s="456">
        <v>31.5</v>
      </c>
      <c r="J37" s="456">
        <v>29</v>
      </c>
      <c r="K37" s="456">
        <f t="shared" si="80"/>
        <v>2.5</v>
      </c>
      <c r="L37" s="456"/>
      <c r="M37" s="456"/>
      <c r="N37" s="456"/>
      <c r="O37" s="456"/>
      <c r="P37" s="456"/>
      <c r="Q37" s="457"/>
      <c r="R37" s="458" t="s">
        <v>150</v>
      </c>
      <c r="S37" s="456">
        <v>35</v>
      </c>
      <c r="T37" s="456">
        <v>8.06</v>
      </c>
      <c r="U37" s="456">
        <v>7.84</v>
      </c>
      <c r="V37" s="456">
        <f t="shared" si="81"/>
        <v>0.22000000000000064</v>
      </c>
      <c r="W37" s="456"/>
      <c r="X37" s="456"/>
      <c r="Y37" s="457"/>
      <c r="Z37" s="458" t="s">
        <v>163</v>
      </c>
      <c r="AA37" s="456">
        <v>35</v>
      </c>
      <c r="AB37" s="456">
        <v>33.9</v>
      </c>
      <c r="AC37" s="456">
        <v>32.299999999999997</v>
      </c>
      <c r="AD37" s="456">
        <f t="shared" si="82"/>
        <v>1.6000000000000014</v>
      </c>
      <c r="AE37" s="456"/>
      <c r="AF37" s="456"/>
      <c r="AG37" s="457"/>
      <c r="AH37" s="458" t="s">
        <v>150</v>
      </c>
      <c r="AI37" s="456">
        <v>35</v>
      </c>
      <c r="AJ37" s="456">
        <v>2140.6999999999998</v>
      </c>
      <c r="AK37" s="456">
        <v>1972.4</v>
      </c>
      <c r="AL37" s="456">
        <f t="shared" si="83"/>
        <v>168.29999999999973</v>
      </c>
      <c r="AM37" s="456"/>
      <c r="AN37" s="456"/>
      <c r="AO37" s="457"/>
      <c r="AP37" s="459"/>
      <c r="AQ37" s="460" t="s">
        <v>199</v>
      </c>
    </row>
    <row r="38" spans="1:46" s="378" customFormat="1">
      <c r="A38" s="378" t="s">
        <v>191</v>
      </c>
      <c r="B38" s="378" t="s">
        <v>192</v>
      </c>
      <c r="D38" s="454"/>
      <c r="E38" s="378" t="s">
        <v>200</v>
      </c>
      <c r="G38" s="455" t="s">
        <v>110</v>
      </c>
      <c r="H38" s="378">
        <v>5</v>
      </c>
      <c r="I38" s="456">
        <v>30.4</v>
      </c>
      <c r="J38" s="456">
        <v>29</v>
      </c>
      <c r="K38" s="456">
        <f t="shared" si="80"/>
        <v>1.3999999999999986</v>
      </c>
      <c r="L38" s="456"/>
      <c r="M38" s="456"/>
      <c r="N38" s="456"/>
      <c r="O38" s="456"/>
      <c r="P38" s="456"/>
      <c r="Q38" s="457"/>
      <c r="R38" s="458" t="s">
        <v>201</v>
      </c>
      <c r="S38" s="456">
        <v>5</v>
      </c>
      <c r="T38" s="456">
        <v>8.09</v>
      </c>
      <c r="U38" s="456">
        <v>7.92</v>
      </c>
      <c r="V38" s="456">
        <f t="shared" si="81"/>
        <v>0.16999999999999993</v>
      </c>
      <c r="W38" s="456"/>
      <c r="X38" s="456"/>
      <c r="Y38" s="457"/>
      <c r="Z38" s="458" t="s">
        <v>110</v>
      </c>
      <c r="AA38" s="456">
        <v>5</v>
      </c>
      <c r="AB38" s="456">
        <v>33.840000000000003</v>
      </c>
      <c r="AC38" s="456">
        <v>33.520000000000003</v>
      </c>
      <c r="AD38" s="456">
        <f t="shared" si="82"/>
        <v>0.32000000000000028</v>
      </c>
      <c r="AE38" s="456"/>
      <c r="AF38" s="456"/>
      <c r="AG38" s="457"/>
      <c r="AH38" s="458" t="s">
        <v>110</v>
      </c>
      <c r="AI38" s="456">
        <v>5</v>
      </c>
      <c r="AJ38" s="456">
        <v>2163.1999999999998</v>
      </c>
      <c r="AK38" s="456">
        <v>2116.9</v>
      </c>
      <c r="AL38" s="456">
        <f t="shared" si="83"/>
        <v>46.299999999999727</v>
      </c>
      <c r="AM38" s="456"/>
      <c r="AN38" s="456"/>
      <c r="AO38" s="457"/>
      <c r="AP38" s="459">
        <v>7</v>
      </c>
      <c r="AQ38" s="460"/>
    </row>
    <row r="39" spans="1:46" s="378" customFormat="1">
      <c r="A39" s="378" t="s">
        <v>191</v>
      </c>
      <c r="B39" s="378" t="s">
        <v>192</v>
      </c>
      <c r="C39" s="378" t="s">
        <v>202</v>
      </c>
      <c r="D39" s="454" t="s">
        <v>203</v>
      </c>
      <c r="E39" s="378" t="s">
        <v>204</v>
      </c>
      <c r="F39" s="618" t="s">
        <v>205</v>
      </c>
      <c r="G39" s="455" t="s">
        <v>206</v>
      </c>
      <c r="H39" s="378" t="s">
        <v>207</v>
      </c>
      <c r="I39" s="456">
        <v>30.5</v>
      </c>
      <c r="J39" s="456">
        <v>27</v>
      </c>
      <c r="K39" s="456">
        <f t="shared" si="80"/>
        <v>3.5</v>
      </c>
      <c r="L39" s="456">
        <v>31</v>
      </c>
      <c r="M39" s="456">
        <v>27.8</v>
      </c>
      <c r="N39" s="456">
        <f t="shared" ref="N39" si="84">L39-M39</f>
        <v>3.1999999999999993</v>
      </c>
      <c r="O39" s="456">
        <v>29.8</v>
      </c>
      <c r="P39" s="456">
        <v>28</v>
      </c>
      <c r="Q39" s="457">
        <f t="shared" ref="Q39" si="85">O39-P39</f>
        <v>1.8000000000000007</v>
      </c>
      <c r="R39" s="458"/>
      <c r="S39" s="456"/>
      <c r="T39" s="456"/>
      <c r="U39" s="456"/>
      <c r="V39" s="456"/>
      <c r="W39" s="456"/>
      <c r="X39" s="456"/>
      <c r="Y39" s="457"/>
      <c r="Z39" s="458"/>
      <c r="AA39" s="456"/>
      <c r="AB39" s="456"/>
      <c r="AC39" s="456"/>
      <c r="AD39" s="456"/>
      <c r="AE39" s="456"/>
      <c r="AF39" s="456"/>
      <c r="AG39" s="457"/>
      <c r="AH39" s="458"/>
      <c r="AI39" s="456"/>
      <c r="AJ39" s="456"/>
      <c r="AK39" s="456"/>
      <c r="AL39" s="456"/>
      <c r="AM39" s="456"/>
      <c r="AN39" s="456"/>
      <c r="AO39" s="457"/>
      <c r="AP39" s="459">
        <v>2</v>
      </c>
      <c r="AQ39" s="460" t="s">
        <v>208</v>
      </c>
    </row>
    <row r="40" spans="1:46" s="387" customFormat="1" ht="16.5" customHeight="1">
      <c r="A40" s="387" t="s">
        <v>191</v>
      </c>
      <c r="B40" s="387" t="s">
        <v>192</v>
      </c>
      <c r="C40" s="387" t="s">
        <v>202</v>
      </c>
      <c r="D40" s="461" t="s">
        <v>203</v>
      </c>
      <c r="E40" s="378" t="s">
        <v>209</v>
      </c>
      <c r="F40" s="462"/>
      <c r="G40" s="463"/>
      <c r="I40" s="464">
        <f t="shared" ref="I40:Q40" si="86">AVERAGE(I36:I39)</f>
        <v>30.7</v>
      </c>
      <c r="J40" s="464">
        <f t="shared" si="86"/>
        <v>28.45</v>
      </c>
      <c r="K40" s="464">
        <f t="shared" si="86"/>
        <v>2.2499999999999991</v>
      </c>
      <c r="L40" s="464">
        <f t="shared" si="86"/>
        <v>31</v>
      </c>
      <c r="M40" s="464">
        <f t="shared" si="86"/>
        <v>27.8</v>
      </c>
      <c r="N40" s="464">
        <f t="shared" si="86"/>
        <v>3.1999999999999993</v>
      </c>
      <c r="O40" s="464">
        <f t="shared" si="86"/>
        <v>29.8</v>
      </c>
      <c r="P40" s="464">
        <f t="shared" si="86"/>
        <v>28</v>
      </c>
      <c r="Q40" s="464">
        <f t="shared" si="86"/>
        <v>1.8000000000000007</v>
      </c>
      <c r="R40" s="465"/>
      <c r="S40" s="464"/>
      <c r="T40" s="464">
        <f>AVERAGE(T36:T39)</f>
        <v>8.0666666666666664</v>
      </c>
      <c r="U40" s="464">
        <f>AVERAGE(U36:U39)</f>
        <v>7.8666666666666671</v>
      </c>
      <c r="V40" s="464">
        <f>T40-U40</f>
        <v>0.19999999999999929</v>
      </c>
      <c r="W40" s="464"/>
      <c r="X40" s="464"/>
      <c r="Y40" s="466"/>
      <c r="Z40" s="465"/>
      <c r="AA40" s="464"/>
      <c r="AB40" s="464">
        <f>AVERAGE(AB36:AB39)</f>
        <v>33.913333333333334</v>
      </c>
      <c r="AC40" s="464">
        <f>AVERAGE(AC36:AC39)</f>
        <v>32.873333333333335</v>
      </c>
      <c r="AD40" s="464">
        <f>AB40-AC40</f>
        <v>1.0399999999999991</v>
      </c>
      <c r="AE40" s="464"/>
      <c r="AF40" s="464"/>
      <c r="AG40" s="466"/>
      <c r="AH40" s="465"/>
      <c r="AI40" s="464"/>
      <c r="AJ40" s="464">
        <f>AVERAGE(AJ36:AJ39)</f>
        <v>2173.6333333333332</v>
      </c>
      <c r="AK40" s="464">
        <f>AVERAGE(AK36:AK39)</f>
        <v>2017.1000000000001</v>
      </c>
      <c r="AL40" s="464">
        <f>AJ40-AK40</f>
        <v>156.53333333333308</v>
      </c>
      <c r="AM40" s="464"/>
      <c r="AN40" s="464"/>
      <c r="AO40" s="466"/>
      <c r="AP40" s="467"/>
      <c r="AQ40" s="468"/>
    </row>
    <row r="41" spans="1:46" s="469" customFormat="1">
      <c r="A41" s="469" t="s">
        <v>210</v>
      </c>
      <c r="B41" s="469" t="s">
        <v>211</v>
      </c>
      <c r="C41" s="470" t="s">
        <v>212</v>
      </c>
      <c r="D41" s="471" t="s">
        <v>213</v>
      </c>
      <c r="E41" s="469" t="s">
        <v>214</v>
      </c>
      <c r="F41" s="478" t="s">
        <v>215</v>
      </c>
      <c r="G41" s="472" t="s">
        <v>216</v>
      </c>
      <c r="H41" s="469" t="s">
        <v>217</v>
      </c>
      <c r="I41" s="473">
        <v>29.98</v>
      </c>
      <c r="J41" s="473">
        <v>26.5</v>
      </c>
      <c r="K41" s="473">
        <f>I41-J41</f>
        <v>3.4800000000000004</v>
      </c>
      <c r="L41" s="473">
        <v>24</v>
      </c>
      <c r="M41" s="473">
        <v>21.2</v>
      </c>
      <c r="N41" s="473">
        <f>L41-M41</f>
        <v>2.8000000000000007</v>
      </c>
      <c r="O41" s="473">
        <v>27</v>
      </c>
      <c r="P41" s="473">
        <v>21</v>
      </c>
      <c r="Q41" s="474">
        <f>O41-P41</f>
        <v>6</v>
      </c>
      <c r="R41" s="475"/>
      <c r="S41" s="473"/>
      <c r="T41" s="473"/>
      <c r="U41" s="473"/>
      <c r="V41" s="473"/>
      <c r="W41" s="473"/>
      <c r="X41" s="473"/>
      <c r="Y41" s="474"/>
      <c r="Z41" s="475" t="s">
        <v>216</v>
      </c>
      <c r="AA41" s="473" t="s">
        <v>218</v>
      </c>
      <c r="AB41" s="473">
        <v>35.700000000000003</v>
      </c>
      <c r="AC41" s="473">
        <v>35</v>
      </c>
      <c r="AD41" s="473">
        <f>AB41-AC41</f>
        <v>0.70000000000000284</v>
      </c>
      <c r="AE41" s="473">
        <v>35.700000000000003</v>
      </c>
      <c r="AF41" s="473">
        <v>35.299999999999997</v>
      </c>
      <c r="AG41" s="474">
        <f>AE41-AF41</f>
        <v>0.40000000000000568</v>
      </c>
      <c r="AH41" s="475"/>
      <c r="AI41" s="473"/>
      <c r="AJ41" s="473"/>
      <c r="AK41" s="473"/>
      <c r="AL41" s="473"/>
      <c r="AM41" s="473"/>
      <c r="AN41" s="473"/>
      <c r="AO41" s="474"/>
      <c r="AP41" s="476" t="s">
        <v>219</v>
      </c>
      <c r="AQ41" s="477"/>
    </row>
    <row r="42" spans="1:46" s="469" customFormat="1">
      <c r="A42" s="469" t="s">
        <v>210</v>
      </c>
      <c r="B42" s="469" t="s">
        <v>211</v>
      </c>
      <c r="C42" s="470" t="s">
        <v>212</v>
      </c>
      <c r="D42" s="471" t="s">
        <v>213</v>
      </c>
      <c r="E42" s="469" t="s">
        <v>220</v>
      </c>
      <c r="F42" s="478" t="s">
        <v>221</v>
      </c>
      <c r="G42" s="472" t="s">
        <v>123</v>
      </c>
      <c r="H42" s="469" t="s">
        <v>222</v>
      </c>
      <c r="I42" s="473"/>
      <c r="J42" s="473"/>
      <c r="K42" s="473"/>
      <c r="L42" s="473">
        <v>26</v>
      </c>
      <c r="M42" s="473">
        <v>17.899999999999999</v>
      </c>
      <c r="N42" s="473">
        <f>L42-M42</f>
        <v>8.1000000000000014</v>
      </c>
      <c r="O42" s="473"/>
      <c r="P42" s="473"/>
      <c r="Q42" s="474"/>
      <c r="R42" s="475" t="s">
        <v>123</v>
      </c>
      <c r="S42" s="473" t="s">
        <v>222</v>
      </c>
      <c r="T42" s="473">
        <v>8.5</v>
      </c>
      <c r="U42" s="473">
        <v>7.75</v>
      </c>
      <c r="V42" s="473">
        <f>T42-U42</f>
        <v>0.75</v>
      </c>
      <c r="W42" s="473">
        <v>9.61</v>
      </c>
      <c r="X42" s="473">
        <v>7.57</v>
      </c>
      <c r="Y42" s="474">
        <f>W42-X42</f>
        <v>2.0399999999999991</v>
      </c>
      <c r="Z42" s="475" t="s">
        <v>74</v>
      </c>
      <c r="AA42" s="473" t="s">
        <v>222</v>
      </c>
      <c r="AB42" s="473"/>
      <c r="AC42" s="473"/>
      <c r="AD42" s="473"/>
      <c r="AE42" s="473">
        <v>35.700000000000003</v>
      </c>
      <c r="AF42" s="473">
        <v>34.9</v>
      </c>
      <c r="AG42" s="474">
        <f>AE42-AF42</f>
        <v>0.80000000000000426</v>
      </c>
      <c r="AH42" s="475" t="s">
        <v>123</v>
      </c>
      <c r="AI42" s="473" t="s">
        <v>222</v>
      </c>
      <c r="AJ42" s="473">
        <v>2342</v>
      </c>
      <c r="AK42" s="473">
        <v>2133</v>
      </c>
      <c r="AL42" s="473">
        <f>AJ42-AK42</f>
        <v>209</v>
      </c>
      <c r="AM42" s="473">
        <v>2309</v>
      </c>
      <c r="AN42" s="473">
        <v>2156</v>
      </c>
      <c r="AO42" s="474">
        <f>AM42-AN42</f>
        <v>153</v>
      </c>
      <c r="AP42" s="476">
        <v>1</v>
      </c>
      <c r="AQ42" s="477" t="s">
        <v>223</v>
      </c>
    </row>
    <row r="43" spans="1:46" s="479" customFormat="1">
      <c r="A43" s="479" t="s">
        <v>191</v>
      </c>
      <c r="B43" s="479" t="s">
        <v>211</v>
      </c>
      <c r="C43" s="480" t="s">
        <v>212</v>
      </c>
      <c r="D43" s="481" t="s">
        <v>213</v>
      </c>
      <c r="E43" s="469" t="s">
        <v>224</v>
      </c>
      <c r="G43" s="482"/>
      <c r="I43" s="483">
        <f>AVERAGE(I41:I42)</f>
        <v>29.98</v>
      </c>
      <c r="J43" s="483">
        <f>AVERAGE(J41:J42)</f>
        <v>26.5</v>
      </c>
      <c r="K43" s="483">
        <f t="shared" ref="K43" si="87">I43-J43</f>
        <v>3.4800000000000004</v>
      </c>
      <c r="L43" s="483">
        <f>AVERAGE(L41:L42)</f>
        <v>25</v>
      </c>
      <c r="M43" s="483">
        <f>AVERAGE(M41:M42)</f>
        <v>19.549999999999997</v>
      </c>
      <c r="N43" s="483">
        <f t="shared" ref="N43" si="88">L43-M43</f>
        <v>5.4500000000000028</v>
      </c>
      <c r="O43" s="483"/>
      <c r="P43" s="483"/>
      <c r="Q43" s="484"/>
      <c r="R43" s="485"/>
      <c r="S43" s="483"/>
      <c r="T43" s="483">
        <f>AVERAGE(T41:T42)</f>
        <v>8.5</v>
      </c>
      <c r="U43" s="483">
        <f>AVERAGE(U41:U42)</f>
        <v>7.75</v>
      </c>
      <c r="V43" s="483">
        <f t="shared" si="81"/>
        <v>0.75</v>
      </c>
      <c r="W43" s="483">
        <f>AVERAGE(W41:W42)</f>
        <v>9.61</v>
      </c>
      <c r="X43" s="483">
        <f>AVERAGE(X41:X42)</f>
        <v>7.57</v>
      </c>
      <c r="Y43" s="484">
        <f t="shared" ref="Y43" si="89">W43-X43</f>
        <v>2.0399999999999991</v>
      </c>
      <c r="Z43" s="485"/>
      <c r="AA43" s="483"/>
      <c r="AB43" s="483">
        <f>AVERAGE(AB41:AB42)</f>
        <v>35.700000000000003</v>
      </c>
      <c r="AC43" s="483">
        <f>AVERAGE(AC41:AC42)</f>
        <v>35</v>
      </c>
      <c r="AD43" s="483">
        <f t="shared" ref="AD43" si="90">AB43-AC43</f>
        <v>0.70000000000000284</v>
      </c>
      <c r="AE43" s="483">
        <f>AVERAGE(AE41:AE42)</f>
        <v>35.700000000000003</v>
      </c>
      <c r="AF43" s="483">
        <f>AVERAGE(AF41:AF42)</f>
        <v>35.099999999999994</v>
      </c>
      <c r="AG43" s="484">
        <f t="shared" ref="AG43" si="91">AE43-AF43</f>
        <v>0.60000000000000853</v>
      </c>
      <c r="AH43" s="485"/>
      <c r="AI43" s="483"/>
      <c r="AJ43" s="483">
        <f>AVERAGE(AJ41:AJ42)</f>
        <v>2342</v>
      </c>
      <c r="AK43" s="483">
        <f>AVERAGE(AK41:AK42)</f>
        <v>2133</v>
      </c>
      <c r="AL43" s="483">
        <f t="shared" ref="AL43" si="92">AJ43-AK43</f>
        <v>209</v>
      </c>
      <c r="AM43" s="483">
        <f>AVERAGE(AM41:AM42)</f>
        <v>2309</v>
      </c>
      <c r="AN43" s="483">
        <f>AVERAGE(AN41:AN42)</f>
        <v>2156</v>
      </c>
      <c r="AO43" s="484">
        <f t="shared" ref="AO43" si="93">AM43-AN43</f>
        <v>153</v>
      </c>
      <c r="AP43" s="486"/>
      <c r="AQ43" s="487"/>
    </row>
    <row r="44" spans="1:46" s="369" customFormat="1">
      <c r="A44" s="369" t="s">
        <v>191</v>
      </c>
      <c r="B44" s="369" t="s">
        <v>225</v>
      </c>
      <c r="C44" s="369" t="s">
        <v>226</v>
      </c>
      <c r="D44" s="488" t="s">
        <v>227</v>
      </c>
      <c r="E44" s="369" t="s">
        <v>228</v>
      </c>
      <c r="F44" s="388" t="s">
        <v>229</v>
      </c>
      <c r="G44" s="489" t="s">
        <v>91</v>
      </c>
      <c r="I44" s="490"/>
      <c r="J44" s="490"/>
      <c r="K44" s="490"/>
      <c r="L44" s="490"/>
      <c r="M44" s="490"/>
      <c r="N44" s="490"/>
      <c r="O44" s="490"/>
      <c r="P44" s="490"/>
      <c r="Q44" s="491"/>
      <c r="R44" s="492" t="s">
        <v>110</v>
      </c>
      <c r="S44" s="490" t="s">
        <v>230</v>
      </c>
      <c r="T44" s="490">
        <v>8.0500000000000007</v>
      </c>
      <c r="U44" s="490">
        <v>8.0299999999999994</v>
      </c>
      <c r="V44" s="490">
        <f>T44-U44</f>
        <v>2.000000000000135E-2</v>
      </c>
      <c r="W44" s="490"/>
      <c r="X44" s="490"/>
      <c r="Y44" s="491"/>
      <c r="Z44" s="492"/>
      <c r="AA44" s="490"/>
      <c r="AB44" s="490"/>
      <c r="AC44" s="490"/>
      <c r="AD44" s="490"/>
      <c r="AE44" s="490"/>
      <c r="AF44" s="490"/>
      <c r="AG44" s="491"/>
      <c r="AH44" s="492" t="s">
        <v>110</v>
      </c>
      <c r="AI44" s="490" t="s">
        <v>230</v>
      </c>
      <c r="AJ44" s="490">
        <v>2362</v>
      </c>
      <c r="AK44" s="490">
        <v>2356</v>
      </c>
      <c r="AL44" s="490">
        <f>AJ44-AK44</f>
        <v>6</v>
      </c>
      <c r="AM44" s="490"/>
      <c r="AN44" s="490"/>
      <c r="AO44" s="491"/>
      <c r="AP44" s="493">
        <v>1.5</v>
      </c>
      <c r="AQ44" s="494"/>
    </row>
    <row r="45" spans="1:46" s="369" customFormat="1">
      <c r="A45" s="369" t="s">
        <v>191</v>
      </c>
      <c r="B45" s="369" t="s">
        <v>225</v>
      </c>
      <c r="C45" s="369" t="s">
        <v>226</v>
      </c>
      <c r="D45" s="488" t="s">
        <v>227</v>
      </c>
      <c r="E45" s="369" t="s">
        <v>231</v>
      </c>
      <c r="F45" s="619" t="s">
        <v>232</v>
      </c>
      <c r="G45" s="489" t="s">
        <v>233</v>
      </c>
      <c r="H45" s="369" t="s">
        <v>234</v>
      </c>
      <c r="I45" s="490">
        <v>29.96</v>
      </c>
      <c r="J45" s="490">
        <v>27.24</v>
      </c>
      <c r="K45" s="490">
        <f t="shared" ref="K45:K50" si="94">I45-J45</f>
        <v>2.7200000000000024</v>
      </c>
      <c r="L45" s="490">
        <v>29.38</v>
      </c>
      <c r="M45" s="490">
        <v>25.33</v>
      </c>
      <c r="N45" s="490">
        <f>L45-M45</f>
        <v>4.0500000000000007</v>
      </c>
      <c r="O45" s="490">
        <v>29.56</v>
      </c>
      <c r="P45" s="490">
        <v>25.84</v>
      </c>
      <c r="Q45" s="491">
        <f t="shared" ref="Q45:Q53" si="95">O45-P45</f>
        <v>3.7199999999999989</v>
      </c>
      <c r="R45" s="492" t="s">
        <v>233</v>
      </c>
      <c r="S45" s="490" t="s">
        <v>235</v>
      </c>
      <c r="T45" s="490">
        <v>8.0500000000000007</v>
      </c>
      <c r="U45" s="490">
        <v>8.0389999999999997</v>
      </c>
      <c r="V45" s="490" t="s">
        <v>236</v>
      </c>
      <c r="W45" s="490">
        <v>8.0869999999999997</v>
      </c>
      <c r="X45" s="490">
        <v>8.0389999999999997</v>
      </c>
      <c r="Y45" s="491">
        <f t="shared" ref="Y45" si="96">W45-X45</f>
        <v>4.8000000000000043E-2</v>
      </c>
      <c r="Z45" s="492" t="s">
        <v>233</v>
      </c>
      <c r="AA45" s="490" t="s">
        <v>234</v>
      </c>
      <c r="AB45" s="490">
        <v>36.630000000000003</v>
      </c>
      <c r="AC45" s="490">
        <v>34.86</v>
      </c>
      <c r="AD45" s="490">
        <f>AB45-AC45</f>
        <v>1.7700000000000031</v>
      </c>
      <c r="AE45" s="490">
        <v>36.61</v>
      </c>
      <c r="AF45" s="490">
        <v>35.5</v>
      </c>
      <c r="AG45" s="491">
        <f>AE45-AF45</f>
        <v>1.1099999999999994</v>
      </c>
      <c r="AH45" s="492" t="s">
        <v>233</v>
      </c>
      <c r="AI45" s="490" t="s">
        <v>235</v>
      </c>
      <c r="AJ45" s="490">
        <v>2355.9</v>
      </c>
      <c r="AK45" s="490">
        <v>2345.8000000000002</v>
      </c>
      <c r="AL45" s="490">
        <f>AJ45-AK45</f>
        <v>10.099999999999909</v>
      </c>
      <c r="AM45" s="490">
        <v>2360.1</v>
      </c>
      <c r="AN45" s="490">
        <v>2358.3000000000002</v>
      </c>
      <c r="AO45" s="491">
        <f>AM45-AN45</f>
        <v>1.7999999999997272</v>
      </c>
      <c r="AP45" s="493">
        <v>5</v>
      </c>
      <c r="AQ45" s="494"/>
    </row>
    <row r="46" spans="1:46" s="370" customFormat="1">
      <c r="A46" s="370" t="s">
        <v>191</v>
      </c>
      <c r="B46" s="370" t="s">
        <v>225</v>
      </c>
      <c r="C46" s="370" t="s">
        <v>226</v>
      </c>
      <c r="D46" s="495" t="s">
        <v>227</v>
      </c>
      <c r="E46" s="369" t="s">
        <v>237</v>
      </c>
      <c r="G46" s="496" t="s">
        <v>233</v>
      </c>
      <c r="I46" s="497">
        <f>AVERAGE(I44:I45)</f>
        <v>29.96</v>
      </c>
      <c r="J46" s="497">
        <f>AVERAGE(J44:J45)</f>
        <v>27.24</v>
      </c>
      <c r="K46" s="497">
        <f t="shared" si="94"/>
        <v>2.7200000000000024</v>
      </c>
      <c r="L46" s="497">
        <f>AVERAGE(L44:L45)</f>
        <v>29.38</v>
      </c>
      <c r="M46" s="497">
        <f>AVERAGE(M44:M45)</f>
        <v>25.33</v>
      </c>
      <c r="N46" s="497">
        <f>L46-M46</f>
        <v>4.0500000000000007</v>
      </c>
      <c r="O46" s="497">
        <f>AVERAGE(O44:O45)</f>
        <v>29.56</v>
      </c>
      <c r="P46" s="497">
        <f>AVERAGE(P44:P45)</f>
        <v>25.84</v>
      </c>
      <c r="Q46" s="498">
        <f>O46-P46</f>
        <v>3.7199999999999989</v>
      </c>
      <c r="R46" s="499"/>
      <c r="S46" s="497"/>
      <c r="T46" s="497">
        <f>AVERAGE(T44:T45)</f>
        <v>8.0500000000000007</v>
      </c>
      <c r="U46" s="497">
        <f>AVERAGE(U44:U45)</f>
        <v>8.0344999999999995</v>
      </c>
      <c r="V46" s="497">
        <f>T46-U46</f>
        <v>1.550000000000118E-2</v>
      </c>
      <c r="W46" s="497">
        <f>AVERAGE(W44:W45)</f>
        <v>8.0869999999999997</v>
      </c>
      <c r="X46" s="497">
        <f>AVERAGE(X44:X45)</f>
        <v>8.0389999999999997</v>
      </c>
      <c r="Y46" s="498">
        <f>W46-X46</f>
        <v>4.8000000000000043E-2</v>
      </c>
      <c r="Z46" s="499"/>
      <c r="AA46" s="497"/>
      <c r="AB46" s="497">
        <f>AVERAGE(AB44:AB45)</f>
        <v>36.630000000000003</v>
      </c>
      <c r="AC46" s="497">
        <f>AVERAGE(AC44:AC45)</f>
        <v>34.86</v>
      </c>
      <c r="AD46" s="497">
        <f>AB46-AC46</f>
        <v>1.7700000000000031</v>
      </c>
      <c r="AE46" s="497">
        <f>AVERAGE(AE44:AE45)</f>
        <v>36.61</v>
      </c>
      <c r="AF46" s="497">
        <f>AVERAGE(AF44:AF45)</f>
        <v>35.5</v>
      </c>
      <c r="AG46" s="498">
        <f>AE46-AF46</f>
        <v>1.1099999999999994</v>
      </c>
      <c r="AH46" s="499"/>
      <c r="AI46" s="497"/>
      <c r="AJ46" s="497">
        <f>AVERAGE(AJ44:AJ45)</f>
        <v>2358.9499999999998</v>
      </c>
      <c r="AK46" s="497">
        <f>AVERAGE(AK44:AK45)</f>
        <v>2350.9</v>
      </c>
      <c r="AL46" s="497">
        <f>AJ46-AK46</f>
        <v>8.0499999999997272</v>
      </c>
      <c r="AM46" s="497">
        <f>AVERAGE(AM44:AM45)</f>
        <v>2360.1</v>
      </c>
      <c r="AN46" s="497">
        <f>AVERAGE(AN44:AN45)</f>
        <v>2358.3000000000002</v>
      </c>
      <c r="AO46" s="498">
        <f>AM46-AN46</f>
        <v>1.7999999999997272</v>
      </c>
      <c r="AP46" s="500"/>
      <c r="AQ46" s="501"/>
    </row>
    <row r="47" spans="1:46" s="517" customFormat="1">
      <c r="A47" s="517" t="s">
        <v>191</v>
      </c>
      <c r="B47" s="517" t="s">
        <v>238</v>
      </c>
      <c r="C47" s="518" t="s">
        <v>239</v>
      </c>
      <c r="D47" s="519" t="s">
        <v>240</v>
      </c>
      <c r="E47" s="517" t="s">
        <v>241</v>
      </c>
      <c r="F47" s="601" t="s">
        <v>242</v>
      </c>
      <c r="G47" s="520" t="s">
        <v>243</v>
      </c>
      <c r="H47" s="517" t="s">
        <v>244</v>
      </c>
      <c r="I47" s="521">
        <v>30</v>
      </c>
      <c r="J47" s="521">
        <v>27.4</v>
      </c>
      <c r="K47" s="521">
        <f t="shared" si="94"/>
        <v>2.6000000000000014</v>
      </c>
      <c r="L47" s="521">
        <v>25.5</v>
      </c>
      <c r="M47" s="521">
        <v>22</v>
      </c>
      <c r="N47" s="521">
        <f>L47-M47</f>
        <v>3.5</v>
      </c>
      <c r="O47" s="521">
        <v>29</v>
      </c>
      <c r="P47" s="521">
        <v>23</v>
      </c>
      <c r="Q47" s="522">
        <f>O47-P47</f>
        <v>6</v>
      </c>
      <c r="R47" s="523" t="s">
        <v>245</v>
      </c>
      <c r="S47" s="521" t="s">
        <v>246</v>
      </c>
      <c r="T47" s="521">
        <v>8</v>
      </c>
      <c r="U47" s="521">
        <v>7.88</v>
      </c>
      <c r="V47" s="521">
        <f>T47-U47</f>
        <v>0.12000000000000011</v>
      </c>
      <c r="W47" s="521">
        <v>8.0299999999999994</v>
      </c>
      <c r="X47" s="521">
        <v>7.95</v>
      </c>
      <c r="Y47" s="522">
        <f>W47-X47</f>
        <v>7.9999999999999183E-2</v>
      </c>
      <c r="Z47" s="523"/>
      <c r="AA47" s="521"/>
      <c r="AB47" s="521"/>
      <c r="AC47" s="521"/>
      <c r="AD47" s="521"/>
      <c r="AE47" s="521"/>
      <c r="AF47" s="521"/>
      <c r="AG47" s="522"/>
      <c r="AH47" s="523" t="s">
        <v>110</v>
      </c>
      <c r="AI47" s="521" t="s">
        <v>247</v>
      </c>
      <c r="AJ47" s="521">
        <v>2194</v>
      </c>
      <c r="AK47" s="521">
        <v>2131</v>
      </c>
      <c r="AL47" s="521">
        <f>AJ47-AK47</f>
        <v>63</v>
      </c>
      <c r="AM47" s="521"/>
      <c r="AN47" s="521"/>
      <c r="AO47" s="522"/>
      <c r="AP47" s="524"/>
      <c r="AQ47" s="517" t="s">
        <v>248</v>
      </c>
    </row>
    <row r="48" spans="1:46" s="517" customFormat="1">
      <c r="A48" s="517" t="s">
        <v>210</v>
      </c>
      <c r="B48" s="517" t="s">
        <v>238</v>
      </c>
      <c r="C48" s="518" t="s">
        <v>239</v>
      </c>
      <c r="D48" s="519" t="s">
        <v>240</v>
      </c>
      <c r="E48" s="517" t="s">
        <v>249</v>
      </c>
      <c r="F48" s="517" t="s">
        <v>250</v>
      </c>
      <c r="G48" s="520" t="s">
        <v>74</v>
      </c>
      <c r="H48" s="517" t="s">
        <v>251</v>
      </c>
      <c r="I48" s="521">
        <v>28.7</v>
      </c>
      <c r="J48" s="521">
        <v>27</v>
      </c>
      <c r="K48" s="521">
        <f t="shared" si="94"/>
        <v>1.6999999999999993</v>
      </c>
      <c r="L48" s="521">
        <v>25.5</v>
      </c>
      <c r="M48" s="521">
        <v>24</v>
      </c>
      <c r="N48" s="521">
        <f>L48-M48</f>
        <v>1.5</v>
      </c>
      <c r="O48" s="521">
        <v>29.5</v>
      </c>
      <c r="P48" s="521">
        <v>24.5</v>
      </c>
      <c r="Q48" s="522">
        <f>O48-P48</f>
        <v>5</v>
      </c>
      <c r="R48" s="523" t="s">
        <v>74</v>
      </c>
      <c r="S48" s="521" t="s">
        <v>251</v>
      </c>
      <c r="T48" s="521">
        <v>8.1999999999999993</v>
      </c>
      <c r="U48" s="521">
        <v>8.0500000000000007</v>
      </c>
      <c r="V48" s="521">
        <f>T48-U48</f>
        <v>0.14999999999999858</v>
      </c>
      <c r="W48" s="521">
        <v>8.25</v>
      </c>
      <c r="X48" s="521">
        <v>8.15</v>
      </c>
      <c r="Y48" s="522">
        <f>W48-X48</f>
        <v>9.9999999999999645E-2</v>
      </c>
      <c r="Z48" s="523" t="s">
        <v>74</v>
      </c>
      <c r="AA48" s="521" t="s">
        <v>251</v>
      </c>
      <c r="AB48" s="521">
        <v>34.9</v>
      </c>
      <c r="AC48" s="521">
        <v>33.6</v>
      </c>
      <c r="AD48" s="521">
        <f>AB48-AC48</f>
        <v>1.2999999999999972</v>
      </c>
      <c r="AE48" s="521">
        <v>34.5</v>
      </c>
      <c r="AF48" s="521">
        <v>33.4</v>
      </c>
      <c r="AG48" s="522">
        <f>AE48-AF48</f>
        <v>1.1000000000000014</v>
      </c>
      <c r="AH48" s="523"/>
      <c r="AI48" s="521"/>
      <c r="AJ48" s="521"/>
      <c r="AK48" s="521"/>
      <c r="AL48" s="521"/>
      <c r="AM48" s="521"/>
      <c r="AN48" s="521"/>
      <c r="AO48" s="522"/>
      <c r="AP48" s="524"/>
      <c r="AQ48" s="517" t="s">
        <v>252</v>
      </c>
    </row>
    <row r="49" spans="1:46" s="525" customFormat="1" ht="15" thickBot="1">
      <c r="A49" s="525" t="s">
        <v>191</v>
      </c>
      <c r="B49" s="525" t="s">
        <v>238</v>
      </c>
      <c r="C49" s="526" t="s">
        <v>239</v>
      </c>
      <c r="D49" s="527" t="s">
        <v>240</v>
      </c>
      <c r="E49" s="528" t="s">
        <v>253</v>
      </c>
      <c r="G49" s="529"/>
      <c r="I49" s="530">
        <f>AVERAGE(I47:I48)</f>
        <v>29.35</v>
      </c>
      <c r="J49" s="530">
        <f>AVERAGE(J47:J48)</f>
        <v>27.2</v>
      </c>
      <c r="K49" s="530">
        <f t="shared" si="94"/>
        <v>2.1500000000000021</v>
      </c>
      <c r="L49" s="530">
        <f>AVERAGE(L47:L48)</f>
        <v>25.5</v>
      </c>
      <c r="M49" s="530">
        <f>AVERAGE(M47:M48)</f>
        <v>23</v>
      </c>
      <c r="N49" s="530">
        <f>L49-M49</f>
        <v>2.5</v>
      </c>
      <c r="O49" s="530">
        <f>AVERAGE(O47:O48)</f>
        <v>29.25</v>
      </c>
      <c r="P49" s="530">
        <f>AVERAGE(P47:P48)</f>
        <v>23.75</v>
      </c>
      <c r="Q49" s="531">
        <f>O49-P49</f>
        <v>5.5</v>
      </c>
      <c r="R49" s="532"/>
      <c r="S49" s="530"/>
      <c r="T49" s="530">
        <f>AVERAGE(T47:T48)</f>
        <v>8.1</v>
      </c>
      <c r="U49" s="530">
        <f>AVERAGE(U47:U48)</f>
        <v>7.9649999999999999</v>
      </c>
      <c r="V49" s="530">
        <f>T49-U49</f>
        <v>0.13499999999999979</v>
      </c>
      <c r="W49" s="530">
        <f>AVERAGE(W47:W48)</f>
        <v>8.14</v>
      </c>
      <c r="X49" s="530">
        <f>AVERAGE(X47:X48)</f>
        <v>8.0500000000000007</v>
      </c>
      <c r="Y49" s="531">
        <f>W49-X49</f>
        <v>8.9999999999999858E-2</v>
      </c>
      <c r="Z49" s="532"/>
      <c r="AA49" s="530"/>
      <c r="AB49" s="530">
        <f>AVERAGE(AB47:AB48)</f>
        <v>34.9</v>
      </c>
      <c r="AC49" s="530">
        <f>AVERAGE(AC47:AC48)</f>
        <v>33.6</v>
      </c>
      <c r="AD49" s="530">
        <f>AB49-AC49</f>
        <v>1.2999999999999972</v>
      </c>
      <c r="AE49" s="530">
        <f>AVERAGE(AE47:AE48)</f>
        <v>34.5</v>
      </c>
      <c r="AF49" s="530">
        <f>AVERAGE(AF47:AF48)</f>
        <v>33.4</v>
      </c>
      <c r="AG49" s="531">
        <f>AE49-AF49</f>
        <v>1.1000000000000014</v>
      </c>
      <c r="AH49" s="532"/>
      <c r="AI49" s="530"/>
      <c r="AJ49" s="530">
        <f>AVERAGE(AJ47:AJ48)</f>
        <v>2194</v>
      </c>
      <c r="AK49" s="530">
        <f>AVERAGE(AK47:AK48)</f>
        <v>2131</v>
      </c>
      <c r="AL49" s="530">
        <f>AJ49-AK49</f>
        <v>63</v>
      </c>
      <c r="AM49" s="530"/>
      <c r="AN49" s="530"/>
      <c r="AO49" s="531"/>
      <c r="AP49" s="533"/>
      <c r="AQ49" s="534"/>
    </row>
    <row r="50" spans="1:46" s="86" customFormat="1">
      <c r="A50" s="86" t="s">
        <v>254</v>
      </c>
      <c r="B50" s="86" t="s">
        <v>192</v>
      </c>
      <c r="C50" s="86" t="s">
        <v>202</v>
      </c>
      <c r="D50" s="88" t="s">
        <v>203</v>
      </c>
      <c r="E50" s="86" t="s">
        <v>255</v>
      </c>
      <c r="F50" s="87" t="s">
        <v>256</v>
      </c>
      <c r="G50" s="89" t="s">
        <v>110</v>
      </c>
      <c r="H50" s="86">
        <v>10</v>
      </c>
      <c r="I50" s="90">
        <v>30.5</v>
      </c>
      <c r="J50" s="90">
        <v>30</v>
      </c>
      <c r="K50" s="90">
        <f t="shared" si="94"/>
        <v>0.5</v>
      </c>
      <c r="L50" s="90"/>
      <c r="M50" s="90"/>
      <c r="N50" s="90"/>
      <c r="O50" s="90"/>
      <c r="P50" s="90"/>
      <c r="Q50" s="91"/>
      <c r="R50" s="92" t="s">
        <v>257</v>
      </c>
      <c r="S50" s="90">
        <v>10</v>
      </c>
      <c r="T50" s="90">
        <v>7.93</v>
      </c>
      <c r="U50" s="90">
        <v>7.84</v>
      </c>
      <c r="V50" s="90">
        <f>T50-U50</f>
        <v>8.9999999999999858E-2</v>
      </c>
      <c r="W50" s="90"/>
      <c r="X50" s="90"/>
      <c r="Y50" s="91"/>
      <c r="Z50" s="92" t="s">
        <v>110</v>
      </c>
      <c r="AA50" s="90">
        <v>10</v>
      </c>
      <c r="AB50" s="90">
        <v>33.4</v>
      </c>
      <c r="AC50" s="90">
        <v>32.799999999999997</v>
      </c>
      <c r="AD50" s="90">
        <f>AB50-AC50</f>
        <v>0.60000000000000142</v>
      </c>
      <c r="AE50" s="90"/>
      <c r="AF50" s="90"/>
      <c r="AG50" s="91"/>
      <c r="AH50" s="92" t="s">
        <v>110</v>
      </c>
      <c r="AI50" s="90">
        <v>10</v>
      </c>
      <c r="AJ50" s="90">
        <v>2091</v>
      </c>
      <c r="AK50" s="90">
        <v>2058</v>
      </c>
      <c r="AL50" s="90">
        <f>AJ50-AK50</f>
        <v>33</v>
      </c>
      <c r="AM50" s="90"/>
      <c r="AN50" s="90"/>
      <c r="AO50" s="91"/>
      <c r="AP50" s="93"/>
      <c r="AQ50" s="94" t="s">
        <v>258</v>
      </c>
    </row>
    <row r="51" spans="1:46" s="13" customFormat="1">
      <c r="A51" s="13" t="s">
        <v>254</v>
      </c>
      <c r="B51" s="13" t="s">
        <v>192</v>
      </c>
      <c r="C51" s="259" t="s">
        <v>202</v>
      </c>
      <c r="D51" s="260" t="s">
        <v>203</v>
      </c>
      <c r="E51" s="268" t="s">
        <v>259</v>
      </c>
      <c r="F51" s="95"/>
      <c r="G51" s="96"/>
      <c r="I51" s="14">
        <f>I50</f>
        <v>30.5</v>
      </c>
      <c r="J51" s="14">
        <f t="shared" ref="J51:K51" si="97">J50</f>
        <v>30</v>
      </c>
      <c r="K51" s="14">
        <f t="shared" si="97"/>
        <v>0.5</v>
      </c>
      <c r="L51" s="14"/>
      <c r="M51" s="14"/>
      <c r="N51" s="14"/>
      <c r="O51" s="14"/>
      <c r="P51" s="14"/>
      <c r="Q51" s="49"/>
      <c r="R51" s="58"/>
      <c r="S51" s="14"/>
      <c r="T51" s="14">
        <f t="shared" ref="T51:V51" si="98">T50</f>
        <v>7.93</v>
      </c>
      <c r="U51" s="14">
        <f t="shared" si="98"/>
        <v>7.84</v>
      </c>
      <c r="V51" s="14">
        <f t="shared" si="98"/>
        <v>8.9999999999999858E-2</v>
      </c>
      <c r="W51" s="14"/>
      <c r="X51" s="14"/>
      <c r="Y51" s="49"/>
      <c r="Z51" s="58"/>
      <c r="AA51" s="14"/>
      <c r="AB51" s="14">
        <f>AB50</f>
        <v>33.4</v>
      </c>
      <c r="AC51" s="14">
        <f t="shared" ref="AC51" si="99">AC50</f>
        <v>32.799999999999997</v>
      </c>
      <c r="AD51" s="14">
        <f t="shared" ref="AD51" si="100">AD50</f>
        <v>0.60000000000000142</v>
      </c>
      <c r="AE51" s="14"/>
      <c r="AF51" s="14"/>
      <c r="AG51" s="49"/>
      <c r="AH51" s="58"/>
      <c r="AI51" s="14"/>
      <c r="AJ51" s="14">
        <f>AJ50</f>
        <v>2091</v>
      </c>
      <c r="AK51" s="14">
        <f t="shared" ref="AK51" si="101">AK50</f>
        <v>2058</v>
      </c>
      <c r="AL51" s="14">
        <f t="shared" ref="AL51" si="102">AL50</f>
        <v>33</v>
      </c>
      <c r="AM51" s="14"/>
      <c r="AN51" s="14"/>
      <c r="AO51" s="49"/>
      <c r="AP51" s="97"/>
      <c r="AQ51" s="98"/>
    </row>
    <row r="52" spans="1:46" s="29" customFormat="1">
      <c r="A52" s="106" t="s">
        <v>260</v>
      </c>
      <c r="B52" s="106" t="s">
        <v>261</v>
      </c>
      <c r="C52" s="106" t="s">
        <v>262</v>
      </c>
      <c r="D52" s="125" t="s">
        <v>263</v>
      </c>
      <c r="E52" s="106" t="s">
        <v>264</v>
      </c>
      <c r="F52" s="600" t="s">
        <v>265</v>
      </c>
      <c r="G52" s="108" t="s">
        <v>257</v>
      </c>
      <c r="H52" s="106">
        <v>363</v>
      </c>
      <c r="I52" s="111">
        <v>27</v>
      </c>
      <c r="J52" s="111">
        <v>15</v>
      </c>
      <c r="K52" s="111">
        <f t="shared" ref="K52:K57" si="103">I52-J52</f>
        <v>12</v>
      </c>
      <c r="L52" s="111">
        <v>23</v>
      </c>
      <c r="M52" s="111">
        <v>16</v>
      </c>
      <c r="N52" s="111">
        <f t="shared" ref="N52:N53" si="104">L52-M52</f>
        <v>7</v>
      </c>
      <c r="O52" s="111">
        <v>27</v>
      </c>
      <c r="P52" s="111">
        <v>16</v>
      </c>
      <c r="Q52" s="112">
        <f t="shared" si="95"/>
        <v>11</v>
      </c>
      <c r="R52" s="113"/>
      <c r="S52" s="111"/>
      <c r="T52" s="111" t="s">
        <v>69</v>
      </c>
      <c r="U52" s="111" t="s">
        <v>69</v>
      </c>
      <c r="V52" s="111" t="s">
        <v>69</v>
      </c>
      <c r="W52" s="111" t="s">
        <v>69</v>
      </c>
      <c r="X52" s="111" t="s">
        <v>69</v>
      </c>
      <c r="Y52" s="112" t="s">
        <v>69</v>
      </c>
      <c r="Z52" s="113"/>
      <c r="AA52" s="111"/>
      <c r="AB52" s="111" t="s">
        <v>69</v>
      </c>
      <c r="AC52" s="111" t="s">
        <v>69</v>
      </c>
      <c r="AD52" s="111" t="s">
        <v>69</v>
      </c>
      <c r="AE52" s="111" t="s">
        <v>69</v>
      </c>
      <c r="AF52" s="111" t="s">
        <v>69</v>
      </c>
      <c r="AG52" s="112" t="s">
        <v>69</v>
      </c>
      <c r="AH52" s="113"/>
      <c r="AI52" s="111"/>
      <c r="AJ52" s="111" t="s">
        <v>69</v>
      </c>
      <c r="AK52" s="111" t="s">
        <v>69</v>
      </c>
      <c r="AL52" s="111" t="s">
        <v>69</v>
      </c>
      <c r="AM52" s="111" t="s">
        <v>69</v>
      </c>
      <c r="AN52" s="111" t="s">
        <v>69</v>
      </c>
      <c r="AO52" s="112" t="s">
        <v>69</v>
      </c>
      <c r="AP52" s="114">
        <v>12</v>
      </c>
      <c r="AQ52" s="29" t="s">
        <v>266</v>
      </c>
      <c r="AR52" s="106"/>
    </row>
    <row r="53" spans="1:46" s="29" customFormat="1">
      <c r="A53" s="106" t="s">
        <v>260</v>
      </c>
      <c r="B53" s="106" t="s">
        <v>267</v>
      </c>
      <c r="C53" s="106" t="s">
        <v>268</v>
      </c>
      <c r="D53" s="107" t="s">
        <v>269</v>
      </c>
      <c r="E53" s="106" t="s">
        <v>270</v>
      </c>
      <c r="F53" s="636" t="s">
        <v>271</v>
      </c>
      <c r="G53" s="108" t="s">
        <v>127</v>
      </c>
      <c r="H53" s="106" t="s">
        <v>272</v>
      </c>
      <c r="I53" s="111">
        <v>27.5</v>
      </c>
      <c r="J53" s="111">
        <v>23</v>
      </c>
      <c r="K53" s="111">
        <f t="shared" si="103"/>
        <v>4.5</v>
      </c>
      <c r="L53" s="111">
        <v>24</v>
      </c>
      <c r="M53" s="111">
        <v>19.5</v>
      </c>
      <c r="N53" s="111">
        <f t="shared" si="104"/>
        <v>4.5</v>
      </c>
      <c r="O53" s="111">
        <v>26</v>
      </c>
      <c r="P53" s="111">
        <v>21</v>
      </c>
      <c r="Q53" s="112">
        <f t="shared" si="95"/>
        <v>5</v>
      </c>
      <c r="R53" s="113" t="s">
        <v>110</v>
      </c>
      <c r="S53" s="111" t="s">
        <v>273</v>
      </c>
      <c r="T53" s="111">
        <v>7.9</v>
      </c>
      <c r="U53" s="111">
        <v>7.86</v>
      </c>
      <c r="V53" s="111">
        <f>T53-U53</f>
        <v>4.0000000000000036E-2</v>
      </c>
      <c r="W53" s="111"/>
      <c r="X53" s="111" t="s">
        <v>91</v>
      </c>
      <c r="Y53" s="112" t="s">
        <v>91</v>
      </c>
      <c r="Z53" s="113" t="s">
        <v>110</v>
      </c>
      <c r="AA53" s="111" t="s">
        <v>273</v>
      </c>
      <c r="AB53" s="111">
        <v>35.11</v>
      </c>
      <c r="AC53" s="111">
        <v>35.090000000000003</v>
      </c>
      <c r="AD53" s="111">
        <f>AB53-AC53</f>
        <v>1.9999999999996021E-2</v>
      </c>
      <c r="AE53" s="111"/>
      <c r="AF53" s="111" t="s">
        <v>69</v>
      </c>
      <c r="AG53" s="112" t="s">
        <v>69</v>
      </c>
      <c r="AH53" s="113" t="s">
        <v>110</v>
      </c>
      <c r="AI53" s="111" t="s">
        <v>273</v>
      </c>
      <c r="AJ53" s="111">
        <v>2294</v>
      </c>
      <c r="AK53" s="111">
        <v>2304.69</v>
      </c>
      <c r="AL53" s="111">
        <v>10.69</v>
      </c>
      <c r="AM53" s="111"/>
      <c r="AN53" s="111" t="s">
        <v>69</v>
      </c>
      <c r="AO53" s="112" t="s">
        <v>69</v>
      </c>
      <c r="AP53" s="114" t="s">
        <v>274</v>
      </c>
      <c r="AQ53" s="106"/>
      <c r="AR53" s="106"/>
      <c r="AS53" s="106" t="s">
        <v>275</v>
      </c>
      <c r="AT53" s="106"/>
    </row>
    <row r="54" spans="1:46" s="29" customFormat="1">
      <c r="A54" s="106" t="s">
        <v>260</v>
      </c>
      <c r="B54" s="106" t="s">
        <v>276</v>
      </c>
      <c r="C54" s="106" t="s">
        <v>268</v>
      </c>
      <c r="D54" s="107" t="s">
        <v>269</v>
      </c>
      <c r="E54" s="106" t="s">
        <v>277</v>
      </c>
      <c r="F54" s="600" t="s">
        <v>278</v>
      </c>
      <c r="G54" s="108" t="s">
        <v>279</v>
      </c>
      <c r="H54" s="106" t="s">
        <v>280</v>
      </c>
      <c r="I54" s="111">
        <v>28.5</v>
      </c>
      <c r="J54" s="111">
        <v>25</v>
      </c>
      <c r="K54" s="111">
        <f t="shared" si="103"/>
        <v>3.5</v>
      </c>
      <c r="L54" s="111">
        <v>25</v>
      </c>
      <c r="M54" s="111">
        <v>17.5</v>
      </c>
      <c r="N54" s="111">
        <f>L54-M54</f>
        <v>7.5</v>
      </c>
      <c r="O54" s="111">
        <v>29</v>
      </c>
      <c r="P54" s="111">
        <v>19.5</v>
      </c>
      <c r="Q54" s="112">
        <f>O54-P54</f>
        <v>9.5</v>
      </c>
      <c r="R54" s="113" t="s">
        <v>77</v>
      </c>
      <c r="S54" s="111" t="s">
        <v>281</v>
      </c>
      <c r="T54" s="111"/>
      <c r="U54" s="111"/>
      <c r="V54" s="111"/>
      <c r="W54" s="111">
        <v>8.0399999999999991</v>
      </c>
      <c r="X54" s="111">
        <v>7.93</v>
      </c>
      <c r="Y54" s="112">
        <f>W54-X54</f>
        <v>0.10999999999999943</v>
      </c>
      <c r="Z54" s="113" t="s">
        <v>74</v>
      </c>
      <c r="AA54" s="111" t="s">
        <v>281</v>
      </c>
      <c r="AB54" s="111"/>
      <c r="AC54" s="111"/>
      <c r="AD54" s="111"/>
      <c r="AE54" s="111">
        <v>28.5</v>
      </c>
      <c r="AF54" s="111">
        <v>24.5</v>
      </c>
      <c r="AG54" s="112">
        <f>AE54-AF54</f>
        <v>4</v>
      </c>
      <c r="AH54" s="113"/>
      <c r="AI54" s="111"/>
      <c r="AJ54" s="111"/>
      <c r="AK54" s="111"/>
      <c r="AL54" s="111"/>
      <c r="AM54" s="111" t="s">
        <v>69</v>
      </c>
      <c r="AN54" s="111" t="s">
        <v>69</v>
      </c>
      <c r="AO54" s="112" t="s">
        <v>69</v>
      </c>
      <c r="AP54" s="126" t="s">
        <v>282</v>
      </c>
      <c r="AQ54" s="106" t="s">
        <v>283</v>
      </c>
      <c r="AR54" s="106"/>
      <c r="AS54" s="106"/>
    </row>
    <row r="55" spans="1:46" s="30" customFormat="1">
      <c r="A55" s="127" t="s">
        <v>260</v>
      </c>
      <c r="B55" s="127" t="s">
        <v>261</v>
      </c>
      <c r="C55" s="128" t="s">
        <v>284</v>
      </c>
      <c r="D55" s="129" t="s">
        <v>285</v>
      </c>
      <c r="E55" s="29" t="s">
        <v>286</v>
      </c>
      <c r="G55" s="50"/>
      <c r="I55" s="31">
        <f>AVERAGE(I52:I54)</f>
        <v>27.666666666666668</v>
      </c>
      <c r="J55" s="31">
        <f>AVERAGE(J52:J54)</f>
        <v>21</v>
      </c>
      <c r="K55" s="31">
        <f t="shared" si="103"/>
        <v>6.6666666666666679</v>
      </c>
      <c r="L55" s="31">
        <f>AVERAGE(L52:L54)</f>
        <v>24</v>
      </c>
      <c r="M55" s="31">
        <f>AVERAGE(M52:M54)</f>
        <v>17.666666666666668</v>
      </c>
      <c r="N55" s="31">
        <f>L55-M55</f>
        <v>6.3333333333333321</v>
      </c>
      <c r="O55" s="31">
        <f>AVERAGE(O52:O54)</f>
        <v>27.333333333333332</v>
      </c>
      <c r="P55" s="31">
        <f>AVERAGE(P52:P54)</f>
        <v>18.833333333333332</v>
      </c>
      <c r="Q55" s="51">
        <f>O55-P55</f>
        <v>8.5</v>
      </c>
      <c r="R55" s="42"/>
      <c r="S55" s="31"/>
      <c r="T55" s="31">
        <f>AVERAGE(T52:T54)</f>
        <v>7.9</v>
      </c>
      <c r="U55" s="31">
        <f>AVERAGE(U52:U54)</f>
        <v>7.86</v>
      </c>
      <c r="V55" s="31">
        <f>T55-U55</f>
        <v>4.0000000000000036E-2</v>
      </c>
      <c r="W55" s="31">
        <f>AVERAGE(W52:W54)</f>
        <v>8.0399999999999991</v>
      </c>
      <c r="X55" s="31">
        <f>AVERAGE(X52:X54)</f>
        <v>7.93</v>
      </c>
      <c r="Y55" s="51">
        <f>W55-X55</f>
        <v>0.10999999999999943</v>
      </c>
      <c r="Z55" s="42"/>
      <c r="AA55" s="31"/>
      <c r="AB55" s="31">
        <f>AVERAGE(AB52:AB54)</f>
        <v>35.11</v>
      </c>
      <c r="AC55" s="31">
        <f>AVERAGE(AC52:AC54)</f>
        <v>35.090000000000003</v>
      </c>
      <c r="AD55" s="31">
        <f>AB55-AC55</f>
        <v>1.9999999999996021E-2</v>
      </c>
      <c r="AE55" s="31">
        <f>AVERAGE(AE52:AE54)</f>
        <v>28.5</v>
      </c>
      <c r="AF55" s="31">
        <f>AVERAGE(AF52:AF54)</f>
        <v>24.5</v>
      </c>
      <c r="AG55" s="51">
        <f>AE55-AF55</f>
        <v>4</v>
      </c>
      <c r="AH55" s="42"/>
      <c r="AI55" s="31"/>
      <c r="AJ55" s="31">
        <f>AVERAGE(AJ52:AJ54)</f>
        <v>2294</v>
      </c>
      <c r="AK55" s="31">
        <f>AVERAGE(AK52:AK54)</f>
        <v>2304.69</v>
      </c>
      <c r="AL55" s="31">
        <f>AJ55-AK55</f>
        <v>-10.690000000000055</v>
      </c>
      <c r="AM55" s="31"/>
      <c r="AN55" s="31"/>
      <c r="AO55" s="51"/>
      <c r="AP55" s="32"/>
      <c r="AS55" s="127"/>
    </row>
    <row r="56" spans="1:46" s="138" customFormat="1">
      <c r="A56" s="130" t="s">
        <v>260</v>
      </c>
      <c r="B56" s="130" t="s">
        <v>287</v>
      </c>
      <c r="C56" s="130" t="s">
        <v>288</v>
      </c>
      <c r="D56" s="132" t="s">
        <v>289</v>
      </c>
      <c r="E56" s="130" t="s">
        <v>290</v>
      </c>
      <c r="F56" s="131" t="s">
        <v>291</v>
      </c>
      <c r="G56" s="133" t="s">
        <v>91</v>
      </c>
      <c r="H56" s="130" t="s">
        <v>246</v>
      </c>
      <c r="I56" s="134">
        <v>29</v>
      </c>
      <c r="J56" s="134">
        <v>28</v>
      </c>
      <c r="K56" s="134">
        <f t="shared" si="103"/>
        <v>1</v>
      </c>
      <c r="L56" s="134">
        <v>27.5</v>
      </c>
      <c r="M56" s="134">
        <v>20</v>
      </c>
      <c r="N56" s="134">
        <f>L56-M56</f>
        <v>7.5</v>
      </c>
      <c r="O56" s="134">
        <v>29</v>
      </c>
      <c r="P56" s="134">
        <v>19</v>
      </c>
      <c r="Q56" s="135">
        <f>O56-P56</f>
        <v>10</v>
      </c>
      <c r="R56" s="136"/>
      <c r="S56" s="134" t="s">
        <v>292</v>
      </c>
      <c r="T56" s="134" t="s">
        <v>293</v>
      </c>
      <c r="U56" s="134" t="s">
        <v>69</v>
      </c>
      <c r="V56" s="134" t="s">
        <v>69</v>
      </c>
      <c r="W56" s="134" t="s">
        <v>293</v>
      </c>
      <c r="X56" s="134" t="s">
        <v>69</v>
      </c>
      <c r="Y56" s="135" t="s">
        <v>69</v>
      </c>
      <c r="Z56" s="136"/>
      <c r="AA56" s="134"/>
      <c r="AB56" s="134" t="s">
        <v>294</v>
      </c>
      <c r="AC56" s="134" t="s">
        <v>69</v>
      </c>
      <c r="AD56" s="134" t="s">
        <v>69</v>
      </c>
      <c r="AE56" s="134" t="s">
        <v>295</v>
      </c>
      <c r="AF56" s="134" t="s">
        <v>69</v>
      </c>
      <c r="AG56" s="135" t="s">
        <v>69</v>
      </c>
      <c r="AH56" s="136"/>
      <c r="AI56" s="134"/>
      <c r="AJ56" s="134" t="s">
        <v>296</v>
      </c>
      <c r="AK56" s="134" t="s">
        <v>69</v>
      </c>
      <c r="AL56" s="134" t="s">
        <v>69</v>
      </c>
      <c r="AM56" s="134" t="s">
        <v>297</v>
      </c>
      <c r="AN56" s="134" t="s">
        <v>69</v>
      </c>
      <c r="AO56" s="135" t="s">
        <v>69</v>
      </c>
      <c r="AP56" s="137">
        <v>1</v>
      </c>
      <c r="AQ56" s="130"/>
      <c r="AR56" s="130"/>
      <c r="AS56" s="130"/>
    </row>
    <row r="57" spans="1:46" s="138" customFormat="1">
      <c r="A57" s="138" t="s">
        <v>260</v>
      </c>
      <c r="B57" s="138" t="s">
        <v>287</v>
      </c>
      <c r="C57" s="130" t="s">
        <v>288</v>
      </c>
      <c r="D57" s="132" t="s">
        <v>289</v>
      </c>
      <c r="E57" s="138" t="s">
        <v>298</v>
      </c>
      <c r="F57" s="139" t="s">
        <v>299</v>
      </c>
      <c r="G57" s="140" t="s">
        <v>91</v>
      </c>
      <c r="H57" s="138" t="s">
        <v>300</v>
      </c>
      <c r="I57" s="141">
        <v>29</v>
      </c>
      <c r="J57" s="141">
        <v>28</v>
      </c>
      <c r="K57" s="141">
        <f t="shared" si="103"/>
        <v>1</v>
      </c>
      <c r="L57" s="141">
        <v>25</v>
      </c>
      <c r="M57" s="141">
        <v>17.5</v>
      </c>
      <c r="N57" s="134">
        <f>L57-M57</f>
        <v>7.5</v>
      </c>
      <c r="O57" s="141">
        <v>28.5</v>
      </c>
      <c r="P57" s="141">
        <v>21.5</v>
      </c>
      <c r="Q57" s="135">
        <f>O57-P57</f>
        <v>7</v>
      </c>
      <c r="R57" s="142"/>
      <c r="S57" s="141"/>
      <c r="T57" s="141"/>
      <c r="U57" s="141"/>
      <c r="V57" s="141"/>
      <c r="W57" s="141"/>
      <c r="X57" s="141"/>
      <c r="Y57" s="143"/>
      <c r="Z57" s="142"/>
      <c r="AA57" s="141"/>
      <c r="AB57" s="141"/>
      <c r="AC57" s="141"/>
      <c r="AD57" s="141"/>
      <c r="AE57" s="141"/>
      <c r="AF57" s="141"/>
      <c r="AG57" s="143"/>
      <c r="AH57" s="142"/>
      <c r="AI57" s="141"/>
      <c r="AJ57" s="141"/>
      <c r="AK57" s="141"/>
      <c r="AL57" s="141"/>
      <c r="AM57" s="141"/>
      <c r="AN57" s="141"/>
      <c r="AO57" s="143"/>
      <c r="AP57" s="144">
        <v>2</v>
      </c>
      <c r="AQ57" s="145"/>
    </row>
    <row r="58" spans="1:46" s="23" customFormat="1">
      <c r="A58" s="23" t="s">
        <v>260</v>
      </c>
      <c r="B58" s="23" t="s">
        <v>301</v>
      </c>
      <c r="C58" s="147" t="s">
        <v>288</v>
      </c>
      <c r="D58" s="148" t="s">
        <v>289</v>
      </c>
      <c r="E58" s="138" t="s">
        <v>302</v>
      </c>
      <c r="F58" s="146"/>
      <c r="G58" s="52"/>
      <c r="I58" s="24">
        <f t="shared" ref="I58:Q58" si="105">AVERAGE(I56:I57)</f>
        <v>29</v>
      </c>
      <c r="J58" s="24">
        <f t="shared" si="105"/>
        <v>28</v>
      </c>
      <c r="K58" s="24">
        <f t="shared" si="105"/>
        <v>1</v>
      </c>
      <c r="L58" s="24">
        <f t="shared" si="105"/>
        <v>26.25</v>
      </c>
      <c r="M58" s="24">
        <f t="shared" si="105"/>
        <v>18.75</v>
      </c>
      <c r="N58" s="24">
        <f t="shared" si="105"/>
        <v>7.5</v>
      </c>
      <c r="O58" s="24">
        <f t="shared" si="105"/>
        <v>28.75</v>
      </c>
      <c r="P58" s="24">
        <f t="shared" si="105"/>
        <v>20.25</v>
      </c>
      <c r="Q58" s="53">
        <f t="shared" si="105"/>
        <v>8.5</v>
      </c>
      <c r="R58" s="41"/>
      <c r="S58" s="24"/>
      <c r="T58" s="24">
        <v>8.01</v>
      </c>
      <c r="U58" s="24"/>
      <c r="V58" s="24"/>
      <c r="W58" s="24">
        <v>8.01</v>
      </c>
      <c r="X58" s="24"/>
      <c r="Y58" s="53"/>
      <c r="Z58" s="41"/>
      <c r="AA58" s="24"/>
      <c r="AB58" s="24">
        <v>28.4</v>
      </c>
      <c r="AC58" s="24"/>
      <c r="AD58" s="24"/>
      <c r="AE58" s="24">
        <v>33.4</v>
      </c>
      <c r="AF58" s="24"/>
      <c r="AG58" s="53"/>
      <c r="AH58" s="41"/>
      <c r="AI58" s="24"/>
      <c r="AJ58" s="24">
        <v>1869.5</v>
      </c>
      <c r="AK58" s="24"/>
      <c r="AL58" s="24"/>
      <c r="AM58" s="24">
        <v>2176.6</v>
      </c>
      <c r="AN58" s="24"/>
      <c r="AO58" s="53"/>
      <c r="AP58" s="149"/>
      <c r="AQ58" s="150"/>
    </row>
    <row r="59" spans="1:46" s="153" customFormat="1">
      <c r="A59" s="151" t="s">
        <v>303</v>
      </c>
      <c r="B59" s="151" t="s">
        <v>304</v>
      </c>
      <c r="C59" s="153" t="s">
        <v>305</v>
      </c>
      <c r="D59" s="154" t="s">
        <v>306</v>
      </c>
      <c r="E59" s="151" t="s">
        <v>307</v>
      </c>
      <c r="F59" s="152" t="s">
        <v>308</v>
      </c>
      <c r="G59" s="155" t="s">
        <v>91</v>
      </c>
      <c r="H59" s="151" t="s">
        <v>309</v>
      </c>
      <c r="I59" s="156">
        <v>29</v>
      </c>
      <c r="J59" s="156">
        <v>27.5</v>
      </c>
      <c r="K59" s="156">
        <f>I59-J59</f>
        <v>1.5</v>
      </c>
      <c r="L59" s="156">
        <v>17</v>
      </c>
      <c r="M59" s="156">
        <v>16</v>
      </c>
      <c r="N59" s="156">
        <f>L59-M59</f>
        <v>1</v>
      </c>
      <c r="O59" s="156">
        <v>28</v>
      </c>
      <c r="P59" s="156">
        <v>16.5</v>
      </c>
      <c r="Q59" s="157">
        <f>O59-P59</f>
        <v>11.5</v>
      </c>
      <c r="R59" s="158"/>
      <c r="S59" s="156"/>
      <c r="T59" s="156" t="s">
        <v>69</v>
      </c>
      <c r="U59" s="156" t="s">
        <v>69</v>
      </c>
      <c r="V59" s="156" t="s">
        <v>69</v>
      </c>
      <c r="W59" s="156" t="s">
        <v>69</v>
      </c>
      <c r="X59" s="156" t="s">
        <v>69</v>
      </c>
      <c r="Y59" s="157" t="s">
        <v>69</v>
      </c>
      <c r="Z59" s="158"/>
      <c r="AA59" s="156"/>
      <c r="AB59" s="156" t="s">
        <v>69</v>
      </c>
      <c r="AC59" s="156" t="s">
        <v>69</v>
      </c>
      <c r="AD59" s="156" t="s">
        <v>69</v>
      </c>
      <c r="AE59" s="156" t="s">
        <v>69</v>
      </c>
      <c r="AF59" s="156" t="s">
        <v>69</v>
      </c>
      <c r="AG59" s="157" t="s">
        <v>69</v>
      </c>
      <c r="AH59" s="158"/>
      <c r="AI59" s="156"/>
      <c r="AJ59" s="156" t="s">
        <v>69</v>
      </c>
      <c r="AK59" s="156" t="s">
        <v>69</v>
      </c>
      <c r="AL59" s="156" t="s">
        <v>69</v>
      </c>
      <c r="AM59" s="156" t="s">
        <v>69</v>
      </c>
      <c r="AN59" s="156" t="s">
        <v>69</v>
      </c>
      <c r="AO59" s="157" t="s">
        <v>69</v>
      </c>
      <c r="AP59" s="159">
        <v>5</v>
      </c>
      <c r="AR59" s="151"/>
      <c r="AS59" s="151"/>
    </row>
    <row r="60" spans="1:46" s="153" customFormat="1">
      <c r="A60" s="151" t="s">
        <v>303</v>
      </c>
      <c r="B60" s="151" t="s">
        <v>310</v>
      </c>
      <c r="C60" s="153" t="s">
        <v>311</v>
      </c>
      <c r="D60" s="154" t="s">
        <v>312</v>
      </c>
      <c r="E60" s="151" t="s">
        <v>313</v>
      </c>
      <c r="F60" s="151" t="s">
        <v>314</v>
      </c>
      <c r="G60" s="155" t="s">
        <v>91</v>
      </c>
      <c r="H60" s="151" t="s">
        <v>315</v>
      </c>
      <c r="I60" s="156">
        <v>27</v>
      </c>
      <c r="J60" s="156">
        <v>26</v>
      </c>
      <c r="K60" s="156">
        <f>I60-J60</f>
        <v>1</v>
      </c>
      <c r="L60" s="156">
        <v>16</v>
      </c>
      <c r="M60" s="156">
        <v>15</v>
      </c>
      <c r="N60" s="156">
        <f>L60-M60</f>
        <v>1</v>
      </c>
      <c r="O60" s="156">
        <v>26.5</v>
      </c>
      <c r="P60" s="156">
        <v>15.5</v>
      </c>
      <c r="Q60" s="157">
        <f>O60-P60</f>
        <v>11</v>
      </c>
      <c r="R60" s="158"/>
      <c r="S60" s="156"/>
      <c r="T60" s="156" t="s">
        <v>69</v>
      </c>
      <c r="U60" s="156" t="s">
        <v>69</v>
      </c>
      <c r="V60" s="156" t="s">
        <v>69</v>
      </c>
      <c r="W60" s="156" t="s">
        <v>69</v>
      </c>
      <c r="X60" s="156" t="s">
        <v>69</v>
      </c>
      <c r="Y60" s="157" t="s">
        <v>69</v>
      </c>
      <c r="Z60" s="158"/>
      <c r="AA60" s="156"/>
      <c r="AB60" s="156" t="s">
        <v>69</v>
      </c>
      <c r="AC60" s="156" t="s">
        <v>69</v>
      </c>
      <c r="AD60" s="156" t="s">
        <v>69</v>
      </c>
      <c r="AE60" s="156" t="s">
        <v>69</v>
      </c>
      <c r="AF60" s="156" t="s">
        <v>69</v>
      </c>
      <c r="AG60" s="157" t="s">
        <v>69</v>
      </c>
      <c r="AH60" s="158"/>
      <c r="AI60" s="156"/>
      <c r="AJ60" s="156" t="s">
        <v>69</v>
      </c>
      <c r="AK60" s="156" t="s">
        <v>69</v>
      </c>
      <c r="AL60" s="156" t="s">
        <v>69</v>
      </c>
      <c r="AM60" s="156" t="s">
        <v>69</v>
      </c>
      <c r="AN60" s="156" t="s">
        <v>69</v>
      </c>
      <c r="AO60" s="157" t="s">
        <v>69</v>
      </c>
      <c r="AP60" s="159">
        <v>5</v>
      </c>
      <c r="AR60" s="151"/>
      <c r="AS60" s="151"/>
    </row>
    <row r="61" spans="1:46" s="153" customFormat="1">
      <c r="A61" s="151" t="s">
        <v>303</v>
      </c>
      <c r="B61" s="151" t="s">
        <v>316</v>
      </c>
      <c r="C61" s="151" t="s">
        <v>317</v>
      </c>
      <c r="D61" s="160" t="s">
        <v>318</v>
      </c>
      <c r="E61" s="151" t="s">
        <v>319</v>
      </c>
      <c r="F61" s="152" t="s">
        <v>320</v>
      </c>
      <c r="G61" s="155" t="s">
        <v>69</v>
      </c>
      <c r="H61" s="151" t="s">
        <v>69</v>
      </c>
      <c r="I61" s="156" t="s">
        <v>69</v>
      </c>
      <c r="J61" s="156" t="s">
        <v>69</v>
      </c>
      <c r="K61" s="156" t="s">
        <v>69</v>
      </c>
      <c r="L61" s="156" t="s">
        <v>69</v>
      </c>
      <c r="M61" s="156" t="s">
        <v>69</v>
      </c>
      <c r="N61" s="156" t="s">
        <v>69</v>
      </c>
      <c r="O61" s="156" t="s">
        <v>69</v>
      </c>
      <c r="P61" s="156" t="s">
        <v>69</v>
      </c>
      <c r="Q61" s="157" t="s">
        <v>69</v>
      </c>
      <c r="R61" s="158" t="s">
        <v>69</v>
      </c>
      <c r="S61" s="156" t="s">
        <v>321</v>
      </c>
      <c r="T61" s="156">
        <v>8.1999999999999993</v>
      </c>
      <c r="U61" s="156">
        <v>7.8</v>
      </c>
      <c r="V61" s="156">
        <v>0.4</v>
      </c>
      <c r="W61" s="156" t="s">
        <v>69</v>
      </c>
      <c r="X61" s="156" t="s">
        <v>69</v>
      </c>
      <c r="Y61" s="157" t="s">
        <v>69</v>
      </c>
      <c r="Z61" s="158" t="s">
        <v>69</v>
      </c>
      <c r="AA61" s="156" t="s">
        <v>69</v>
      </c>
      <c r="AB61" s="156" t="s">
        <v>69</v>
      </c>
      <c r="AC61" s="156" t="s">
        <v>69</v>
      </c>
      <c r="AD61" s="156" t="s">
        <v>69</v>
      </c>
      <c r="AE61" s="156" t="s">
        <v>69</v>
      </c>
      <c r="AF61" s="156" t="s">
        <v>69</v>
      </c>
      <c r="AG61" s="157" t="s">
        <v>69</v>
      </c>
      <c r="AH61" s="158" t="s">
        <v>69</v>
      </c>
      <c r="AI61" s="156" t="s">
        <v>69</v>
      </c>
      <c r="AJ61" s="156" t="s">
        <v>69</v>
      </c>
      <c r="AK61" s="156" t="s">
        <v>69</v>
      </c>
      <c r="AL61" s="156" t="s">
        <v>69</v>
      </c>
      <c r="AM61" s="156" t="s">
        <v>69</v>
      </c>
      <c r="AN61" s="156" t="s">
        <v>69</v>
      </c>
      <c r="AO61" s="157" t="s">
        <v>69</v>
      </c>
      <c r="AP61" s="159" t="s">
        <v>322</v>
      </c>
      <c r="AQ61" s="151" t="s">
        <v>69</v>
      </c>
      <c r="AR61" s="151" t="s">
        <v>69</v>
      </c>
      <c r="AS61" s="151"/>
    </row>
    <row r="62" spans="1:46" s="153" customFormat="1">
      <c r="A62" s="151" t="s">
        <v>303</v>
      </c>
      <c r="B62" s="151" t="s">
        <v>323</v>
      </c>
      <c r="C62" s="151" t="s">
        <v>324</v>
      </c>
      <c r="D62" s="160" t="s">
        <v>325</v>
      </c>
      <c r="E62" s="151" t="s">
        <v>319</v>
      </c>
      <c r="F62" s="152" t="s">
        <v>320</v>
      </c>
      <c r="G62" s="155" t="s">
        <v>69</v>
      </c>
      <c r="H62" s="151" t="s">
        <v>69</v>
      </c>
      <c r="I62" s="156" t="s">
        <v>69</v>
      </c>
      <c r="J62" s="156" t="s">
        <v>69</v>
      </c>
      <c r="K62" s="156" t="s">
        <v>69</v>
      </c>
      <c r="L62" s="156" t="s">
        <v>69</v>
      </c>
      <c r="M62" s="156" t="s">
        <v>69</v>
      </c>
      <c r="N62" s="156" t="s">
        <v>69</v>
      </c>
      <c r="O62" s="156" t="s">
        <v>69</v>
      </c>
      <c r="P62" s="156" t="s">
        <v>69</v>
      </c>
      <c r="Q62" s="157" t="s">
        <v>69</v>
      </c>
      <c r="R62" s="158" t="s">
        <v>69</v>
      </c>
      <c r="S62" s="156" t="s">
        <v>321</v>
      </c>
      <c r="T62" s="156">
        <v>8.6999999999999993</v>
      </c>
      <c r="U62" s="156">
        <v>8.1999999999999993</v>
      </c>
      <c r="V62" s="156">
        <v>0.5</v>
      </c>
      <c r="W62" s="156" t="s">
        <v>69</v>
      </c>
      <c r="X62" s="156" t="s">
        <v>69</v>
      </c>
      <c r="Y62" s="157" t="s">
        <v>69</v>
      </c>
      <c r="Z62" s="158" t="s">
        <v>69</v>
      </c>
      <c r="AA62" s="156" t="s">
        <v>69</v>
      </c>
      <c r="AB62" s="156" t="s">
        <v>69</v>
      </c>
      <c r="AC62" s="156" t="s">
        <v>69</v>
      </c>
      <c r="AD62" s="156" t="s">
        <v>69</v>
      </c>
      <c r="AE62" s="156" t="s">
        <v>69</v>
      </c>
      <c r="AF62" s="156" t="s">
        <v>69</v>
      </c>
      <c r="AG62" s="157" t="s">
        <v>69</v>
      </c>
      <c r="AH62" s="158" t="s">
        <v>69</v>
      </c>
      <c r="AI62" s="156" t="s">
        <v>69</v>
      </c>
      <c r="AJ62" s="156" t="s">
        <v>69</v>
      </c>
      <c r="AK62" s="156" t="s">
        <v>69</v>
      </c>
      <c r="AL62" s="156" t="s">
        <v>69</v>
      </c>
      <c r="AM62" s="156" t="s">
        <v>69</v>
      </c>
      <c r="AN62" s="156" t="s">
        <v>69</v>
      </c>
      <c r="AO62" s="157" t="s">
        <v>69</v>
      </c>
      <c r="AP62" s="159" t="s">
        <v>322</v>
      </c>
      <c r="AQ62" s="151" t="s">
        <v>69</v>
      </c>
      <c r="AR62" s="151" t="s">
        <v>69</v>
      </c>
      <c r="AS62" s="151"/>
    </row>
    <row r="63" spans="1:46" s="153" customFormat="1">
      <c r="A63" s="151" t="s">
        <v>303</v>
      </c>
      <c r="B63" s="151" t="s">
        <v>326</v>
      </c>
      <c r="C63" s="151" t="s">
        <v>327</v>
      </c>
      <c r="D63" s="160" t="s">
        <v>328</v>
      </c>
      <c r="E63" s="151" t="s">
        <v>329</v>
      </c>
      <c r="F63" s="152" t="s">
        <v>330</v>
      </c>
      <c r="G63" s="155" t="s">
        <v>69</v>
      </c>
      <c r="H63" s="151" t="s">
        <v>331</v>
      </c>
      <c r="I63" s="156" t="s">
        <v>69</v>
      </c>
      <c r="J63" s="156" t="s">
        <v>69</v>
      </c>
      <c r="K63" s="156" t="s">
        <v>69</v>
      </c>
      <c r="L63" s="156" t="s">
        <v>69</v>
      </c>
      <c r="M63" s="156"/>
      <c r="N63" s="156"/>
      <c r="O63" s="156">
        <v>30</v>
      </c>
      <c r="P63" s="156">
        <v>15</v>
      </c>
      <c r="Q63" s="157">
        <f>O63-P63</f>
        <v>15</v>
      </c>
      <c r="R63" s="158" t="s">
        <v>69</v>
      </c>
      <c r="S63" s="156" t="s">
        <v>69</v>
      </c>
      <c r="T63" s="156" t="s">
        <v>69</v>
      </c>
      <c r="U63" s="156" t="s">
        <v>69</v>
      </c>
      <c r="V63" s="156" t="s">
        <v>69</v>
      </c>
      <c r="W63" s="156" t="s">
        <v>69</v>
      </c>
      <c r="X63" s="156" t="s">
        <v>69</v>
      </c>
      <c r="Y63" s="157" t="s">
        <v>69</v>
      </c>
      <c r="Z63" s="158"/>
      <c r="AA63" s="156" t="s">
        <v>331</v>
      </c>
      <c r="AB63" s="156">
        <v>34</v>
      </c>
      <c r="AC63" s="156">
        <v>29</v>
      </c>
      <c r="AD63" s="156">
        <f>AB63-AC63</f>
        <v>5</v>
      </c>
      <c r="AE63" s="156">
        <v>34</v>
      </c>
      <c r="AF63" s="156">
        <v>31</v>
      </c>
      <c r="AG63" s="157">
        <f>AE63-AF63</f>
        <v>3</v>
      </c>
      <c r="AH63" s="158" t="s">
        <v>69</v>
      </c>
      <c r="AI63" s="156" t="s">
        <v>69</v>
      </c>
      <c r="AJ63" s="156" t="s">
        <v>69</v>
      </c>
      <c r="AK63" s="156" t="s">
        <v>69</v>
      </c>
      <c r="AL63" s="156" t="s">
        <v>69</v>
      </c>
      <c r="AM63" s="156" t="s">
        <v>69</v>
      </c>
      <c r="AN63" s="156" t="s">
        <v>69</v>
      </c>
      <c r="AO63" s="157" t="s">
        <v>69</v>
      </c>
      <c r="AP63" s="159" t="s">
        <v>332</v>
      </c>
      <c r="AQ63" s="153" t="s">
        <v>333</v>
      </c>
      <c r="AS63" s="151"/>
    </row>
    <row r="64" spans="1:46" s="169" customFormat="1">
      <c r="A64" s="161" t="s">
        <v>303</v>
      </c>
      <c r="B64" s="161" t="s">
        <v>172</v>
      </c>
      <c r="C64" s="162" t="s">
        <v>334</v>
      </c>
      <c r="D64" s="163" t="s">
        <v>335</v>
      </c>
      <c r="E64" s="151" t="s">
        <v>336</v>
      </c>
      <c r="F64" s="161"/>
      <c r="G64" s="164"/>
      <c r="H64" s="161"/>
      <c r="I64" s="165">
        <f>AVERAGE(I59:I60)</f>
        <v>28</v>
      </c>
      <c r="J64" s="165">
        <f>AVERAGE(J59:J60)</f>
        <v>26.75</v>
      </c>
      <c r="K64" s="165">
        <f>I64-J64</f>
        <v>1.25</v>
      </c>
      <c r="L64" s="165">
        <f>AVERAGE(L59:L60)</f>
        <v>16.5</v>
      </c>
      <c r="M64" s="165">
        <f>AVERAGE(M59:M60)</f>
        <v>15.5</v>
      </c>
      <c r="N64" s="165">
        <f>L64-M64</f>
        <v>1</v>
      </c>
      <c r="O64" s="165">
        <f t="shared" ref="O64:P64" si="106">AVERAGE(O59:O60)</f>
        <v>27.25</v>
      </c>
      <c r="P64" s="165">
        <f t="shared" si="106"/>
        <v>16</v>
      </c>
      <c r="Q64" s="166">
        <f>O64-P64</f>
        <v>11.25</v>
      </c>
      <c r="R64" s="167"/>
      <c r="S64" s="165"/>
      <c r="T64" s="165">
        <f>AVERAGE(T61:T62)</f>
        <v>8.4499999999999993</v>
      </c>
      <c r="U64" s="165">
        <f t="shared" ref="U64:V64" si="107">AVERAGE(U61:U62)</f>
        <v>8</v>
      </c>
      <c r="V64" s="165">
        <f t="shared" si="107"/>
        <v>0.45</v>
      </c>
      <c r="W64" s="165"/>
      <c r="X64" s="165"/>
      <c r="Y64" s="166"/>
      <c r="Z64" s="167"/>
      <c r="AA64" s="165"/>
      <c r="AB64" s="165">
        <v>34</v>
      </c>
      <c r="AC64" s="165">
        <v>29</v>
      </c>
      <c r="AD64" s="165">
        <f>AB64-AC64</f>
        <v>5</v>
      </c>
      <c r="AE64" s="165">
        <v>34</v>
      </c>
      <c r="AF64" s="165">
        <v>31</v>
      </c>
      <c r="AG64" s="166">
        <f>AE64-AF64</f>
        <v>3</v>
      </c>
      <c r="AH64" s="167"/>
      <c r="AI64" s="165"/>
      <c r="AJ64" s="165"/>
      <c r="AK64" s="165"/>
      <c r="AL64" s="165"/>
      <c r="AM64" s="165"/>
      <c r="AN64" s="165"/>
      <c r="AO64" s="166"/>
      <c r="AP64" s="168"/>
      <c r="AR64" s="161"/>
      <c r="AS64" s="161"/>
    </row>
    <row r="65" spans="1:45" s="171" customFormat="1">
      <c r="A65" s="170" t="s">
        <v>303</v>
      </c>
      <c r="B65" s="170" t="s">
        <v>337</v>
      </c>
      <c r="C65" s="171" t="s">
        <v>338</v>
      </c>
      <c r="D65" s="172" t="s">
        <v>339</v>
      </c>
      <c r="E65" s="171" t="s">
        <v>340</v>
      </c>
      <c r="F65" s="443" t="s">
        <v>341</v>
      </c>
      <c r="G65" s="173" t="s">
        <v>74</v>
      </c>
      <c r="H65" s="170">
        <v>547</v>
      </c>
      <c r="I65" s="174">
        <v>24.5</v>
      </c>
      <c r="J65" s="174">
        <v>22</v>
      </c>
      <c r="K65" s="174">
        <f>I65-J65</f>
        <v>2.5</v>
      </c>
      <c r="L65" s="174">
        <v>19.5</v>
      </c>
      <c r="M65" s="174">
        <v>18.5</v>
      </c>
      <c r="N65" s="174">
        <f>L65-M65</f>
        <v>1</v>
      </c>
      <c r="O65" s="174">
        <v>23.75</v>
      </c>
      <c r="P65" s="174">
        <v>18</v>
      </c>
      <c r="Q65" s="175">
        <f>O65-P65</f>
        <v>5.75</v>
      </c>
      <c r="R65" s="176" t="s">
        <v>110</v>
      </c>
      <c r="S65" s="174">
        <v>25</v>
      </c>
      <c r="T65" s="174">
        <v>8.1999999999999993</v>
      </c>
      <c r="U65" s="174">
        <v>7.88</v>
      </c>
      <c r="V65" s="174">
        <f>T65-U65</f>
        <v>0.3199999999999994</v>
      </c>
      <c r="W65" s="174">
        <v>8.19</v>
      </c>
      <c r="X65" s="174">
        <v>7.98</v>
      </c>
      <c r="Y65" s="175">
        <f>W65-X65</f>
        <v>0.20999999999999908</v>
      </c>
      <c r="Z65" s="177"/>
      <c r="AG65" s="178"/>
      <c r="AH65" s="176" t="s">
        <v>110</v>
      </c>
      <c r="AI65" s="174">
        <v>18</v>
      </c>
      <c r="AJ65" s="174" t="s">
        <v>342</v>
      </c>
      <c r="AK65" s="174"/>
      <c r="AL65" s="174"/>
      <c r="AM65" s="174" t="s">
        <v>343</v>
      </c>
      <c r="AN65" s="174"/>
      <c r="AO65" s="175"/>
      <c r="AP65" s="179">
        <v>2.5</v>
      </c>
      <c r="AQ65" s="170"/>
      <c r="AS65" s="170"/>
    </row>
    <row r="66" spans="1:45" s="171" customFormat="1">
      <c r="A66" s="170" t="s">
        <v>303</v>
      </c>
      <c r="B66" s="170" t="s">
        <v>344</v>
      </c>
      <c r="D66" s="172"/>
      <c r="E66" s="174" t="s">
        <v>345</v>
      </c>
      <c r="F66" s="443" t="s">
        <v>346</v>
      </c>
      <c r="G66" s="173" t="s">
        <v>91</v>
      </c>
      <c r="H66" s="170"/>
      <c r="I66" s="174"/>
      <c r="J66" s="174"/>
      <c r="K66" s="174"/>
      <c r="L66" s="174"/>
      <c r="M66" s="174"/>
      <c r="N66" s="174"/>
      <c r="O66" s="174"/>
      <c r="P66" s="174"/>
      <c r="Q66" s="175"/>
      <c r="R66" s="176"/>
      <c r="S66" s="174"/>
      <c r="T66" s="174"/>
      <c r="U66" s="174"/>
      <c r="V66" s="174"/>
      <c r="W66" s="174"/>
      <c r="X66" s="174"/>
      <c r="Y66" s="175"/>
      <c r="Z66" s="176" t="s">
        <v>257</v>
      </c>
      <c r="AA66" s="174"/>
      <c r="AB66" s="174">
        <v>35.700000000000003</v>
      </c>
      <c r="AC66" s="174">
        <v>35.700000000000003</v>
      </c>
      <c r="AD66" s="174">
        <f>AB66-AC66</f>
        <v>0</v>
      </c>
      <c r="AE66" s="174">
        <v>35.6</v>
      </c>
      <c r="AF66" s="174">
        <v>35.6</v>
      </c>
      <c r="AG66" s="175">
        <f>AE66-AF66</f>
        <v>0</v>
      </c>
      <c r="AH66" s="176"/>
      <c r="AI66" s="174"/>
      <c r="AJ66" s="174"/>
      <c r="AK66" s="174"/>
      <c r="AL66" s="174"/>
      <c r="AM66" s="174"/>
      <c r="AN66" s="174"/>
      <c r="AO66" s="175"/>
      <c r="AP66" s="179">
        <v>10</v>
      </c>
      <c r="AQ66" s="170"/>
      <c r="AS66" s="170"/>
    </row>
    <row r="67" spans="1:45" s="181" customFormat="1">
      <c r="A67" s="180" t="s">
        <v>303</v>
      </c>
      <c r="B67" s="180" t="s">
        <v>337</v>
      </c>
      <c r="C67" s="181" t="s">
        <v>338</v>
      </c>
      <c r="D67" s="182" t="s">
        <v>339</v>
      </c>
      <c r="E67" s="171" t="s">
        <v>347</v>
      </c>
      <c r="F67" s="180"/>
      <c r="G67" s="183"/>
      <c r="H67" s="180"/>
      <c r="I67" s="15">
        <f t="shared" ref="I67:Q67" si="108">AVERAGE(I65:I66)</f>
        <v>24.5</v>
      </c>
      <c r="J67" s="15">
        <f t="shared" si="108"/>
        <v>22</v>
      </c>
      <c r="K67" s="15">
        <f t="shared" si="108"/>
        <v>2.5</v>
      </c>
      <c r="L67" s="15">
        <f t="shared" si="108"/>
        <v>19.5</v>
      </c>
      <c r="M67" s="15">
        <f t="shared" si="108"/>
        <v>18.5</v>
      </c>
      <c r="N67" s="15">
        <f t="shared" si="108"/>
        <v>1</v>
      </c>
      <c r="O67" s="15">
        <f t="shared" si="108"/>
        <v>23.75</v>
      </c>
      <c r="P67" s="15">
        <f t="shared" si="108"/>
        <v>18</v>
      </c>
      <c r="Q67" s="184">
        <f t="shared" si="108"/>
        <v>5.75</v>
      </c>
      <c r="R67" s="185"/>
      <c r="S67" s="15"/>
      <c r="T67" s="15">
        <f>AVERAGE(T65:T66)</f>
        <v>8.1999999999999993</v>
      </c>
      <c r="U67" s="15">
        <f t="shared" ref="U67:Y67" si="109">AVERAGE(U65:U66)</f>
        <v>7.88</v>
      </c>
      <c r="V67" s="15">
        <f t="shared" si="109"/>
        <v>0.3199999999999994</v>
      </c>
      <c r="W67" s="15">
        <f t="shared" si="109"/>
        <v>8.19</v>
      </c>
      <c r="X67" s="15">
        <f t="shared" si="109"/>
        <v>7.98</v>
      </c>
      <c r="Y67" s="184">
        <f t="shared" si="109"/>
        <v>0.20999999999999908</v>
      </c>
      <c r="Z67" s="185"/>
      <c r="AA67" s="15"/>
      <c r="AB67" s="15">
        <f t="shared" ref="AB67:AG67" si="110">AVERAGE(AB65:AB66)</f>
        <v>35.700000000000003</v>
      </c>
      <c r="AC67" s="15">
        <f t="shared" si="110"/>
        <v>35.700000000000003</v>
      </c>
      <c r="AD67" s="15">
        <f t="shared" si="110"/>
        <v>0</v>
      </c>
      <c r="AE67" s="15">
        <f t="shared" si="110"/>
        <v>35.6</v>
      </c>
      <c r="AF67" s="15">
        <f t="shared" si="110"/>
        <v>35.6</v>
      </c>
      <c r="AG67" s="184">
        <f t="shared" si="110"/>
        <v>0</v>
      </c>
      <c r="AH67" s="185"/>
      <c r="AI67" s="15"/>
      <c r="AJ67" s="15">
        <v>2282</v>
      </c>
      <c r="AK67" s="15"/>
      <c r="AL67" s="15"/>
      <c r="AM67" s="15">
        <v>2297</v>
      </c>
      <c r="AN67" s="15"/>
      <c r="AO67" s="184"/>
      <c r="AP67" s="186">
        <v>2.5</v>
      </c>
      <c r="AQ67" s="180"/>
      <c r="AS67" s="180"/>
    </row>
    <row r="68" spans="1:45" s="188" customFormat="1">
      <c r="A68" s="187" t="s">
        <v>303</v>
      </c>
      <c r="B68" s="187" t="s">
        <v>348</v>
      </c>
      <c r="C68" s="188" t="s">
        <v>349</v>
      </c>
      <c r="D68" s="189" t="s">
        <v>350</v>
      </c>
      <c r="E68" s="188" t="s">
        <v>351</v>
      </c>
      <c r="F68" s="188" t="s">
        <v>352</v>
      </c>
      <c r="G68" s="190" t="s">
        <v>91</v>
      </c>
      <c r="H68" s="188" t="s">
        <v>353</v>
      </c>
      <c r="I68" s="191">
        <v>34.5</v>
      </c>
      <c r="J68" s="191">
        <v>30</v>
      </c>
      <c r="K68" s="191">
        <f>I68-J68</f>
        <v>4.5</v>
      </c>
      <c r="L68" s="191">
        <v>20</v>
      </c>
      <c r="M68" s="191">
        <v>16</v>
      </c>
      <c r="N68" s="191">
        <f>L68-M68</f>
        <v>4</v>
      </c>
      <c r="O68" s="191">
        <v>33</v>
      </c>
      <c r="P68" s="191">
        <v>18</v>
      </c>
      <c r="Q68" s="192">
        <f>O68-P68</f>
        <v>15</v>
      </c>
      <c r="R68" s="193"/>
      <c r="S68" s="194"/>
      <c r="T68" s="194"/>
      <c r="U68" s="194"/>
      <c r="V68" s="194"/>
      <c r="W68" s="194"/>
      <c r="X68" s="194"/>
      <c r="Y68" s="195"/>
      <c r="Z68" s="193"/>
      <c r="AA68" s="194"/>
      <c r="AB68" s="194"/>
      <c r="AC68" s="194"/>
      <c r="AD68" s="194"/>
      <c r="AE68" s="194"/>
      <c r="AF68" s="194"/>
      <c r="AG68" s="195"/>
      <c r="AH68" s="193"/>
      <c r="AI68" s="194"/>
      <c r="AJ68" s="194"/>
      <c r="AK68" s="194"/>
      <c r="AL68" s="194"/>
      <c r="AM68" s="194"/>
      <c r="AN68" s="194"/>
      <c r="AO68" s="195"/>
      <c r="AP68" s="196"/>
      <c r="AQ68" s="187"/>
      <c r="AS68" s="187"/>
    </row>
    <row r="69" spans="1:45" s="188" customFormat="1">
      <c r="A69" s="187" t="s">
        <v>303</v>
      </c>
      <c r="B69" s="187" t="s">
        <v>348</v>
      </c>
      <c r="C69" s="188" t="s">
        <v>349</v>
      </c>
      <c r="D69" s="189" t="s">
        <v>350</v>
      </c>
      <c r="E69" s="191" t="s">
        <v>354</v>
      </c>
      <c r="F69" s="187" t="s">
        <v>355</v>
      </c>
      <c r="G69" s="197" t="s">
        <v>91</v>
      </c>
      <c r="H69" s="187"/>
      <c r="I69" s="194"/>
      <c r="J69" s="194"/>
      <c r="K69" s="194"/>
      <c r="L69" s="194"/>
      <c r="M69" s="194"/>
      <c r="N69" s="194"/>
      <c r="O69" s="194"/>
      <c r="P69" s="194"/>
      <c r="Q69" s="195"/>
      <c r="R69" s="198" t="s">
        <v>110</v>
      </c>
      <c r="S69" s="191" t="s">
        <v>356</v>
      </c>
      <c r="T69" s="191">
        <v>9.7899999999999991</v>
      </c>
      <c r="U69" s="191">
        <v>7.7</v>
      </c>
      <c r="V69" s="191">
        <f>T69-U69</f>
        <v>2.089999999999999</v>
      </c>
      <c r="W69" s="191">
        <v>9.7899999999999991</v>
      </c>
      <c r="X69" s="191">
        <v>7.7</v>
      </c>
      <c r="Y69" s="192">
        <f>W69-X69</f>
        <v>2.089999999999999</v>
      </c>
      <c r="Z69" s="193"/>
      <c r="AA69" s="194"/>
      <c r="AB69" s="194"/>
      <c r="AC69" s="194"/>
      <c r="AD69" s="194"/>
      <c r="AE69" s="194"/>
      <c r="AF69" s="194"/>
      <c r="AG69" s="195"/>
      <c r="AH69" s="193"/>
      <c r="AI69" s="194"/>
      <c r="AJ69" s="194"/>
      <c r="AK69" s="194"/>
      <c r="AL69" s="194"/>
      <c r="AM69" s="194"/>
      <c r="AN69" s="194"/>
      <c r="AO69" s="195"/>
      <c r="AP69" s="196"/>
      <c r="AQ69" s="187"/>
      <c r="AS69" s="187"/>
    </row>
    <row r="70" spans="1:45" s="188" customFormat="1">
      <c r="A70" s="187" t="s">
        <v>303</v>
      </c>
      <c r="B70" s="187" t="s">
        <v>348</v>
      </c>
      <c r="C70" s="188" t="s">
        <v>349</v>
      </c>
      <c r="D70" s="189" t="s">
        <v>350</v>
      </c>
      <c r="E70" s="191" t="s">
        <v>357</v>
      </c>
      <c r="F70" s="187" t="s">
        <v>358</v>
      </c>
      <c r="G70" s="197" t="s">
        <v>91</v>
      </c>
      <c r="H70" s="187"/>
      <c r="I70" s="194"/>
      <c r="J70" s="194"/>
      <c r="K70" s="194"/>
      <c r="L70" s="194"/>
      <c r="M70" s="194"/>
      <c r="N70" s="194"/>
      <c r="O70" s="194"/>
      <c r="P70" s="194"/>
      <c r="Q70" s="195"/>
      <c r="R70" s="198"/>
      <c r="S70" s="191"/>
      <c r="T70" s="191"/>
      <c r="U70" s="191"/>
      <c r="V70" s="191"/>
      <c r="W70" s="191"/>
      <c r="X70" s="191"/>
      <c r="Y70" s="192"/>
      <c r="Z70" s="193" t="s">
        <v>359</v>
      </c>
      <c r="AA70" s="191" t="s">
        <v>113</v>
      </c>
      <c r="AB70" s="191">
        <v>40</v>
      </c>
      <c r="AC70" s="191">
        <v>39</v>
      </c>
      <c r="AD70" s="191">
        <f>AB70-AC70</f>
        <v>1</v>
      </c>
      <c r="AE70" s="191">
        <v>40</v>
      </c>
      <c r="AF70" s="191">
        <v>39</v>
      </c>
      <c r="AG70" s="192">
        <f>AE70-AF70</f>
        <v>1</v>
      </c>
      <c r="AH70" s="193"/>
      <c r="AI70" s="194"/>
      <c r="AJ70" s="194"/>
      <c r="AK70" s="194"/>
      <c r="AL70" s="194"/>
      <c r="AM70" s="194"/>
      <c r="AN70" s="194"/>
      <c r="AO70" s="195"/>
      <c r="AP70" s="196"/>
      <c r="AQ70" s="187"/>
      <c r="AS70" s="187"/>
    </row>
    <row r="71" spans="1:45" s="199" customFormat="1">
      <c r="A71" s="199" t="s">
        <v>303</v>
      </c>
      <c r="B71" s="199" t="s">
        <v>360</v>
      </c>
      <c r="C71" s="199" t="s">
        <v>349</v>
      </c>
      <c r="D71" s="200" t="s">
        <v>350</v>
      </c>
      <c r="E71" s="188" t="s">
        <v>361</v>
      </c>
      <c r="G71" s="201"/>
      <c r="I71" s="202">
        <f>AVERAGE(I68:I70)</f>
        <v>34.5</v>
      </c>
      <c r="J71" s="202">
        <f t="shared" ref="J71:Q71" si="111">AVERAGE(J68:J70)</f>
        <v>30</v>
      </c>
      <c r="K71" s="202">
        <f t="shared" si="111"/>
        <v>4.5</v>
      </c>
      <c r="L71" s="202">
        <f t="shared" si="111"/>
        <v>20</v>
      </c>
      <c r="M71" s="202">
        <f t="shared" si="111"/>
        <v>16</v>
      </c>
      <c r="N71" s="202">
        <f t="shared" si="111"/>
        <v>4</v>
      </c>
      <c r="O71" s="202">
        <f t="shared" si="111"/>
        <v>33</v>
      </c>
      <c r="P71" s="202">
        <f t="shared" si="111"/>
        <v>18</v>
      </c>
      <c r="Q71" s="203">
        <f t="shared" si="111"/>
        <v>15</v>
      </c>
      <c r="R71" s="204"/>
      <c r="T71" s="202">
        <f t="shared" ref="T71:X71" si="112">AVERAGE(T68:T70)</f>
        <v>9.7899999999999991</v>
      </c>
      <c r="U71" s="202">
        <f t="shared" si="112"/>
        <v>7.7</v>
      </c>
      <c r="V71" s="202">
        <f t="shared" si="112"/>
        <v>2.089999999999999</v>
      </c>
      <c r="W71" s="202">
        <f t="shared" si="112"/>
        <v>9.7899999999999991</v>
      </c>
      <c r="X71" s="202">
        <f t="shared" si="112"/>
        <v>7.7</v>
      </c>
      <c r="Y71" s="203">
        <f>AVERAGE(Y68:Y70)</f>
        <v>2.089999999999999</v>
      </c>
      <c r="Z71" s="602"/>
      <c r="AA71" s="202"/>
      <c r="AB71" s="202">
        <f t="shared" ref="AB71:AG71" si="113">AVERAGE(AB68:AB70)</f>
        <v>40</v>
      </c>
      <c r="AC71" s="202">
        <f t="shared" si="113"/>
        <v>39</v>
      </c>
      <c r="AD71" s="202">
        <f t="shared" si="113"/>
        <v>1</v>
      </c>
      <c r="AE71" s="202">
        <f t="shared" si="113"/>
        <v>40</v>
      </c>
      <c r="AF71" s="202">
        <f t="shared" si="113"/>
        <v>39</v>
      </c>
      <c r="AG71" s="203">
        <f t="shared" si="113"/>
        <v>1</v>
      </c>
      <c r="AH71" s="205"/>
      <c r="AI71" s="202"/>
      <c r="AJ71" s="202"/>
      <c r="AK71" s="202"/>
      <c r="AL71" s="202"/>
      <c r="AM71" s="202"/>
      <c r="AN71" s="202"/>
      <c r="AO71" s="203"/>
      <c r="AP71" s="204"/>
    </row>
    <row r="72" spans="1:45" s="535" customFormat="1">
      <c r="A72" s="535" t="s">
        <v>303</v>
      </c>
      <c r="B72" s="535" t="s">
        <v>362</v>
      </c>
      <c r="C72" s="536" t="s">
        <v>363</v>
      </c>
      <c r="D72" s="537" t="s">
        <v>364</v>
      </c>
      <c r="E72" s="535" t="s">
        <v>365</v>
      </c>
      <c r="F72" s="603" t="s">
        <v>366</v>
      </c>
      <c r="G72" s="538" t="s">
        <v>367</v>
      </c>
      <c r="H72" s="536" t="s">
        <v>368</v>
      </c>
      <c r="I72" s="539">
        <v>30.5</v>
      </c>
      <c r="J72" s="539">
        <v>29</v>
      </c>
      <c r="K72" s="539">
        <f>I72-J72</f>
        <v>1.5</v>
      </c>
      <c r="L72" s="539">
        <v>19</v>
      </c>
      <c r="M72" s="539">
        <v>16.5</v>
      </c>
      <c r="N72" s="539">
        <f>L72-M72</f>
        <v>2.5</v>
      </c>
      <c r="O72" s="539">
        <v>29.7</v>
      </c>
      <c r="P72" s="539">
        <v>17.3</v>
      </c>
      <c r="Q72" s="540">
        <f>O72-P72</f>
        <v>12.399999999999999</v>
      </c>
      <c r="R72" s="541" t="s">
        <v>127</v>
      </c>
      <c r="S72" s="542" t="s">
        <v>368</v>
      </c>
      <c r="T72" s="539">
        <v>8.14</v>
      </c>
      <c r="U72" s="539">
        <v>8.11</v>
      </c>
      <c r="V72" s="539">
        <f>T72-U72</f>
        <v>3.0000000000001137E-2</v>
      </c>
      <c r="W72" s="539">
        <v>8.09</v>
      </c>
      <c r="X72" s="539">
        <v>8.06</v>
      </c>
      <c r="Y72" s="540">
        <f>W72-X72</f>
        <v>2.9999999999999361E-2</v>
      </c>
      <c r="Z72" s="541" t="s">
        <v>367</v>
      </c>
      <c r="AA72" s="542" t="s">
        <v>368</v>
      </c>
      <c r="AB72" s="539">
        <v>36.6</v>
      </c>
      <c r="AC72" s="539">
        <v>35.4</v>
      </c>
      <c r="AD72" s="539">
        <f>AB72-AC72</f>
        <v>1.2000000000000028</v>
      </c>
      <c r="AE72" s="539">
        <v>36.700000000000003</v>
      </c>
      <c r="AF72" s="539">
        <v>35.4</v>
      </c>
      <c r="AG72" s="540">
        <f>AE72-AF72</f>
        <v>1.3000000000000043</v>
      </c>
      <c r="AH72" s="541" t="s">
        <v>367</v>
      </c>
      <c r="AI72" s="542" t="s">
        <v>368</v>
      </c>
      <c r="AJ72" s="539">
        <v>2089</v>
      </c>
      <c r="AK72" s="539">
        <v>1990</v>
      </c>
      <c r="AL72" s="539">
        <f>AJ72-AK72</f>
        <v>99</v>
      </c>
      <c r="AM72" s="539">
        <v>2440</v>
      </c>
      <c r="AN72" s="539">
        <v>2400</v>
      </c>
      <c r="AO72" s="540">
        <f>AM72-AN72</f>
        <v>40</v>
      </c>
      <c r="AP72" s="541">
        <v>1</v>
      </c>
    </row>
    <row r="73" spans="1:45" s="543" customFormat="1">
      <c r="A73" s="543" t="s">
        <v>303</v>
      </c>
      <c r="B73" s="543" t="s">
        <v>362</v>
      </c>
      <c r="C73" s="544" t="s">
        <v>363</v>
      </c>
      <c r="D73" s="545" t="s">
        <v>364</v>
      </c>
      <c r="E73" s="535" t="s">
        <v>369</v>
      </c>
      <c r="F73" s="604"/>
      <c r="G73" s="605"/>
      <c r="H73" s="544"/>
      <c r="I73" s="546">
        <f>I72</f>
        <v>30.5</v>
      </c>
      <c r="J73" s="546">
        <f t="shared" ref="J73:Q73" si="114">J72</f>
        <v>29</v>
      </c>
      <c r="K73" s="546">
        <f t="shared" si="114"/>
        <v>1.5</v>
      </c>
      <c r="L73" s="546">
        <f t="shared" si="114"/>
        <v>19</v>
      </c>
      <c r="M73" s="546">
        <f t="shared" si="114"/>
        <v>16.5</v>
      </c>
      <c r="N73" s="546">
        <f t="shared" si="114"/>
        <v>2.5</v>
      </c>
      <c r="O73" s="546">
        <f t="shared" si="114"/>
        <v>29.7</v>
      </c>
      <c r="P73" s="546">
        <f t="shared" si="114"/>
        <v>17.3</v>
      </c>
      <c r="Q73" s="547">
        <f t="shared" si="114"/>
        <v>12.399999999999999</v>
      </c>
      <c r="R73" s="606"/>
      <c r="T73" s="546">
        <f t="shared" ref="T73" si="115">T72</f>
        <v>8.14</v>
      </c>
      <c r="U73" s="546">
        <f t="shared" ref="U73" si="116">U72</f>
        <v>8.11</v>
      </c>
      <c r="V73" s="546">
        <f t="shared" ref="V73" si="117">V72</f>
        <v>3.0000000000001137E-2</v>
      </c>
      <c r="W73" s="546">
        <f t="shared" ref="W73" si="118">W72</f>
        <v>8.09</v>
      </c>
      <c r="X73" s="546">
        <f t="shared" ref="X73" si="119">X72</f>
        <v>8.06</v>
      </c>
      <c r="Y73" s="547">
        <f t="shared" ref="Y73" si="120">Y72</f>
        <v>2.9999999999999361E-2</v>
      </c>
      <c r="Z73" s="548"/>
      <c r="AA73" s="546"/>
      <c r="AB73" s="546">
        <f t="shared" ref="AB73:AG73" si="121">AB72</f>
        <v>36.6</v>
      </c>
      <c r="AC73" s="546">
        <f t="shared" si="121"/>
        <v>35.4</v>
      </c>
      <c r="AD73" s="546">
        <f t="shared" si="121"/>
        <v>1.2000000000000028</v>
      </c>
      <c r="AE73" s="546">
        <f t="shared" si="121"/>
        <v>36.700000000000003</v>
      </c>
      <c r="AF73" s="546">
        <f t="shared" si="121"/>
        <v>35.4</v>
      </c>
      <c r="AG73" s="547">
        <f t="shared" si="121"/>
        <v>1.3000000000000043</v>
      </c>
      <c r="AH73" s="606"/>
      <c r="AJ73" s="546">
        <f t="shared" ref="AJ73:AO73" si="122">AJ72</f>
        <v>2089</v>
      </c>
      <c r="AK73" s="546">
        <f t="shared" si="122"/>
        <v>1990</v>
      </c>
      <c r="AL73" s="546">
        <f t="shared" si="122"/>
        <v>99</v>
      </c>
      <c r="AM73" s="546">
        <f t="shared" si="122"/>
        <v>2440</v>
      </c>
      <c r="AN73" s="546">
        <f t="shared" si="122"/>
        <v>2400</v>
      </c>
      <c r="AO73" s="547">
        <f t="shared" si="122"/>
        <v>40</v>
      </c>
      <c r="AP73" s="549">
        <v>1</v>
      </c>
    </row>
    <row r="74" spans="1:45" s="550" customFormat="1" ht="15" thickBot="1">
      <c r="A74" s="550" t="s">
        <v>303</v>
      </c>
      <c r="B74" s="550" t="s">
        <v>370</v>
      </c>
      <c r="C74" s="551" t="s">
        <v>371</v>
      </c>
      <c r="D74" s="552" t="s">
        <v>372</v>
      </c>
      <c r="E74" s="550" t="s">
        <v>373</v>
      </c>
      <c r="F74" s="607" t="s">
        <v>374</v>
      </c>
      <c r="G74" s="608" t="s">
        <v>375</v>
      </c>
      <c r="H74" s="553" t="s">
        <v>376</v>
      </c>
      <c r="I74" s="554">
        <v>29</v>
      </c>
      <c r="J74" s="554">
        <v>26.5</v>
      </c>
      <c r="K74" s="554">
        <f>I74-J74</f>
        <v>2.5</v>
      </c>
      <c r="L74" s="554">
        <v>23</v>
      </c>
      <c r="M74" s="554">
        <v>20.2</v>
      </c>
      <c r="N74" s="554">
        <f>L74-M74</f>
        <v>2.8000000000000007</v>
      </c>
      <c r="O74" s="554">
        <v>26.8</v>
      </c>
      <c r="P74" s="554">
        <v>21.2</v>
      </c>
      <c r="Q74" s="555">
        <f>O74-P74</f>
        <v>5.6000000000000014</v>
      </c>
      <c r="R74" s="609" t="s">
        <v>377</v>
      </c>
      <c r="S74" s="550" t="s">
        <v>376</v>
      </c>
      <c r="T74" s="554">
        <v>8.1199999999999992</v>
      </c>
      <c r="U74" s="554">
        <v>8.08</v>
      </c>
      <c r="V74" s="554">
        <f>T74-U74</f>
        <v>3.9999999999999147E-2</v>
      </c>
      <c r="W74" s="554">
        <v>8.1199999999999992</v>
      </c>
      <c r="X74" s="554">
        <v>8.0399999999999991</v>
      </c>
      <c r="Y74" s="555">
        <f>W74-X74</f>
        <v>8.0000000000000071E-2</v>
      </c>
      <c r="Z74" s="556" t="s">
        <v>378</v>
      </c>
      <c r="AA74" s="554" t="s">
        <v>376</v>
      </c>
      <c r="AB74" s="554">
        <v>41.1</v>
      </c>
      <c r="AC74" s="554">
        <v>40.5</v>
      </c>
      <c r="AD74" s="554">
        <f>AB74-AC74</f>
        <v>0.60000000000000142</v>
      </c>
      <c r="AE74" s="554">
        <v>41</v>
      </c>
      <c r="AF74" s="554">
        <v>40.75</v>
      </c>
      <c r="AG74" s="555">
        <f>AE74-AF74</f>
        <v>0.25</v>
      </c>
      <c r="AH74" s="609" t="s">
        <v>379</v>
      </c>
      <c r="AI74" s="550" t="s">
        <v>376</v>
      </c>
      <c r="AJ74" s="554">
        <v>2550</v>
      </c>
      <c r="AK74" s="554">
        <v>2515</v>
      </c>
      <c r="AL74" s="554">
        <f>AJ74-AK74</f>
        <v>35</v>
      </c>
      <c r="AM74" s="554">
        <v>2550</v>
      </c>
      <c r="AN74" s="554">
        <v>2480</v>
      </c>
      <c r="AO74" s="555">
        <f>AM74-AN74</f>
        <v>70</v>
      </c>
      <c r="AP74" s="557"/>
      <c r="AQ74" s="550" t="s">
        <v>380</v>
      </c>
    </row>
    <row r="75" spans="1:45" s="558" customFormat="1" ht="15" thickBot="1">
      <c r="A75" s="558" t="s">
        <v>303</v>
      </c>
      <c r="B75" s="558" t="s">
        <v>370</v>
      </c>
      <c r="C75" s="559" t="s">
        <v>371</v>
      </c>
      <c r="D75" s="560" t="s">
        <v>372</v>
      </c>
      <c r="E75" s="561" t="s">
        <v>381</v>
      </c>
      <c r="F75" s="610"/>
      <c r="G75" s="611"/>
      <c r="I75" s="562">
        <f t="shared" ref="I75:Q75" si="123">AVERAGE(I74:I74)</f>
        <v>29</v>
      </c>
      <c r="J75" s="562">
        <f t="shared" si="123"/>
        <v>26.5</v>
      </c>
      <c r="K75" s="562">
        <f t="shared" si="123"/>
        <v>2.5</v>
      </c>
      <c r="L75" s="562">
        <f t="shared" si="123"/>
        <v>23</v>
      </c>
      <c r="M75" s="562">
        <f t="shared" si="123"/>
        <v>20.2</v>
      </c>
      <c r="N75" s="562">
        <f t="shared" si="123"/>
        <v>2.8000000000000007</v>
      </c>
      <c r="O75" s="562">
        <f t="shared" si="123"/>
        <v>26.8</v>
      </c>
      <c r="P75" s="562">
        <f t="shared" si="123"/>
        <v>21.2</v>
      </c>
      <c r="Q75" s="562">
        <f t="shared" si="123"/>
        <v>5.6000000000000014</v>
      </c>
      <c r="R75" s="612"/>
      <c r="S75" s="562"/>
      <c r="T75" s="562">
        <v>8.3000000000000007</v>
      </c>
      <c r="U75" s="562">
        <v>8.1750000000000007</v>
      </c>
      <c r="V75" s="562">
        <f>T75-U75</f>
        <v>0.125</v>
      </c>
      <c r="W75" s="562">
        <v>8.25</v>
      </c>
      <c r="X75" s="562">
        <v>8.14</v>
      </c>
      <c r="Y75" s="563">
        <f>W75-X75</f>
        <v>0.10999999999999943</v>
      </c>
      <c r="Z75" s="564"/>
      <c r="AA75" s="562"/>
      <c r="AB75" s="562">
        <v>40.85</v>
      </c>
      <c r="AC75" s="562">
        <v>40.5</v>
      </c>
      <c r="AD75" s="562">
        <f>AB75-AC75</f>
        <v>0.35000000000000142</v>
      </c>
      <c r="AE75" s="562">
        <v>40.799999999999997</v>
      </c>
      <c r="AF75" s="562">
        <v>40.5</v>
      </c>
      <c r="AG75" s="563">
        <f>AE75-AF75</f>
        <v>0.29999999999999716</v>
      </c>
      <c r="AH75" s="564"/>
      <c r="AI75" s="562"/>
      <c r="AJ75" s="562">
        <v>2525</v>
      </c>
      <c r="AK75" s="562">
        <v>2500</v>
      </c>
      <c r="AL75" s="562">
        <f>AJ75-AK75</f>
        <v>25</v>
      </c>
      <c r="AM75" s="562">
        <v>2490</v>
      </c>
      <c r="AN75" s="562">
        <v>2530</v>
      </c>
      <c r="AO75" s="563">
        <v>40</v>
      </c>
      <c r="AP75" s="565" t="s">
        <v>382</v>
      </c>
    </row>
    <row r="76" spans="1:45" s="64" customFormat="1">
      <c r="A76" s="64" t="s">
        <v>383</v>
      </c>
      <c r="B76" s="64" t="s">
        <v>384</v>
      </c>
      <c r="C76" s="229" t="s">
        <v>385</v>
      </c>
      <c r="D76" s="230" t="s">
        <v>386</v>
      </c>
      <c r="E76" s="64" t="s">
        <v>387</v>
      </c>
      <c r="F76" s="64" t="s">
        <v>388</v>
      </c>
      <c r="G76" s="613" t="s">
        <v>91</v>
      </c>
      <c r="I76" s="231"/>
      <c r="J76" s="231"/>
      <c r="K76" s="231"/>
      <c r="L76" s="231"/>
      <c r="M76" s="231"/>
      <c r="N76" s="231"/>
      <c r="O76" s="231"/>
      <c r="P76" s="231"/>
      <c r="Q76" s="232"/>
      <c r="R76" s="614" t="s">
        <v>127</v>
      </c>
      <c r="S76" s="231" t="s">
        <v>389</v>
      </c>
      <c r="T76" s="231">
        <v>8.0299999999999994</v>
      </c>
      <c r="U76" s="231">
        <v>7.95</v>
      </c>
      <c r="V76" s="231">
        <f>T76-U76</f>
        <v>7.9999999999999183E-2</v>
      </c>
      <c r="W76" s="231">
        <v>8.1560000000000006</v>
      </c>
      <c r="X76" s="231">
        <v>8.1300000000000008</v>
      </c>
      <c r="Y76" s="232">
        <f>W76-X76</f>
        <v>2.5999999999999801E-2</v>
      </c>
      <c r="Z76" s="233" t="s">
        <v>127</v>
      </c>
      <c r="AA76" s="231" t="s">
        <v>389</v>
      </c>
      <c r="AB76" s="231">
        <v>38.299999999999997</v>
      </c>
      <c r="AC76" s="231">
        <v>36.799999999999997</v>
      </c>
      <c r="AD76" s="231">
        <f t="shared" ref="AD76:AD77" si="124">AB76-AC76</f>
        <v>1.5</v>
      </c>
      <c r="AE76" s="231">
        <v>38.299999999999997</v>
      </c>
      <c r="AF76" s="231">
        <v>37.5</v>
      </c>
      <c r="AG76" s="232">
        <f t="shared" ref="AG76:AG77" si="125">AE76-AF76</f>
        <v>0.79999999999999716</v>
      </c>
      <c r="AH76" s="233" t="s">
        <v>127</v>
      </c>
      <c r="AI76" s="231" t="s">
        <v>389</v>
      </c>
      <c r="AJ76" s="231">
        <v>2585</v>
      </c>
      <c r="AK76" s="231">
        <v>2517</v>
      </c>
      <c r="AL76" s="231">
        <f>AJ76-AK76</f>
        <v>68</v>
      </c>
      <c r="AM76" s="231">
        <v>2589</v>
      </c>
      <c r="AN76" s="231">
        <v>2525</v>
      </c>
      <c r="AO76" s="232">
        <f>AM76-AN76</f>
        <v>64</v>
      </c>
      <c r="AP76" s="234"/>
    </row>
    <row r="77" spans="1:45" s="16" customFormat="1">
      <c r="A77" s="16" t="s">
        <v>383</v>
      </c>
      <c r="B77" s="16" t="s">
        <v>384</v>
      </c>
      <c r="C77" s="206" t="s">
        <v>385</v>
      </c>
      <c r="D77" s="207" t="s">
        <v>386</v>
      </c>
      <c r="E77" s="16" t="s">
        <v>390</v>
      </c>
      <c r="F77" s="33" t="s">
        <v>391</v>
      </c>
      <c r="G77" s="45" t="s">
        <v>392</v>
      </c>
      <c r="H77" s="16" t="s">
        <v>393</v>
      </c>
      <c r="I77" s="18">
        <v>28</v>
      </c>
      <c r="J77" s="18">
        <v>25</v>
      </c>
      <c r="K77" s="18">
        <f>I77-J77</f>
        <v>3</v>
      </c>
      <c r="L77" s="18">
        <v>13</v>
      </c>
      <c r="M77" s="18">
        <v>10</v>
      </c>
      <c r="N77" s="18">
        <f>L77-M77</f>
        <v>3</v>
      </c>
      <c r="O77" s="18">
        <v>25.6</v>
      </c>
      <c r="P77" s="18">
        <v>13.8</v>
      </c>
      <c r="Q77" s="59">
        <f>O77-P77</f>
        <v>11.8</v>
      </c>
      <c r="R77" s="19"/>
      <c r="S77" s="18"/>
      <c r="T77" s="18"/>
      <c r="U77" s="18"/>
      <c r="V77" s="18"/>
      <c r="W77" s="18"/>
      <c r="X77" s="18"/>
      <c r="Y77" s="59"/>
      <c r="Z77" s="19" t="s">
        <v>394</v>
      </c>
      <c r="AA77" s="18" t="s">
        <v>395</v>
      </c>
      <c r="AB77" s="18">
        <v>38.299999999999997</v>
      </c>
      <c r="AC77" s="18">
        <v>36.799999999999997</v>
      </c>
      <c r="AD77" s="18">
        <f t="shared" si="124"/>
        <v>1.5</v>
      </c>
      <c r="AE77" s="16">
        <v>38.299999999999997</v>
      </c>
      <c r="AF77" s="16">
        <v>35.5</v>
      </c>
      <c r="AG77" s="59">
        <f t="shared" si="125"/>
        <v>2.7999999999999972</v>
      </c>
      <c r="AH77" s="19"/>
      <c r="AI77" s="18"/>
      <c r="AO77" s="208"/>
      <c r="AP77" s="17" t="s">
        <v>396</v>
      </c>
    </row>
    <row r="78" spans="1:45" s="20" customFormat="1">
      <c r="A78" s="20" t="s">
        <v>383</v>
      </c>
      <c r="B78" s="20" t="s">
        <v>397</v>
      </c>
      <c r="C78" s="209" t="s">
        <v>385</v>
      </c>
      <c r="D78" s="210" t="s">
        <v>386</v>
      </c>
      <c r="E78" s="16" t="s">
        <v>398</v>
      </c>
      <c r="G78" s="211"/>
      <c r="I78" s="22">
        <f t="shared" ref="I78:Q78" si="126">AVERAGE(I76:I77)</f>
        <v>28</v>
      </c>
      <c r="J78" s="22">
        <f t="shared" si="126"/>
        <v>25</v>
      </c>
      <c r="K78" s="22">
        <f t="shared" si="126"/>
        <v>3</v>
      </c>
      <c r="L78" s="22">
        <f t="shared" si="126"/>
        <v>13</v>
      </c>
      <c r="M78" s="22">
        <f t="shared" si="126"/>
        <v>10</v>
      </c>
      <c r="N78" s="22">
        <f t="shared" si="126"/>
        <v>3</v>
      </c>
      <c r="O78" s="22">
        <f t="shared" si="126"/>
        <v>25.6</v>
      </c>
      <c r="P78" s="22">
        <f t="shared" si="126"/>
        <v>13.8</v>
      </c>
      <c r="Q78" s="46">
        <f t="shared" si="126"/>
        <v>11.8</v>
      </c>
      <c r="R78" s="21"/>
      <c r="T78" s="22">
        <f t="shared" ref="T78:Y78" si="127">AVERAGE(T76:T77)</f>
        <v>8.0299999999999994</v>
      </c>
      <c r="U78" s="22">
        <f t="shared" si="127"/>
        <v>7.95</v>
      </c>
      <c r="V78" s="22">
        <f t="shared" si="127"/>
        <v>7.9999999999999183E-2</v>
      </c>
      <c r="W78" s="22">
        <f t="shared" si="127"/>
        <v>8.1560000000000006</v>
      </c>
      <c r="X78" s="22">
        <f t="shared" si="127"/>
        <v>8.1300000000000008</v>
      </c>
      <c r="Y78" s="46">
        <f t="shared" si="127"/>
        <v>2.5999999999999801E-2</v>
      </c>
      <c r="Z78" s="40"/>
      <c r="AA78" s="22"/>
      <c r="AB78" s="22">
        <f t="shared" ref="AB78" si="128">AVERAGE(AB76:AB77)</f>
        <v>38.299999999999997</v>
      </c>
      <c r="AC78" s="22">
        <f t="shared" ref="AC78" si="129">AVERAGE(AC76:AC77)</f>
        <v>36.799999999999997</v>
      </c>
      <c r="AD78" s="22">
        <f t="shared" ref="AD78" si="130">AVERAGE(AD76:AD77)</f>
        <v>1.5</v>
      </c>
      <c r="AE78" s="22">
        <f t="shared" ref="AE78" si="131">AVERAGE(AE76:AE77)</f>
        <v>38.299999999999997</v>
      </c>
      <c r="AF78" s="22">
        <f t="shared" ref="AF78" si="132">AVERAGE(AF76:AF77)</f>
        <v>36.5</v>
      </c>
      <c r="AG78" s="46">
        <f t="shared" ref="AG78" si="133">AVERAGE(AG76:AG77)</f>
        <v>1.7999999999999972</v>
      </c>
      <c r="AH78" s="21"/>
      <c r="AJ78" s="22">
        <f t="shared" ref="AJ78" si="134">AVERAGE(AJ76:AJ77)</f>
        <v>2585</v>
      </c>
      <c r="AK78" s="22">
        <f t="shared" ref="AK78" si="135">AVERAGE(AK76:AK77)</f>
        <v>2517</v>
      </c>
      <c r="AL78" s="22">
        <f t="shared" ref="AL78" si="136">AVERAGE(AL76:AL77)</f>
        <v>68</v>
      </c>
      <c r="AM78" s="22">
        <f t="shared" ref="AM78" si="137">AVERAGE(AM76:AM77)</f>
        <v>2589</v>
      </c>
      <c r="AN78" s="22">
        <f t="shared" ref="AN78" si="138">AVERAGE(AN76:AN77)</f>
        <v>2525</v>
      </c>
      <c r="AO78" s="46">
        <f t="shared" ref="AO78" si="139">AVERAGE(AO76:AO77)</f>
        <v>64</v>
      </c>
      <c r="AP78" s="21"/>
    </row>
    <row r="79" spans="1:45" s="9" customFormat="1">
      <c r="A79" s="9" t="s">
        <v>383</v>
      </c>
      <c r="B79" s="9" t="s">
        <v>399</v>
      </c>
      <c r="C79" s="9" t="s">
        <v>400</v>
      </c>
      <c r="D79" s="212" t="s">
        <v>401</v>
      </c>
      <c r="E79" s="263" t="s">
        <v>402</v>
      </c>
      <c r="F79" s="566" t="s">
        <v>403</v>
      </c>
      <c r="G79" s="47" t="s">
        <v>404</v>
      </c>
      <c r="H79" s="9" t="s">
        <v>405</v>
      </c>
      <c r="I79" s="11">
        <v>29.5</v>
      </c>
      <c r="J79" s="11">
        <v>24</v>
      </c>
      <c r="K79" s="11">
        <f t="shared" ref="K79:K80" si="140">I79-J79</f>
        <v>5.5</v>
      </c>
      <c r="L79" s="11">
        <v>15</v>
      </c>
      <c r="M79" s="11">
        <v>11.5</v>
      </c>
      <c r="N79" s="11">
        <f>L79-M79</f>
        <v>3.5</v>
      </c>
      <c r="O79" s="11">
        <v>26.19</v>
      </c>
      <c r="P79" s="11">
        <v>13.16</v>
      </c>
      <c r="Q79" s="48">
        <f t="shared" ref="Q79:Q80" si="141">O79-P79</f>
        <v>13.030000000000001</v>
      </c>
      <c r="R79" s="12"/>
      <c r="S79" s="11"/>
      <c r="T79" s="11"/>
      <c r="U79" s="11"/>
      <c r="V79" s="11"/>
      <c r="W79" s="11"/>
      <c r="X79" s="11"/>
      <c r="Y79" s="48"/>
      <c r="Z79" s="12"/>
      <c r="AA79" s="11"/>
      <c r="AB79" s="11"/>
      <c r="AC79" s="11"/>
      <c r="AD79" s="11"/>
      <c r="AE79" s="11"/>
      <c r="AF79" s="11"/>
      <c r="AG79" s="48"/>
      <c r="AH79" s="12"/>
      <c r="AI79" s="11"/>
      <c r="AJ79" s="11"/>
      <c r="AK79" s="11"/>
      <c r="AL79" s="11"/>
      <c r="AM79" s="11"/>
      <c r="AN79" s="11"/>
      <c r="AO79" s="48"/>
      <c r="AP79" s="10" t="s">
        <v>406</v>
      </c>
    </row>
    <row r="80" spans="1:45" s="213" customFormat="1">
      <c r="A80" s="213" t="s">
        <v>383</v>
      </c>
      <c r="B80" s="213" t="s">
        <v>407</v>
      </c>
      <c r="C80" s="213" t="s">
        <v>408</v>
      </c>
      <c r="D80" s="214" t="s">
        <v>409</v>
      </c>
      <c r="E80" s="264" t="s">
        <v>410</v>
      </c>
      <c r="F80" s="262" t="s">
        <v>411</v>
      </c>
      <c r="G80" s="215" t="s">
        <v>257</v>
      </c>
      <c r="H80" s="213" t="s">
        <v>246</v>
      </c>
      <c r="I80" s="216">
        <v>27</v>
      </c>
      <c r="J80" s="216">
        <v>22</v>
      </c>
      <c r="K80" s="216">
        <f t="shared" si="140"/>
        <v>5</v>
      </c>
      <c r="L80" s="216">
        <v>15</v>
      </c>
      <c r="M80" s="216">
        <v>13</v>
      </c>
      <c r="N80" s="216">
        <f t="shared" ref="N80" si="142">L80-M80</f>
        <v>2</v>
      </c>
      <c r="O80" s="216">
        <v>25</v>
      </c>
      <c r="P80" s="216">
        <v>14</v>
      </c>
      <c r="Q80" s="217">
        <f t="shared" si="141"/>
        <v>11</v>
      </c>
      <c r="R80" s="218"/>
      <c r="S80" s="216"/>
      <c r="T80" s="216"/>
      <c r="U80" s="216"/>
      <c r="V80" s="216"/>
      <c r="W80" s="216"/>
      <c r="X80" s="216"/>
      <c r="Y80" s="217"/>
      <c r="Z80" s="218" t="s">
        <v>110</v>
      </c>
      <c r="AA80" s="216" t="s">
        <v>412</v>
      </c>
      <c r="AB80" s="216">
        <v>38.520000000000003</v>
      </c>
      <c r="AC80" s="216">
        <v>38.229999999999997</v>
      </c>
      <c r="AD80" s="216">
        <f t="shared" ref="AD80" si="143">AB80-AC80</f>
        <v>0.29000000000000625</v>
      </c>
      <c r="AE80" s="216">
        <v>38.14</v>
      </c>
      <c r="AF80" s="216">
        <v>37.97</v>
      </c>
      <c r="AG80" s="217">
        <f t="shared" ref="AG80" si="144">AE80-AF80</f>
        <v>0.17000000000000171</v>
      </c>
      <c r="AH80" s="218"/>
      <c r="AI80" s="216"/>
      <c r="AJ80" s="216"/>
      <c r="AK80" s="216"/>
      <c r="AL80" s="216"/>
      <c r="AM80" s="216"/>
      <c r="AN80" s="216"/>
      <c r="AO80" s="217"/>
      <c r="AP80" s="219"/>
    </row>
    <row r="81" spans="1:45" s="567" customFormat="1">
      <c r="A81" s="567" t="s">
        <v>383</v>
      </c>
      <c r="B81" s="567" t="s">
        <v>413</v>
      </c>
      <c r="C81" s="567" t="s">
        <v>414</v>
      </c>
      <c r="D81" s="568" t="s">
        <v>415</v>
      </c>
      <c r="E81" s="569" t="s">
        <v>390</v>
      </c>
      <c r="F81" s="615" t="s">
        <v>416</v>
      </c>
      <c r="G81" s="570" t="s">
        <v>91</v>
      </c>
      <c r="H81" s="567" t="s">
        <v>395</v>
      </c>
      <c r="I81" s="571">
        <v>26</v>
      </c>
      <c r="J81" s="571">
        <v>21</v>
      </c>
      <c r="K81" s="571">
        <f>I81-J81</f>
        <v>5</v>
      </c>
      <c r="L81" s="571">
        <v>13</v>
      </c>
      <c r="M81" s="571">
        <v>9</v>
      </c>
      <c r="N81" s="571">
        <f>L81-M81</f>
        <v>4</v>
      </c>
      <c r="O81" s="571">
        <v>22</v>
      </c>
      <c r="P81" s="571">
        <v>12</v>
      </c>
      <c r="Q81" s="572">
        <f>O81-P81</f>
        <v>10</v>
      </c>
      <c r="R81" s="573" t="s">
        <v>417</v>
      </c>
      <c r="S81" s="571" t="s">
        <v>100</v>
      </c>
      <c r="T81" s="571">
        <v>8.43</v>
      </c>
      <c r="U81" s="571">
        <v>7.66</v>
      </c>
      <c r="V81" s="571">
        <v>0.77</v>
      </c>
      <c r="W81" s="571">
        <v>8.33</v>
      </c>
      <c r="X81" s="571">
        <v>7.89</v>
      </c>
      <c r="Y81" s="572">
        <v>0.44</v>
      </c>
      <c r="Z81" s="573" t="s">
        <v>418</v>
      </c>
      <c r="AA81" s="571" t="s">
        <v>395</v>
      </c>
      <c r="AB81" s="571">
        <v>37</v>
      </c>
      <c r="AC81" s="571">
        <v>34.5</v>
      </c>
      <c r="AD81" s="571">
        <f>AB81-AC81</f>
        <v>2.5</v>
      </c>
      <c r="AE81" s="571">
        <v>38.200000000000003</v>
      </c>
      <c r="AF81" s="571">
        <v>38</v>
      </c>
      <c r="AG81" s="572">
        <f>AE81-AF81</f>
        <v>0.20000000000000284</v>
      </c>
      <c r="AH81" s="573"/>
      <c r="AI81" s="571"/>
      <c r="AJ81" s="571"/>
      <c r="AK81" s="571"/>
      <c r="AL81" s="571"/>
      <c r="AM81" s="571"/>
      <c r="AN81" s="571"/>
      <c r="AO81" s="572"/>
      <c r="AP81" s="574"/>
    </row>
    <row r="82" spans="1:45" s="20" customFormat="1">
      <c r="A82" s="20" t="s">
        <v>383</v>
      </c>
      <c r="B82" s="20" t="s">
        <v>419</v>
      </c>
      <c r="C82" s="20" t="s">
        <v>420</v>
      </c>
      <c r="D82" s="37" t="s">
        <v>421</v>
      </c>
      <c r="E82" s="16" t="s">
        <v>422</v>
      </c>
      <c r="F82" s="33" t="s">
        <v>423</v>
      </c>
      <c r="G82" s="211" t="s">
        <v>127</v>
      </c>
      <c r="H82" s="20" t="s">
        <v>424</v>
      </c>
      <c r="I82" s="22">
        <v>27.5</v>
      </c>
      <c r="J82" s="22">
        <v>27</v>
      </c>
      <c r="K82" s="22">
        <f t="shared" ref="K82:K83" si="145">I82-J82</f>
        <v>0.5</v>
      </c>
      <c r="L82" s="22">
        <v>16</v>
      </c>
      <c r="M82" s="22">
        <v>12</v>
      </c>
      <c r="N82" s="22">
        <f>L82-M82</f>
        <v>4</v>
      </c>
      <c r="O82" s="22">
        <v>27</v>
      </c>
      <c r="P82" s="22">
        <v>12.5</v>
      </c>
      <c r="Q82" s="46">
        <f>O82-P82</f>
        <v>14.5</v>
      </c>
      <c r="R82" s="40"/>
      <c r="S82" s="22"/>
      <c r="T82" s="22"/>
      <c r="U82" s="22"/>
      <c r="V82" s="22"/>
      <c r="W82" s="22"/>
      <c r="X82" s="22"/>
      <c r="Y82" s="46"/>
      <c r="Z82" s="40"/>
      <c r="AA82" s="22"/>
      <c r="AB82" s="22"/>
      <c r="AC82" s="22"/>
      <c r="AD82" s="22"/>
      <c r="AE82" s="22"/>
      <c r="AF82" s="22"/>
      <c r="AG82" s="46"/>
      <c r="AH82" s="40"/>
      <c r="AI82" s="22"/>
      <c r="AJ82" s="22"/>
      <c r="AK82" s="22"/>
      <c r="AL82" s="22"/>
      <c r="AM82" s="22"/>
      <c r="AN82" s="22"/>
      <c r="AO82" s="46"/>
      <c r="AP82" s="21"/>
    </row>
    <row r="83" spans="1:45" s="9" customFormat="1">
      <c r="A83" s="9" t="s">
        <v>383</v>
      </c>
      <c r="B83" s="9" t="s">
        <v>425</v>
      </c>
      <c r="C83" s="9" t="s">
        <v>426</v>
      </c>
      <c r="D83" s="212" t="s">
        <v>427</v>
      </c>
      <c r="E83" s="263" t="s">
        <v>428</v>
      </c>
      <c r="F83" s="566" t="s">
        <v>429</v>
      </c>
      <c r="G83" s="47" t="s">
        <v>127</v>
      </c>
      <c r="H83" s="9" t="s">
        <v>246</v>
      </c>
      <c r="I83" s="11">
        <v>29.8</v>
      </c>
      <c r="J83" s="11">
        <v>27</v>
      </c>
      <c r="K83" s="11">
        <f t="shared" si="145"/>
        <v>2.8000000000000007</v>
      </c>
      <c r="L83" s="11">
        <v>20.5</v>
      </c>
      <c r="M83" s="11">
        <v>17</v>
      </c>
      <c r="N83" s="11">
        <f>L83-M83</f>
        <v>3.5</v>
      </c>
      <c r="O83" s="11">
        <v>28.8</v>
      </c>
      <c r="P83" s="11">
        <v>16.8</v>
      </c>
      <c r="Q83" s="48">
        <f>O83-P83</f>
        <v>12</v>
      </c>
      <c r="R83" s="12"/>
      <c r="S83" s="11"/>
      <c r="T83" s="11"/>
      <c r="U83" s="11"/>
      <c r="V83" s="11"/>
      <c r="W83" s="11"/>
      <c r="X83" s="11"/>
      <c r="Y83" s="48"/>
      <c r="Z83" s="12"/>
      <c r="AA83" s="11"/>
      <c r="AB83" s="11"/>
      <c r="AC83" s="11"/>
      <c r="AD83" s="11"/>
      <c r="AE83" s="11"/>
      <c r="AF83" s="11"/>
      <c r="AG83" s="48"/>
      <c r="AH83" s="12"/>
      <c r="AI83" s="11"/>
      <c r="AJ83" s="11"/>
      <c r="AK83" s="11"/>
      <c r="AL83" s="11"/>
      <c r="AM83" s="11"/>
      <c r="AN83" s="11"/>
      <c r="AO83" s="48"/>
      <c r="AP83" s="10" t="s">
        <v>430</v>
      </c>
    </row>
    <row r="84" spans="1:45" s="264" customFormat="1">
      <c r="A84" s="264" t="s">
        <v>431</v>
      </c>
      <c r="B84" s="264" t="s">
        <v>432</v>
      </c>
      <c r="C84" s="264" t="s">
        <v>433</v>
      </c>
      <c r="D84" s="575" t="s">
        <v>434</v>
      </c>
      <c r="E84" s="264" t="s">
        <v>435</v>
      </c>
      <c r="F84" s="625" t="s">
        <v>436</v>
      </c>
      <c r="G84" s="576" t="s">
        <v>245</v>
      </c>
      <c r="H84" s="264" t="s">
        <v>437</v>
      </c>
      <c r="I84" s="577">
        <v>30.5</v>
      </c>
      <c r="J84" s="577">
        <v>29</v>
      </c>
      <c r="K84" s="577">
        <f>I84-J84</f>
        <v>1.5</v>
      </c>
      <c r="L84" s="577">
        <v>20</v>
      </c>
      <c r="M84" s="577">
        <v>18</v>
      </c>
      <c r="N84" s="577">
        <f>L84-M84</f>
        <v>2</v>
      </c>
      <c r="O84" s="577">
        <v>29</v>
      </c>
      <c r="P84" s="577">
        <v>19</v>
      </c>
      <c r="Q84" s="578">
        <f>O84-P84</f>
        <v>10</v>
      </c>
      <c r="R84" s="579"/>
      <c r="W84" s="577"/>
      <c r="X84" s="577"/>
      <c r="Y84" s="578"/>
      <c r="Z84" s="579"/>
      <c r="AE84" s="577"/>
      <c r="AF84" s="577"/>
      <c r="AG84" s="578"/>
      <c r="AH84" s="579"/>
      <c r="AI84" s="577"/>
      <c r="AJ84" s="577"/>
      <c r="AK84" s="577"/>
      <c r="AL84" s="577"/>
      <c r="AM84" s="577"/>
      <c r="AN84" s="577"/>
      <c r="AO84" s="578"/>
      <c r="AP84" s="580">
        <v>3</v>
      </c>
      <c r="AQ84" s="581" t="s">
        <v>438</v>
      </c>
    </row>
    <row r="85" spans="1:45" s="264" customFormat="1">
      <c r="A85" s="264" t="s">
        <v>431</v>
      </c>
      <c r="D85" s="575"/>
      <c r="E85" s="264" t="s">
        <v>439</v>
      </c>
      <c r="F85" s="625" t="s">
        <v>440</v>
      </c>
      <c r="G85" s="576" t="s">
        <v>91</v>
      </c>
      <c r="I85" s="577"/>
      <c r="J85" s="577"/>
      <c r="K85" s="577"/>
      <c r="L85" s="577"/>
      <c r="M85" s="577"/>
      <c r="N85" s="577"/>
      <c r="O85" s="577"/>
      <c r="P85" s="577"/>
      <c r="Q85" s="578"/>
      <c r="R85" s="579" t="s">
        <v>110</v>
      </c>
      <c r="S85" s="577">
        <v>2</v>
      </c>
      <c r="T85" s="577">
        <v>8.7899999999999991</v>
      </c>
      <c r="U85" s="577">
        <v>8.1999999999999993</v>
      </c>
      <c r="V85" s="577">
        <f>T85-U85</f>
        <v>0.58999999999999986</v>
      </c>
      <c r="W85" s="577"/>
      <c r="X85" s="577"/>
      <c r="Y85" s="578"/>
      <c r="Z85" s="579" t="s">
        <v>110</v>
      </c>
      <c r="AA85" s="577" t="s">
        <v>441</v>
      </c>
      <c r="AB85" s="577">
        <v>39.299999999999997</v>
      </c>
      <c r="AC85" s="577">
        <v>38.299999999999997</v>
      </c>
      <c r="AD85" s="577">
        <f>AB85-AC85</f>
        <v>1</v>
      </c>
      <c r="AE85" s="577"/>
      <c r="AF85" s="577"/>
      <c r="AG85" s="578"/>
      <c r="AH85" s="579"/>
      <c r="AI85" s="577"/>
      <c r="AJ85" s="577"/>
      <c r="AK85" s="577"/>
      <c r="AL85" s="577"/>
      <c r="AM85" s="577"/>
      <c r="AN85" s="577"/>
      <c r="AO85" s="578"/>
      <c r="AP85" s="580">
        <v>1</v>
      </c>
      <c r="AQ85" s="581"/>
    </row>
    <row r="86" spans="1:45" s="264" customFormat="1">
      <c r="A86" s="264" t="s">
        <v>431</v>
      </c>
      <c r="B86" s="264" t="s">
        <v>432</v>
      </c>
      <c r="D86" s="575"/>
      <c r="E86" s="262" t="s">
        <v>442</v>
      </c>
      <c r="F86" s="625" t="s">
        <v>443</v>
      </c>
      <c r="G86" s="576" t="s">
        <v>91</v>
      </c>
      <c r="I86" s="577"/>
      <c r="J86" s="577"/>
      <c r="K86" s="577"/>
      <c r="L86" s="577"/>
      <c r="M86" s="577"/>
      <c r="N86" s="577"/>
      <c r="O86" s="577">
        <v>29</v>
      </c>
      <c r="P86" s="577">
        <v>19</v>
      </c>
      <c r="Q86" s="578">
        <f>O86-P86</f>
        <v>10</v>
      </c>
      <c r="R86" s="579"/>
      <c r="S86" s="577"/>
      <c r="T86" s="577"/>
      <c r="U86" s="577"/>
      <c r="V86" s="577"/>
      <c r="W86" s="577"/>
      <c r="X86" s="577"/>
      <c r="Y86" s="578"/>
      <c r="Z86" s="579"/>
      <c r="AA86" s="577"/>
      <c r="AB86" s="577"/>
      <c r="AC86" s="577"/>
      <c r="AD86" s="577"/>
      <c r="AE86" s="577"/>
      <c r="AF86" s="577"/>
      <c r="AG86" s="578"/>
      <c r="AH86" s="579"/>
      <c r="AI86" s="577"/>
      <c r="AJ86" s="577"/>
      <c r="AK86" s="577"/>
      <c r="AL86" s="577"/>
      <c r="AM86" s="577"/>
      <c r="AN86" s="577"/>
      <c r="AO86" s="578"/>
      <c r="AP86" s="580"/>
      <c r="AQ86" s="581"/>
    </row>
    <row r="87" spans="1:45" s="264" customFormat="1">
      <c r="A87" s="264" t="s">
        <v>431</v>
      </c>
      <c r="B87" s="264" t="s">
        <v>444</v>
      </c>
      <c r="C87" s="264" t="s">
        <v>445</v>
      </c>
      <c r="D87" s="575" t="s">
        <v>446</v>
      </c>
      <c r="E87" s="264" t="s">
        <v>447</v>
      </c>
      <c r="F87" s="625" t="s">
        <v>448</v>
      </c>
      <c r="G87" s="576" t="s">
        <v>449</v>
      </c>
      <c r="H87" s="264" t="s">
        <v>450</v>
      </c>
      <c r="I87" s="577">
        <v>32.1</v>
      </c>
      <c r="J87" s="577">
        <v>28</v>
      </c>
      <c r="K87" s="577">
        <f>I87-J87</f>
        <v>4.1000000000000014</v>
      </c>
      <c r="L87" s="577">
        <v>17.3</v>
      </c>
      <c r="M87" s="577">
        <v>15.2</v>
      </c>
      <c r="N87" s="577">
        <f>L87-M87</f>
        <v>2.1000000000000014</v>
      </c>
      <c r="O87" s="577">
        <v>31</v>
      </c>
      <c r="P87" s="577">
        <v>16.5</v>
      </c>
      <c r="Q87" s="578">
        <f>O87-P87</f>
        <v>14.5</v>
      </c>
      <c r="R87" s="579"/>
      <c r="S87" s="577"/>
      <c r="T87" s="577"/>
      <c r="U87" s="577"/>
      <c r="V87" s="577"/>
      <c r="W87" s="577"/>
      <c r="X87" s="577"/>
      <c r="Y87" s="578"/>
      <c r="Z87" s="579" t="s">
        <v>451</v>
      </c>
      <c r="AA87" s="577" t="s">
        <v>450</v>
      </c>
      <c r="AB87" s="577" t="s">
        <v>452</v>
      </c>
      <c r="AC87" s="577">
        <v>39</v>
      </c>
      <c r="AD87" s="577">
        <v>0.9</v>
      </c>
      <c r="AE87" s="577">
        <v>39</v>
      </c>
      <c r="AF87" s="577">
        <v>36.5</v>
      </c>
      <c r="AG87" s="578">
        <f>AE87-AF87</f>
        <v>2.5</v>
      </c>
      <c r="AH87" s="579"/>
      <c r="AI87" s="577"/>
      <c r="AJ87" s="577"/>
      <c r="AK87" s="577"/>
      <c r="AL87" s="577"/>
      <c r="AM87" s="577"/>
      <c r="AN87" s="577"/>
      <c r="AO87" s="578"/>
      <c r="AP87" s="580">
        <v>4</v>
      </c>
      <c r="AQ87" s="581" t="s">
        <v>453</v>
      </c>
    </row>
    <row r="88" spans="1:45" s="264" customFormat="1">
      <c r="A88" s="264" t="s">
        <v>431</v>
      </c>
      <c r="B88" s="264" t="s">
        <v>454</v>
      </c>
      <c r="C88" s="264" t="s">
        <v>455</v>
      </c>
      <c r="D88" s="575" t="s">
        <v>456</v>
      </c>
      <c r="E88" s="264" t="s">
        <v>447</v>
      </c>
      <c r="F88" s="625" t="s">
        <v>457</v>
      </c>
      <c r="G88" s="576" t="s">
        <v>449</v>
      </c>
      <c r="H88" s="264" t="s">
        <v>458</v>
      </c>
      <c r="I88" s="577">
        <v>32.5</v>
      </c>
      <c r="J88" s="577">
        <v>31.5</v>
      </c>
      <c r="K88" s="577">
        <f>I88-J88</f>
        <v>1</v>
      </c>
      <c r="L88" s="577"/>
      <c r="M88" s="577"/>
      <c r="N88" s="577"/>
      <c r="O88" s="577">
        <v>32</v>
      </c>
      <c r="P88" s="577"/>
      <c r="Q88" s="578"/>
      <c r="R88" s="579"/>
      <c r="S88" s="577"/>
      <c r="T88" s="577"/>
      <c r="U88" s="577"/>
      <c r="V88" s="577"/>
      <c r="W88" s="577"/>
      <c r="X88" s="577"/>
      <c r="Y88" s="578"/>
      <c r="Z88" s="579"/>
      <c r="AA88" s="577"/>
      <c r="AB88" s="577"/>
      <c r="AC88" s="577"/>
      <c r="AD88" s="577"/>
      <c r="AE88" s="577"/>
      <c r="AF88" s="577"/>
      <c r="AG88" s="578"/>
      <c r="AH88" s="579"/>
      <c r="AI88" s="577"/>
      <c r="AJ88" s="577"/>
      <c r="AK88" s="577"/>
      <c r="AL88" s="577"/>
      <c r="AM88" s="577"/>
      <c r="AN88" s="577"/>
      <c r="AO88" s="578"/>
      <c r="AP88" s="580">
        <v>1</v>
      </c>
      <c r="AQ88" s="581"/>
    </row>
    <row r="89" spans="1:45" s="264" customFormat="1">
      <c r="A89" s="264" t="s">
        <v>431</v>
      </c>
      <c r="B89" s="264" t="s">
        <v>432</v>
      </c>
      <c r="C89" s="264" t="s">
        <v>459</v>
      </c>
      <c r="D89" s="575" t="s">
        <v>460</v>
      </c>
      <c r="E89" s="264" t="s">
        <v>461</v>
      </c>
      <c r="F89" s="626" t="s">
        <v>462</v>
      </c>
      <c r="G89" s="576" t="s">
        <v>91</v>
      </c>
      <c r="I89" s="577"/>
      <c r="J89" s="577"/>
      <c r="K89" s="577"/>
      <c r="L89" s="577"/>
      <c r="M89" s="577"/>
      <c r="N89" s="577"/>
      <c r="O89" s="577"/>
      <c r="P89" s="577"/>
      <c r="Q89" s="578"/>
      <c r="R89" s="579"/>
      <c r="S89" s="577"/>
      <c r="T89" s="577"/>
      <c r="U89" s="577"/>
      <c r="V89" s="577"/>
      <c r="W89" s="577"/>
      <c r="X89" s="577"/>
      <c r="Y89" s="578"/>
      <c r="Z89" s="579"/>
      <c r="AA89" s="577"/>
      <c r="AB89" s="577"/>
      <c r="AC89" s="577"/>
      <c r="AD89" s="577"/>
      <c r="AE89" s="577"/>
      <c r="AF89" s="577"/>
      <c r="AG89" s="578"/>
      <c r="AH89" s="579" t="s">
        <v>127</v>
      </c>
      <c r="AI89" s="577"/>
      <c r="AJ89" s="577">
        <v>2600</v>
      </c>
      <c r="AK89" s="577"/>
      <c r="AL89" s="577"/>
      <c r="AM89" s="577"/>
      <c r="AN89" s="577">
        <v>2500</v>
      </c>
      <c r="AO89" s="578"/>
      <c r="AP89" s="580"/>
      <c r="AQ89" s="581"/>
    </row>
    <row r="90" spans="1:45" s="213" customFormat="1">
      <c r="A90" s="213" t="s">
        <v>431</v>
      </c>
      <c r="B90" s="213" t="s">
        <v>432</v>
      </c>
      <c r="C90" s="582" t="s">
        <v>463</v>
      </c>
      <c r="D90" s="583" t="s">
        <v>464</v>
      </c>
      <c r="E90" s="264" t="s">
        <v>465</v>
      </c>
      <c r="F90" s="584"/>
      <c r="G90" s="215"/>
      <c r="I90" s="216">
        <f>AVERAGE(I84:I88)</f>
        <v>31.7</v>
      </c>
      <c r="J90" s="216">
        <f t="shared" ref="J90:N90" si="146">AVERAGE(J84:J88)</f>
        <v>29.5</v>
      </c>
      <c r="K90" s="216">
        <f t="shared" si="146"/>
        <v>2.2000000000000006</v>
      </c>
      <c r="L90" s="216">
        <f t="shared" si="146"/>
        <v>18.649999999999999</v>
      </c>
      <c r="M90" s="216">
        <f t="shared" si="146"/>
        <v>16.600000000000001</v>
      </c>
      <c r="N90" s="216">
        <f t="shared" si="146"/>
        <v>2.0500000000000007</v>
      </c>
      <c r="O90" s="216">
        <f>AVERAGE(O84:O88)</f>
        <v>30.25</v>
      </c>
      <c r="P90" s="216">
        <f>AVERAGE(P84:P88)</f>
        <v>18.166666666666668</v>
      </c>
      <c r="Q90" s="217">
        <f>O90-P90</f>
        <v>12.083333333333332</v>
      </c>
      <c r="R90" s="218"/>
      <c r="S90" s="216"/>
      <c r="T90" s="216">
        <f t="shared" ref="T90:V90" si="147">AVERAGE(T84:T88)</f>
        <v>8.7899999999999991</v>
      </c>
      <c r="U90" s="216">
        <f t="shared" si="147"/>
        <v>8.1999999999999993</v>
      </c>
      <c r="V90" s="216">
        <f t="shared" si="147"/>
        <v>0.58999999999999986</v>
      </c>
      <c r="W90" s="216"/>
      <c r="X90" s="216"/>
      <c r="Y90" s="217"/>
      <c r="Z90" s="218"/>
      <c r="AA90" s="216"/>
      <c r="AB90" s="216">
        <v>39.6</v>
      </c>
      <c r="AC90" s="216">
        <v>38.299999999999997</v>
      </c>
      <c r="AD90" s="216">
        <v>0.95</v>
      </c>
      <c r="AE90" s="216">
        <f>AVERAGE(AE84:AE88)</f>
        <v>39</v>
      </c>
      <c r="AF90" s="216">
        <f>AVERAGE(AF84:AF88)</f>
        <v>36.5</v>
      </c>
      <c r="AG90" s="217">
        <f>AVERAGE(AG84:AG88)</f>
        <v>2.5</v>
      </c>
      <c r="AH90" s="218"/>
      <c r="AI90" s="216"/>
      <c r="AJ90" s="216">
        <f>AVERAGE(AJ84:AJ89)</f>
        <v>2600</v>
      </c>
      <c r="AK90" s="216">
        <v>2500</v>
      </c>
      <c r="AL90" s="216"/>
      <c r="AM90" s="216">
        <v>2600</v>
      </c>
      <c r="AN90" s="216">
        <f>AVERAGE(AN84:AN89)</f>
        <v>2500</v>
      </c>
      <c r="AO90" s="217"/>
      <c r="AP90" s="585"/>
      <c r="AQ90" s="586"/>
    </row>
    <row r="91" spans="1:45" s="567" customFormat="1">
      <c r="A91" s="567" t="s">
        <v>383</v>
      </c>
      <c r="B91" s="567" t="s">
        <v>466</v>
      </c>
      <c r="C91" s="567" t="s">
        <v>467</v>
      </c>
      <c r="D91" s="568" t="s">
        <v>468</v>
      </c>
      <c r="E91" s="569" t="s">
        <v>469</v>
      </c>
      <c r="F91" s="620" t="s">
        <v>470</v>
      </c>
      <c r="G91" s="570" t="s">
        <v>77</v>
      </c>
      <c r="H91" s="567" t="s">
        <v>113</v>
      </c>
      <c r="I91" s="571">
        <v>28</v>
      </c>
      <c r="J91" s="571">
        <v>26.5</v>
      </c>
      <c r="K91" s="571">
        <f>I91-J91</f>
        <v>1.5</v>
      </c>
      <c r="L91" s="571">
        <v>14.5</v>
      </c>
      <c r="M91" s="571">
        <v>13</v>
      </c>
      <c r="N91" s="571">
        <f>L91-M91</f>
        <v>1.5</v>
      </c>
      <c r="O91" s="571">
        <v>26.8</v>
      </c>
      <c r="P91" s="571">
        <v>14.5</v>
      </c>
      <c r="Q91" s="572">
        <f>O91-P91</f>
        <v>12.3</v>
      </c>
      <c r="R91" s="573" t="s">
        <v>471</v>
      </c>
      <c r="S91" s="571" t="s">
        <v>472</v>
      </c>
      <c r="T91" s="571">
        <v>8.11</v>
      </c>
      <c r="U91" s="571">
        <v>7.85</v>
      </c>
      <c r="V91" s="571">
        <f>T91-U91</f>
        <v>0.25999999999999979</v>
      </c>
      <c r="W91" s="571">
        <v>8.15</v>
      </c>
      <c r="X91" s="571">
        <v>7.96</v>
      </c>
      <c r="Y91" s="572">
        <f>W91-X91</f>
        <v>0.19000000000000039</v>
      </c>
      <c r="Z91" s="573" t="s">
        <v>110</v>
      </c>
      <c r="AA91" s="571" t="s">
        <v>473</v>
      </c>
      <c r="AB91" s="571">
        <v>37.9</v>
      </c>
      <c r="AC91" s="571">
        <v>37.9</v>
      </c>
      <c r="AD91" s="571">
        <f>AB91-AC91</f>
        <v>0</v>
      </c>
      <c r="AE91" s="571">
        <v>37.4</v>
      </c>
      <c r="AF91" s="571">
        <v>37.4</v>
      </c>
      <c r="AG91" s="572">
        <f>AE91-AF91</f>
        <v>0</v>
      </c>
      <c r="AH91" s="573" t="s">
        <v>110</v>
      </c>
      <c r="AI91" s="571" t="s">
        <v>474</v>
      </c>
      <c r="AJ91" s="567">
        <v>2659</v>
      </c>
      <c r="AK91" s="567">
        <v>2629</v>
      </c>
      <c r="AL91" s="571">
        <f>AJ91-AK91</f>
        <v>30</v>
      </c>
      <c r="AM91" s="571">
        <v>2611</v>
      </c>
      <c r="AN91" s="571">
        <v>2609</v>
      </c>
      <c r="AO91" s="572">
        <f>AM91-AN91</f>
        <v>2</v>
      </c>
      <c r="AP91" s="574"/>
    </row>
    <row r="92" spans="1:45" s="20" customFormat="1">
      <c r="A92" s="20" t="s">
        <v>383</v>
      </c>
      <c r="B92" s="20" t="s">
        <v>475</v>
      </c>
      <c r="C92" s="20" t="s">
        <v>476</v>
      </c>
      <c r="D92" s="37" t="s">
        <v>477</v>
      </c>
      <c r="E92" s="16" t="s">
        <v>469</v>
      </c>
      <c r="F92" s="33" t="s">
        <v>470</v>
      </c>
      <c r="G92" s="211" t="s">
        <v>77</v>
      </c>
      <c r="H92" s="20" t="s">
        <v>113</v>
      </c>
      <c r="I92" s="22">
        <v>28</v>
      </c>
      <c r="J92" s="22">
        <v>26.5</v>
      </c>
      <c r="K92" s="22">
        <f>I92-J92</f>
        <v>1.5</v>
      </c>
      <c r="L92" s="22">
        <v>14.5</v>
      </c>
      <c r="M92" s="22">
        <v>13</v>
      </c>
      <c r="N92" s="22">
        <f>L92-M92</f>
        <v>1.5</v>
      </c>
      <c r="O92" s="22">
        <v>26.8</v>
      </c>
      <c r="P92" s="22">
        <v>14.5</v>
      </c>
      <c r="Q92" s="46">
        <f>O92-P92</f>
        <v>12.3</v>
      </c>
      <c r="R92" s="40" t="s">
        <v>471</v>
      </c>
      <c r="S92" s="22" t="s">
        <v>472</v>
      </c>
      <c r="T92" s="22">
        <v>8.11</v>
      </c>
      <c r="U92" s="22">
        <v>6.8</v>
      </c>
      <c r="V92" s="22">
        <f>T92-U92</f>
        <v>1.3099999999999996</v>
      </c>
      <c r="W92" s="22">
        <v>7.95</v>
      </c>
      <c r="X92" s="22">
        <v>6.9</v>
      </c>
      <c r="Y92" s="46">
        <f>W92-X92</f>
        <v>1.0499999999999998</v>
      </c>
      <c r="Z92" s="40" t="s">
        <v>110</v>
      </c>
      <c r="AA92" s="22" t="s">
        <v>478</v>
      </c>
      <c r="AB92" s="22">
        <v>37.799999999999997</v>
      </c>
      <c r="AC92" s="22">
        <v>37.799999999999997</v>
      </c>
      <c r="AD92" s="22">
        <f>AB92-AC92</f>
        <v>0</v>
      </c>
      <c r="AE92" s="22">
        <v>37.5</v>
      </c>
      <c r="AF92" s="22">
        <v>37.200000000000003</v>
      </c>
      <c r="AG92" s="46">
        <f>AE92-AF92</f>
        <v>0.29999999999999716</v>
      </c>
      <c r="AH92" s="40" t="s">
        <v>110</v>
      </c>
      <c r="AI92" s="22" t="s">
        <v>478</v>
      </c>
      <c r="AJ92" s="22">
        <v>2568</v>
      </c>
      <c r="AK92" s="22">
        <v>2538</v>
      </c>
      <c r="AL92" s="22"/>
      <c r="AM92" s="22">
        <v>2566</v>
      </c>
      <c r="AN92" s="22">
        <v>2556</v>
      </c>
      <c r="AO92" s="46"/>
      <c r="AP92" s="21"/>
    </row>
    <row r="93" spans="1:45" s="263" customFormat="1">
      <c r="A93" s="589" t="s">
        <v>383</v>
      </c>
      <c r="B93" s="590" t="s">
        <v>479</v>
      </c>
      <c r="C93" s="591" t="s">
        <v>480</v>
      </c>
      <c r="D93" s="592" t="s">
        <v>481</v>
      </c>
      <c r="E93" s="587" t="s">
        <v>482</v>
      </c>
      <c r="F93" s="616" t="s">
        <v>483</v>
      </c>
      <c r="G93" s="593" t="s">
        <v>484</v>
      </c>
      <c r="H93" s="589" t="s">
        <v>485</v>
      </c>
      <c r="I93" s="589">
        <v>33.200000000000003</v>
      </c>
      <c r="J93" s="589">
        <v>22.5</v>
      </c>
      <c r="K93" s="11">
        <f>I93-J93</f>
        <v>10.700000000000003</v>
      </c>
      <c r="L93" s="589">
        <v>20.2</v>
      </c>
      <c r="M93" s="589">
        <v>12.2</v>
      </c>
      <c r="N93" s="11">
        <f>L93-M93</f>
        <v>8</v>
      </c>
      <c r="O93" s="594">
        <v>27.5</v>
      </c>
      <c r="P93" s="594">
        <v>15.5</v>
      </c>
      <c r="Q93" s="48">
        <f>O93-P93</f>
        <v>12</v>
      </c>
      <c r="R93" s="588"/>
      <c r="S93" s="593"/>
      <c r="T93" s="589"/>
      <c r="U93" s="589"/>
      <c r="V93" s="589"/>
      <c r="W93" s="589"/>
      <c r="X93" s="589"/>
      <c r="Y93" s="589"/>
      <c r="Z93" s="589"/>
      <c r="AA93" s="589"/>
      <c r="AB93" s="589"/>
      <c r="AC93" s="589"/>
      <c r="AD93" s="589"/>
      <c r="AE93" s="589"/>
      <c r="AF93" s="589"/>
      <c r="AG93" s="589"/>
      <c r="AH93" s="589"/>
      <c r="AI93" s="589"/>
      <c r="AJ93" s="589"/>
      <c r="AK93" s="589"/>
      <c r="AL93" s="589"/>
      <c r="AM93" s="589"/>
      <c r="AN93" s="589"/>
      <c r="AO93" s="589"/>
      <c r="AP93" s="595"/>
      <c r="AQ93" s="596"/>
      <c r="AR93" s="596"/>
      <c r="AS93" s="596"/>
    </row>
    <row r="95" spans="1:45">
      <c r="G95" s="222"/>
      <c r="H95" s="220"/>
      <c r="I95" s="220"/>
      <c r="J95" s="220"/>
      <c r="K95" s="220"/>
      <c r="L95" s="220"/>
      <c r="M95" s="220"/>
      <c r="N95" s="220"/>
      <c r="O95" s="220"/>
      <c r="P95" s="220"/>
      <c r="Q95" s="223"/>
      <c r="R95" s="224"/>
      <c r="S95" s="220"/>
      <c r="T95" s="220"/>
      <c r="U95" s="220"/>
      <c r="V95" s="220"/>
      <c r="W95" s="220"/>
      <c r="X95" s="220"/>
      <c r="Y95" s="223"/>
      <c r="Z95" s="224"/>
      <c r="AA95" s="220"/>
      <c r="AB95" s="220"/>
      <c r="AC95" s="220"/>
      <c r="AD95" s="220"/>
      <c r="AE95" s="220"/>
      <c r="AF95" s="220"/>
      <c r="AG95" s="223"/>
      <c r="AH95" s="224"/>
      <c r="AI95" s="220"/>
      <c r="AJ95" s="220"/>
      <c r="AK95" s="220"/>
      <c r="AL95" s="220"/>
      <c r="AM95" s="220"/>
      <c r="AN95" s="220"/>
      <c r="AO95" s="223"/>
      <c r="AP95" s="224"/>
      <c r="AQ95" s="220"/>
      <c r="AR95" s="220"/>
    </row>
    <row r="96" spans="1:45">
      <c r="A96" s="261"/>
    </row>
    <row r="97" spans="1:46">
      <c r="A97" s="220"/>
      <c r="B97" s="220"/>
      <c r="C97" s="220"/>
      <c r="D97" s="221"/>
      <c r="E97" s="220"/>
      <c r="F97" s="225"/>
      <c r="G97" s="222"/>
      <c r="H97" s="220"/>
      <c r="I97" s="220"/>
      <c r="J97" s="220"/>
      <c r="K97" s="220"/>
      <c r="L97" s="220"/>
      <c r="M97" s="220"/>
      <c r="N97" s="220"/>
      <c r="O97" s="220"/>
      <c r="P97" s="220"/>
      <c r="Q97" s="223"/>
      <c r="R97" s="224"/>
      <c r="S97" s="220"/>
      <c r="T97" s="220"/>
      <c r="U97" s="220"/>
      <c r="V97" s="220"/>
      <c r="W97" s="220"/>
      <c r="X97" s="220"/>
      <c r="Y97" s="223"/>
      <c r="Z97" s="224"/>
      <c r="AA97" s="220"/>
      <c r="AB97" s="220"/>
      <c r="AC97" s="220"/>
      <c r="AD97" s="220"/>
      <c r="AE97" s="220"/>
      <c r="AF97" s="220"/>
      <c r="AG97" s="223"/>
      <c r="AH97" s="224"/>
      <c r="AI97" s="220"/>
      <c r="AJ97" s="220"/>
      <c r="AK97" s="220"/>
      <c r="AL97" s="220"/>
      <c r="AM97" s="220"/>
      <c r="AN97" s="220"/>
      <c r="AO97" s="223"/>
      <c r="AP97" s="224"/>
      <c r="AQ97" s="220"/>
      <c r="AR97" s="220"/>
      <c r="AS97" s="220"/>
      <c r="AT97" s="220"/>
    </row>
    <row r="99" spans="1:46">
      <c r="I99" s="226"/>
      <c r="J99" s="226"/>
      <c r="K99" s="226"/>
      <c r="L99" s="226"/>
      <c r="M99" s="226"/>
      <c r="N99" s="226"/>
      <c r="O99" s="226"/>
      <c r="P99" s="226"/>
      <c r="Q99" s="227"/>
      <c r="R99" s="228"/>
      <c r="S99" s="226"/>
      <c r="T99" s="226"/>
      <c r="U99" s="226"/>
      <c r="V99" s="226"/>
      <c r="W99" s="226"/>
      <c r="X99" s="226"/>
      <c r="Y99" s="227"/>
      <c r="Z99" s="228"/>
      <c r="AA99" s="226"/>
      <c r="AB99" s="226"/>
      <c r="AC99" s="226"/>
      <c r="AD99" s="226"/>
      <c r="AE99" s="226"/>
      <c r="AF99" s="226"/>
      <c r="AG99" s="227"/>
      <c r="AH99" s="228"/>
      <c r="AI99" s="226"/>
      <c r="AJ99" s="226"/>
      <c r="AK99" s="226"/>
      <c r="AL99" s="226"/>
      <c r="AM99" s="226"/>
      <c r="AN99" s="226"/>
      <c r="AO99" s="227"/>
      <c r="AP99" s="228"/>
      <c r="AQ99" s="226"/>
    </row>
    <row r="101" spans="1:46" s="25" customFormat="1">
      <c r="D101" s="39"/>
      <c r="F101" s="34"/>
      <c r="G101" s="56"/>
      <c r="I101" s="26"/>
      <c r="J101" s="26"/>
      <c r="K101" s="26"/>
      <c r="L101" s="26"/>
      <c r="M101" s="26"/>
      <c r="N101" s="26"/>
      <c r="O101" s="360"/>
      <c r="P101" s="360"/>
      <c r="Q101" s="361"/>
      <c r="R101" s="43"/>
      <c r="S101" s="26"/>
      <c r="T101" s="26"/>
      <c r="U101" s="26"/>
      <c r="V101" s="26"/>
      <c r="W101" s="26"/>
      <c r="X101" s="26"/>
      <c r="Y101" s="57"/>
      <c r="Z101" s="43"/>
      <c r="AA101" s="26"/>
      <c r="AB101" s="26"/>
      <c r="AC101" s="26"/>
      <c r="AD101" s="26"/>
      <c r="AE101" s="26"/>
      <c r="AF101" s="26"/>
      <c r="AG101" s="57"/>
      <c r="AH101" s="43"/>
      <c r="AI101" s="26"/>
      <c r="AJ101" s="26"/>
      <c r="AK101" s="26"/>
      <c r="AL101" s="26"/>
      <c r="AM101" s="26"/>
      <c r="AN101" s="26"/>
      <c r="AO101" s="57"/>
      <c r="AP101" s="61"/>
    </row>
    <row r="102" spans="1:46" s="25" customFormat="1">
      <c r="D102" s="39"/>
      <c r="F102" s="34"/>
      <c r="G102" s="56"/>
      <c r="I102" s="26"/>
      <c r="J102" s="26"/>
      <c r="K102" s="26"/>
      <c r="L102" s="26"/>
      <c r="M102" s="26"/>
      <c r="N102" s="26"/>
      <c r="O102" s="360"/>
      <c r="P102" s="360"/>
      <c r="Q102" s="361"/>
      <c r="R102" s="43"/>
      <c r="S102" s="26"/>
      <c r="T102" s="27"/>
      <c r="U102" s="27"/>
      <c r="V102" s="27"/>
      <c r="W102" s="27"/>
      <c r="X102" s="27"/>
      <c r="Y102" s="60"/>
      <c r="Z102" s="43"/>
      <c r="AA102" s="26"/>
      <c r="AB102" s="27"/>
      <c r="AC102" s="27"/>
      <c r="AD102" s="27"/>
      <c r="AE102" s="27"/>
      <c r="AF102" s="27"/>
      <c r="AG102" s="60"/>
      <c r="AH102" s="43"/>
      <c r="AI102" s="26"/>
      <c r="AJ102" s="27"/>
      <c r="AK102" s="27"/>
      <c r="AL102" s="27"/>
      <c r="AM102" s="27"/>
      <c r="AN102" s="27"/>
      <c r="AO102" s="60"/>
      <c r="AP102" s="61"/>
    </row>
  </sheetData>
  <mergeCells count="17">
    <mergeCell ref="AH2:AO2"/>
    <mergeCell ref="W3:Y3"/>
    <mergeCell ref="G2:Q2"/>
    <mergeCell ref="R2:Y2"/>
    <mergeCell ref="Z2:AG2"/>
    <mergeCell ref="T3:V3"/>
    <mergeCell ref="AM3:AO3"/>
    <mergeCell ref="Z3:AA3"/>
    <mergeCell ref="AB3:AD3"/>
    <mergeCell ref="AE3:AG3"/>
    <mergeCell ref="AH3:AI3"/>
    <mergeCell ref="AJ3:AL3"/>
    <mergeCell ref="A1:H1"/>
    <mergeCell ref="G3:H3"/>
    <mergeCell ref="I3:K3"/>
    <mergeCell ref="L3:N3"/>
    <mergeCell ref="O3:Q3"/>
  </mergeCells>
  <hyperlinks>
    <hyperlink ref="F36" r:id="rId1" xr:uid="{10685A6E-1347-4E94-8643-5C32E34540F1}"/>
    <hyperlink ref="F37" r:id="rId2" xr:uid="{5B923261-B327-4345-8127-1FE3262265B4}"/>
    <hyperlink ref="F59" r:id="rId3" xr:uid="{CC9C38AF-8F42-4787-91B2-00929EB79A2D}"/>
    <hyperlink ref="F63" r:id="rId4" xr:uid="{13EB897F-1009-4A8B-8129-09216AF45FD0}"/>
    <hyperlink ref="F57" r:id="rId5" xr:uid="{838F8DF7-362D-45CD-B1AE-6844A50B4BE7}"/>
    <hyperlink ref="F16" r:id="rId6" xr:uid="{7DBE1437-4614-4B4C-8DAA-6C2B41CCD97C}"/>
    <hyperlink ref="F29" r:id="rId7" xr:uid="{0C3AFF01-7CAA-4055-B629-4A1D5A63CB52}"/>
    <hyperlink ref="F22" r:id="rId8" xr:uid="{2988ADF1-AED7-4D72-8608-0FC8F59EF7B6}"/>
    <hyperlink ref="F13" r:id="rId9" xr:uid="{D68AEE2D-FCB9-4C1A-9D39-449CDC11EBDD}"/>
    <hyperlink ref="F5" r:id="rId10" xr:uid="{143DE845-0ABF-46DA-9DC0-E62C9AFBDBB3}"/>
    <hyperlink ref="F80" r:id="rId11" xr:uid="{0EDBDF9F-C07B-47ED-B2F0-39D5C8DC788C}"/>
    <hyperlink ref="F87" r:id="rId12" xr:uid="{F501F24B-3E98-49F3-8CA6-2BA5B8DA5EB6}"/>
    <hyperlink ref="E86" r:id="rId13" display="(https://seatemperature.info/haifa-water-temperature.html for MMM)" xr:uid="{C028F1DD-BB3B-41B8-ABC3-3F946C5DD9A5}"/>
    <hyperlink ref="F88" r:id="rId14" xr:uid="{1A54AE4C-ACB6-430C-BE9A-B8DDE9CB21BD}"/>
    <hyperlink ref="F83" r:id="rId15" xr:uid="{1AB05373-F18E-4B23-8150-0208C192FDCB}"/>
    <hyperlink ref="F25" r:id="rId16" xr:uid="{4692AD21-B979-4B31-B0DA-57D6E57D3078}"/>
    <hyperlink ref="F27" r:id="rId17" display="https://doi.org/10.1038/nclimate2758 " xr:uid="{20EE9992-B23F-4055-9933-423660A28495}"/>
    <hyperlink ref="F44" r:id="rId18" xr:uid="{40142DE9-90F2-4351-9AE5-B9E40CFC34DC}"/>
    <hyperlink ref="F8" r:id="rId19" xr:uid="{154FDF83-96BC-44F4-BFFC-487B6DA7CCFE}"/>
    <hyperlink ref="F9" r:id="rId20" xr:uid="{BDB6EBC7-617D-41F1-801F-41B84D5EEBA9}"/>
    <hyperlink ref="F11" r:id="rId21" xr:uid="{9BDE3E1D-1440-4B31-9DA7-1BFF33DD7589}"/>
    <hyperlink ref="F14" r:id="rId22" xr:uid="{68C8D3E0-13F5-44A1-91D6-A92B00A04506}"/>
    <hyperlink ref="F39" r:id="rId23" xr:uid="{4701B15E-3B4B-4D00-AB6C-FECC154FC55A}"/>
    <hyperlink ref="F18" r:id="rId24" xr:uid="{A79E20E6-5244-43F7-A2CC-556C1C70F386}"/>
    <hyperlink ref="F6" r:id="rId25" xr:uid="{EA9D9C7D-CF7F-42CB-9F6E-F191D42CC37E}"/>
    <hyperlink ref="F17" r:id="rId26" xr:uid="{66E9C889-D02F-4DF1-9254-F85092658DCF}"/>
    <hyperlink ref="F20" r:id="rId27" xr:uid="{E7D094C5-4BCB-4A11-87DD-C6B2E4EE565B}"/>
    <hyperlink ref="F21" r:id="rId28" xr:uid="{3ABCCDD5-BFE6-4597-8D12-F7A4B36A92E5}"/>
    <hyperlink ref="F52" r:id="rId29" xr:uid="{D99E1467-4FDF-431C-891C-203CEB66414E}"/>
    <hyperlink ref="F54" r:id="rId30" xr:uid="{39C5196E-3D22-47F1-A9B5-CF6063DE5F53}"/>
    <hyperlink ref="F61" r:id="rId31" xr:uid="{8A273540-56DE-421E-B91D-ABCEF284DBAF}"/>
    <hyperlink ref="F62" r:id="rId32" xr:uid="{FD3B602A-BD65-425D-96B0-DBBB56AF821B}"/>
    <hyperlink ref="F24" r:id="rId33" xr:uid="{8A301BF9-3ED5-4E4C-8EA0-BB21113D4029}"/>
    <hyperlink ref="F41" r:id="rId34" xr:uid="{0B9A008C-FFE8-40C8-BC09-A226448905BA}"/>
    <hyperlink ref="F45" r:id="rId35" xr:uid="{50905AC9-E422-46F2-858E-4D164E9A9EF2}"/>
    <hyperlink ref="F65" r:id="rId36" xr:uid="{3714DDA3-0937-4886-81F3-538772D6E9B3}"/>
    <hyperlink ref="F66" r:id="rId37" tooltip="Persistent link using digital object identifier" xr:uid="{5979E3E6-8789-4B83-A0AD-C368EC8507C8}"/>
    <hyperlink ref="F72" r:id="rId38" display="https://www.pnas.org/doi/full/10.1073/pnas.1507021112" xr:uid="{6A68070D-A904-48C9-8F8C-2FF55CE57E33}"/>
    <hyperlink ref="F84" r:id="rId39" xr:uid="{E334DD3A-A2AB-49F1-82F7-4D034770CDA9}"/>
    <hyperlink ref="F79" r:id="rId40" xr:uid="{860708C8-8D52-4031-A44D-1EE7086D6A4A}"/>
    <hyperlink ref="F91" r:id="rId41" xr:uid="{D09012DA-D714-49F0-BE87-D34E46153D5A}"/>
    <hyperlink ref="F92" r:id="rId42" xr:uid="{050876CB-03FF-4818-98C5-CD7A5A294469}"/>
    <hyperlink ref="F81" r:id="rId43" xr:uid="{B61A4E7D-69D1-4068-A041-BDEE2CBF169C}"/>
    <hyperlink ref="F82" r:id="rId44" xr:uid="{30BB656F-05EE-436C-A44C-566E16740D56}"/>
    <hyperlink ref="F85" r:id="rId45" tooltip="Persistent link using digital object identifier" xr:uid="{9C9CB826-B15B-4CAF-88F6-4C5A80176AA4}"/>
    <hyperlink ref="F86" r:id="rId46" xr:uid="{3E22F8B6-0541-498D-AA93-4BAF68FE101F}"/>
    <hyperlink ref="F47" r:id="rId47" xr:uid="{A0794B4A-8103-400D-93AB-D7C114E9B33C}"/>
    <hyperlink ref="F93" r:id="rId48" xr:uid="{7B10DE1A-DC4A-404C-9477-25A3E0E60709}"/>
    <hyperlink ref="F74" r:id="rId49" xr:uid="{92D9A4F7-0E5A-4D8C-B0A6-092C5BDB6C2B}"/>
    <hyperlink ref="F53" r:id="rId50" xr:uid="{1285C7E2-EC91-45C2-B0B6-671DC07BB828}"/>
  </hyperlinks>
  <pageMargins left="0.7" right="0.7" top="0.75" bottom="0.75" header="0.3" footer="0.3"/>
  <pageSetup orientation="portrait" horizontalDpi="1200" verticalDpi="1200" r:id="rId5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984B9-A22B-44BD-9BBE-22F5CEDCC358}">
  <dimension ref="A1:BA50"/>
  <sheetViews>
    <sheetView zoomScale="90" zoomScaleNormal="90" workbookViewId="0">
      <pane xSplit="1" topLeftCell="B18" activePane="topRight" state="frozen"/>
      <selection pane="topRight" activeCell="T3" sqref="T3"/>
    </sheetView>
  </sheetViews>
  <sheetFormatPr defaultColWidth="9.140625" defaultRowHeight="14.45"/>
  <cols>
    <col min="1" max="1" width="21.85546875" style="261" customWidth="1"/>
    <col min="2" max="2" width="15.5703125" style="6" customWidth="1"/>
    <col min="3" max="3" width="9.140625" style="6"/>
    <col min="4" max="4" width="15.140625" style="6" customWidth="1"/>
    <col min="5" max="5" width="12.85546875" style="6" customWidth="1"/>
    <col min="6" max="6" width="13" style="6" customWidth="1"/>
    <col min="7" max="7" width="15.140625" style="6" customWidth="1"/>
    <col min="8" max="9" width="9.140625" style="6"/>
    <col min="10" max="10" width="10" style="6" customWidth="1"/>
    <col min="11" max="13" width="9.140625" style="6"/>
    <col min="14" max="14" width="10.7109375" style="6" customWidth="1"/>
    <col min="15" max="15" width="10.42578125" style="6" customWidth="1"/>
    <col min="16" max="16" width="10.140625" style="6" customWidth="1"/>
    <col min="17" max="18" width="9.5703125" style="6" customWidth="1"/>
    <col min="19" max="19" width="7.7109375" style="6" customWidth="1"/>
    <col min="20" max="20" width="7.42578125" style="6" customWidth="1"/>
    <col min="21" max="21" width="6.85546875" style="6" customWidth="1"/>
    <col min="22" max="22" width="7.140625" style="6" customWidth="1"/>
    <col min="23" max="23" width="10.140625" style="6" customWidth="1"/>
    <col min="24" max="24" width="9.85546875" style="6" customWidth="1"/>
    <col min="25" max="27" width="10.42578125" style="6" customWidth="1"/>
    <col min="28" max="28" width="9.140625" style="6"/>
    <col min="29" max="29" width="11.85546875" style="6" customWidth="1"/>
    <col min="30" max="31" width="11.42578125" style="6" customWidth="1"/>
    <col min="32" max="32" width="11.140625" style="6" customWidth="1"/>
    <col min="33" max="33" width="10.5703125" style="6" customWidth="1"/>
    <col min="34" max="34" width="11.28515625" style="6" customWidth="1"/>
    <col min="35" max="35" width="12.42578125" style="6" customWidth="1"/>
    <col min="36" max="36" width="10.42578125" style="6" customWidth="1"/>
    <col min="37" max="37" width="13" style="6" customWidth="1"/>
    <col min="38" max="38" width="11.85546875" style="6" customWidth="1"/>
    <col min="39" max="39" width="15.28515625" style="6" customWidth="1"/>
    <col min="40" max="40" width="14.140625" style="6" customWidth="1"/>
    <col min="41" max="41" width="15.7109375" style="6" customWidth="1"/>
    <col min="42" max="43" width="6.140625" style="6" customWidth="1"/>
    <col min="44" max="44" width="7.42578125" style="6" customWidth="1"/>
    <col min="45" max="45" width="7.140625" style="6" customWidth="1"/>
    <col min="46" max="46" width="7" style="6" customWidth="1"/>
    <col min="47" max="47" width="9.85546875" style="6" customWidth="1"/>
    <col min="48" max="48" width="7.85546875" style="6" customWidth="1"/>
    <col min="49" max="49" width="12" style="6" customWidth="1"/>
    <col min="50" max="50" width="12.140625" style="6" customWidth="1"/>
    <col min="51" max="51" width="14.140625" style="6" customWidth="1"/>
    <col min="52" max="52" width="10.140625" style="6" customWidth="1"/>
    <col min="53" max="53" width="11.140625" style="6" customWidth="1"/>
    <col min="54" max="16384" width="9.140625" style="6"/>
  </cols>
  <sheetData>
    <row r="1" spans="1:53" s="7" customFormat="1" ht="72" customHeight="1">
      <c r="A1" s="648" t="s">
        <v>486</v>
      </c>
      <c r="B1" s="644"/>
      <c r="C1" s="644"/>
      <c r="D1" s="644"/>
      <c r="E1" s="644"/>
      <c r="F1" s="644"/>
      <c r="G1" s="644"/>
      <c r="H1" s="644"/>
      <c r="I1" s="644"/>
      <c r="J1" s="644"/>
      <c r="K1" s="644"/>
      <c r="L1" s="644"/>
      <c r="M1" s="644"/>
      <c r="N1" s="644"/>
      <c r="O1" s="644"/>
      <c r="P1" s="644"/>
      <c r="Q1" s="644"/>
      <c r="R1" s="644"/>
    </row>
    <row r="2" spans="1:53" s="7" customFormat="1" ht="26.25" customHeight="1" thickBot="1">
      <c r="A2" s="337"/>
      <c r="B2" s="338"/>
      <c r="C2" s="338"/>
      <c r="D2" s="338"/>
      <c r="E2" s="338"/>
      <c r="F2" s="338"/>
      <c r="G2" s="354"/>
      <c r="H2" s="649" t="s">
        <v>487</v>
      </c>
      <c r="I2" s="650"/>
      <c r="J2" s="650"/>
      <c r="K2" s="650"/>
      <c r="L2" s="650"/>
      <c r="M2" s="650"/>
      <c r="N2" s="650"/>
      <c r="O2" s="650"/>
      <c r="P2" s="650"/>
      <c r="Q2" s="650"/>
      <c r="R2" s="650"/>
      <c r="S2" s="650"/>
      <c r="T2" s="650"/>
      <c r="U2" s="650"/>
      <c r="V2" s="650"/>
      <c r="W2" s="650"/>
      <c r="X2" s="650"/>
      <c r="Y2" s="650"/>
      <c r="Z2" s="650"/>
      <c r="AA2" s="650"/>
      <c r="AB2" s="650"/>
      <c r="AC2" s="650"/>
      <c r="AD2" s="650"/>
      <c r="AE2" s="650"/>
      <c r="AF2" s="650"/>
      <c r="AG2" s="650"/>
      <c r="AH2" s="650"/>
      <c r="AI2" s="651" t="s">
        <v>488</v>
      </c>
      <c r="AJ2" s="650"/>
      <c r="AK2" s="650"/>
      <c r="AL2" s="650"/>
      <c r="AM2" s="650"/>
      <c r="AN2" s="650"/>
      <c r="AO2" s="652"/>
      <c r="AP2"/>
      <c r="AQ2"/>
      <c r="AR2"/>
      <c r="AS2"/>
      <c r="AT2"/>
      <c r="AV2"/>
      <c r="AW2"/>
      <c r="AX2"/>
      <c r="AY2"/>
      <c r="AZ2"/>
      <c r="BA2"/>
    </row>
    <row r="3" spans="1:53" s="296" customFormat="1" ht="44.25" customHeight="1" thickBot="1">
      <c r="A3" s="357" t="s">
        <v>22</v>
      </c>
      <c r="B3" s="336" t="s">
        <v>489</v>
      </c>
      <c r="C3" s="336" t="s">
        <v>490</v>
      </c>
      <c r="D3" s="358" t="s">
        <v>491</v>
      </c>
      <c r="E3" s="358" t="s">
        <v>492</v>
      </c>
      <c r="F3" s="336" t="s">
        <v>493</v>
      </c>
      <c r="G3" s="339" t="s">
        <v>494</v>
      </c>
      <c r="H3" s="332" t="s">
        <v>495</v>
      </c>
      <c r="I3" s="330" t="s">
        <v>496</v>
      </c>
      <c r="J3" s="330" t="s">
        <v>497</v>
      </c>
      <c r="K3" s="330" t="s">
        <v>498</v>
      </c>
      <c r="L3" s="330" t="s">
        <v>499</v>
      </c>
      <c r="M3" s="330" t="s">
        <v>500</v>
      </c>
      <c r="N3" s="330" t="s">
        <v>501</v>
      </c>
      <c r="O3" s="330" t="s">
        <v>502</v>
      </c>
      <c r="P3" s="331" t="s">
        <v>503</v>
      </c>
      <c r="Q3" s="332" t="s">
        <v>41</v>
      </c>
      <c r="R3" s="330" t="s">
        <v>42</v>
      </c>
      <c r="S3" s="330" t="s">
        <v>43</v>
      </c>
      <c r="T3" s="330" t="s">
        <v>44</v>
      </c>
      <c r="U3" s="330" t="s">
        <v>45</v>
      </c>
      <c r="V3" s="331" t="s">
        <v>46</v>
      </c>
      <c r="W3" s="332" t="s">
        <v>49</v>
      </c>
      <c r="X3" s="330" t="s">
        <v>50</v>
      </c>
      <c r="Y3" s="330" t="s">
        <v>51</v>
      </c>
      <c r="Z3" s="330" t="s">
        <v>52</v>
      </c>
      <c r="AA3" s="330" t="s">
        <v>53</v>
      </c>
      <c r="AB3" s="331" t="s">
        <v>54</v>
      </c>
      <c r="AC3" s="336" t="s">
        <v>504</v>
      </c>
      <c r="AD3" s="336" t="s">
        <v>505</v>
      </c>
      <c r="AE3" s="336" t="s">
        <v>506</v>
      </c>
      <c r="AF3" s="336" t="s">
        <v>507</v>
      </c>
      <c r="AG3" s="336" t="s">
        <v>508</v>
      </c>
      <c r="AH3" s="336" t="s">
        <v>509</v>
      </c>
      <c r="AI3" s="332" t="s">
        <v>510</v>
      </c>
      <c r="AJ3" s="330" t="s">
        <v>502</v>
      </c>
      <c r="AK3" s="333" t="s">
        <v>511</v>
      </c>
      <c r="AL3" s="333" t="s">
        <v>512</v>
      </c>
      <c r="AM3" s="330" t="s">
        <v>513</v>
      </c>
      <c r="AN3" s="330" t="s">
        <v>514</v>
      </c>
      <c r="AO3" s="331" t="s">
        <v>515</v>
      </c>
    </row>
    <row r="4" spans="1:53">
      <c r="A4" s="340" t="s">
        <v>63</v>
      </c>
      <c r="B4" s="301" t="s">
        <v>64</v>
      </c>
      <c r="C4" s="6" t="s">
        <v>516</v>
      </c>
      <c r="D4" s="272" t="s">
        <v>65</v>
      </c>
      <c r="E4" s="272" t="s">
        <v>66</v>
      </c>
      <c r="F4" s="273">
        <v>-21.948138889999999</v>
      </c>
      <c r="G4" s="355">
        <v>165.99313889999999</v>
      </c>
      <c r="H4" s="627">
        <v>31.55</v>
      </c>
      <c r="I4" s="274">
        <v>27.55</v>
      </c>
      <c r="J4" s="274">
        <v>4</v>
      </c>
      <c r="K4" s="274">
        <v>24.5</v>
      </c>
      <c r="L4" s="274">
        <v>22.2</v>
      </c>
      <c r="M4" s="274">
        <v>2.3000000000000007</v>
      </c>
      <c r="N4" s="274">
        <v>30.25</v>
      </c>
      <c r="O4" s="274">
        <v>23</v>
      </c>
      <c r="P4" s="275">
        <v>7.25</v>
      </c>
      <c r="Q4" s="627">
        <v>7.9850000000000003</v>
      </c>
      <c r="R4" s="274">
        <v>7.2350000000000003</v>
      </c>
      <c r="S4" s="274">
        <v>0.75</v>
      </c>
      <c r="T4" s="274">
        <v>7.9250000000000007</v>
      </c>
      <c r="U4" s="274">
        <v>7.4550000000000001</v>
      </c>
      <c r="V4" s="275">
        <v>0.47000000000000064</v>
      </c>
      <c r="W4" s="627">
        <v>38.15</v>
      </c>
      <c r="X4" s="274">
        <v>35.6</v>
      </c>
      <c r="Y4" s="274">
        <v>2.5499999999999972</v>
      </c>
      <c r="Z4" s="274">
        <v>37.299999999999997</v>
      </c>
      <c r="AA4" s="274">
        <v>35.5</v>
      </c>
      <c r="AB4" s="275">
        <v>1.7999999999999972</v>
      </c>
      <c r="AC4" s="274">
        <v>2535.7399999999998</v>
      </c>
      <c r="AD4" s="274">
        <v>2260.2600000000002</v>
      </c>
      <c r="AE4" s="274">
        <v>275.47999999999956</v>
      </c>
      <c r="AF4" s="274">
        <v>2404.9</v>
      </c>
      <c r="AG4" s="274">
        <v>2217.65</v>
      </c>
      <c r="AH4" s="274">
        <v>187.25</v>
      </c>
      <c r="AI4" s="347">
        <v>27.2</v>
      </c>
      <c r="AJ4" s="299">
        <v>22.6</v>
      </c>
      <c r="AK4" s="301">
        <v>0.14944923199999999</v>
      </c>
      <c r="AL4" s="301">
        <v>7.6174940999999996E-2</v>
      </c>
      <c r="AM4" s="313">
        <v>42.421981811523402</v>
      </c>
      <c r="AN4" s="313">
        <v>11.684186050310901</v>
      </c>
      <c r="AO4" s="341">
        <v>0.25577997167905098</v>
      </c>
      <c r="AP4" s="311"/>
      <c r="AQ4" s="311"/>
    </row>
    <row r="5" spans="1:53">
      <c r="A5" s="340" t="s">
        <v>63</v>
      </c>
      <c r="B5" s="301" t="s">
        <v>211</v>
      </c>
      <c r="C5" s="6" t="s">
        <v>516</v>
      </c>
      <c r="D5" s="272" t="s">
        <v>80</v>
      </c>
      <c r="E5" s="272" t="s">
        <v>81</v>
      </c>
      <c r="F5" s="273">
        <v>-16.388000000000002</v>
      </c>
      <c r="G5" s="355">
        <v>145.566</v>
      </c>
      <c r="H5" s="627">
        <v>33.299999999999997</v>
      </c>
      <c r="I5" s="274">
        <v>25.6</v>
      </c>
      <c r="J5" s="274">
        <v>7.6999999999999957</v>
      </c>
      <c r="K5" s="274">
        <v>23.5</v>
      </c>
      <c r="L5" s="274">
        <v>21.9</v>
      </c>
      <c r="M5" s="274">
        <v>1.6000000000000014</v>
      </c>
      <c r="N5" s="274">
        <v>29.5</v>
      </c>
      <c r="O5" s="274">
        <v>23.8</v>
      </c>
      <c r="P5" s="275">
        <v>5.6999999999999993</v>
      </c>
      <c r="Q5" s="627">
        <v>8.5269999999999992</v>
      </c>
      <c r="R5" s="274">
        <v>7.2119999999999997</v>
      </c>
      <c r="S5" s="274">
        <v>1.3149999999999995</v>
      </c>
      <c r="T5" s="274">
        <v>8.1020000000000003</v>
      </c>
      <c r="U5" s="274">
        <v>7.6139999999999999</v>
      </c>
      <c r="V5" s="275">
        <v>0.48800000000000043</v>
      </c>
      <c r="W5" s="627">
        <v>33.299999999999997</v>
      </c>
      <c r="X5" s="274">
        <v>19.8</v>
      </c>
      <c r="Y5" s="274">
        <v>13.499999999999996</v>
      </c>
      <c r="Z5" s="274">
        <v>35.700000000000003</v>
      </c>
      <c r="AA5" s="274">
        <v>34</v>
      </c>
      <c r="AB5" s="275">
        <v>1.7000000000000028</v>
      </c>
      <c r="AC5" s="274">
        <v>2243.1</v>
      </c>
      <c r="AD5" s="274">
        <v>2010.5</v>
      </c>
      <c r="AE5" s="274">
        <v>232.59999999999991</v>
      </c>
      <c r="AF5" s="274">
        <v>2316.1</v>
      </c>
      <c r="AG5" s="274">
        <v>2201.6</v>
      </c>
      <c r="AH5" s="274">
        <v>114.5</v>
      </c>
      <c r="AI5" s="347">
        <v>28.8</v>
      </c>
      <c r="AJ5" s="299">
        <v>23.5</v>
      </c>
      <c r="AK5" s="301">
        <v>0.53780752600000004</v>
      </c>
      <c r="AL5" s="301">
        <v>0.15525841300000001</v>
      </c>
      <c r="AM5" s="313">
        <v>44.486942291259702</v>
      </c>
      <c r="AN5" s="313">
        <v>24.5681352321232</v>
      </c>
      <c r="AO5" s="341">
        <v>0.12047146260738301</v>
      </c>
      <c r="AP5" s="310"/>
      <c r="AQ5" s="310"/>
    </row>
    <row r="6" spans="1:53">
      <c r="A6" s="340" t="s">
        <v>63</v>
      </c>
      <c r="B6" s="301" t="s">
        <v>517</v>
      </c>
      <c r="C6" s="6" t="s">
        <v>516</v>
      </c>
      <c r="D6" s="272" t="s">
        <v>95</v>
      </c>
      <c r="E6" s="272" t="s">
        <v>96</v>
      </c>
      <c r="F6" s="273">
        <v>18.34866667</v>
      </c>
      <c r="G6" s="355">
        <v>-64.698499999999996</v>
      </c>
      <c r="H6" s="627">
        <v>31.7</v>
      </c>
      <c r="I6" s="274">
        <v>27</v>
      </c>
      <c r="J6" s="274">
        <v>4.6999999999999993</v>
      </c>
      <c r="K6" s="274">
        <v>28</v>
      </c>
      <c r="L6" s="274">
        <v>25.4</v>
      </c>
      <c r="M6" s="274">
        <v>2.6000000000000014</v>
      </c>
      <c r="N6" s="274">
        <v>30.8</v>
      </c>
      <c r="O6" s="274">
        <v>26.7</v>
      </c>
      <c r="P6" s="275">
        <v>4.1000000000000014</v>
      </c>
      <c r="Q6" s="627">
        <v>8.0500000000000007</v>
      </c>
      <c r="R6" s="274">
        <v>7.93</v>
      </c>
      <c r="S6" s="274">
        <v>0.12000000000000099</v>
      </c>
      <c r="T6" s="274">
        <v>8.02</v>
      </c>
      <c r="U6" s="274">
        <v>7.96</v>
      </c>
      <c r="V6" s="275">
        <v>5.9999999999999609E-2</v>
      </c>
      <c r="W6" s="627">
        <v>36.200000000000003</v>
      </c>
      <c r="X6" s="274">
        <v>33.299999999999997</v>
      </c>
      <c r="Y6" s="274">
        <v>2.9000000000000057</v>
      </c>
      <c r="Z6" s="274">
        <v>34</v>
      </c>
      <c r="AA6" s="274">
        <v>29.9</v>
      </c>
      <c r="AB6" s="275">
        <v>4.1000000000000014</v>
      </c>
      <c r="AC6" s="274">
        <v>2350</v>
      </c>
      <c r="AD6" s="274">
        <v>2275</v>
      </c>
      <c r="AE6" s="274">
        <v>75</v>
      </c>
      <c r="AF6" s="274">
        <v>2300</v>
      </c>
      <c r="AG6" s="274">
        <v>2040</v>
      </c>
      <c r="AH6" s="274">
        <v>260</v>
      </c>
      <c r="AI6" s="347">
        <v>28.4</v>
      </c>
      <c r="AJ6" s="299">
        <v>25.7</v>
      </c>
      <c r="AK6" s="301">
        <v>0.12570329</v>
      </c>
      <c r="AL6" s="301">
        <v>9.225042E-2</v>
      </c>
      <c r="AM6" s="313">
        <v>44.438690185546797</v>
      </c>
      <c r="AN6" s="313">
        <v>28.749885771869799</v>
      </c>
      <c r="AO6" s="341">
        <v>8.7638996541499994E-2</v>
      </c>
      <c r="AP6" s="310"/>
      <c r="AQ6" s="310"/>
    </row>
    <row r="7" spans="1:53">
      <c r="A7" s="340" t="s">
        <v>104</v>
      </c>
      <c r="B7" s="301" t="s">
        <v>105</v>
      </c>
      <c r="C7" s="6" t="s">
        <v>516</v>
      </c>
      <c r="D7" s="272" t="s">
        <v>106</v>
      </c>
      <c r="E7" s="272" t="s">
        <v>107</v>
      </c>
      <c r="F7" s="273">
        <v>19.684333330000001</v>
      </c>
      <c r="G7" s="355">
        <v>-80.023416670000003</v>
      </c>
      <c r="H7" s="627">
        <v>30.6</v>
      </c>
      <c r="I7" s="274">
        <v>29.2</v>
      </c>
      <c r="J7" s="274">
        <v>1.4000000000000021</v>
      </c>
      <c r="K7" s="274">
        <v>27</v>
      </c>
      <c r="L7" s="274">
        <v>25.8</v>
      </c>
      <c r="M7" s="274">
        <v>1.1999999999999993</v>
      </c>
      <c r="N7" s="274">
        <v>29.5</v>
      </c>
      <c r="O7" s="274">
        <v>26</v>
      </c>
      <c r="P7" s="275">
        <v>3.5</v>
      </c>
      <c r="Q7" s="627">
        <v>8.17</v>
      </c>
      <c r="R7" s="274">
        <v>8.1300000000000008</v>
      </c>
      <c r="S7" s="274">
        <v>3.9999999999999147E-2</v>
      </c>
      <c r="T7" s="274">
        <v>8.19</v>
      </c>
      <c r="U7" s="274">
        <v>8.15</v>
      </c>
      <c r="V7" s="275">
        <v>3.9999999999999147E-2</v>
      </c>
      <c r="W7" s="627">
        <v>35.200000000000003</v>
      </c>
      <c r="X7" s="274">
        <v>35</v>
      </c>
      <c r="Y7" s="274">
        <v>0.20000000000000284</v>
      </c>
      <c r="Z7" s="274">
        <v>35.299999999999997</v>
      </c>
      <c r="AA7" s="274">
        <v>35.200000000000003</v>
      </c>
      <c r="AB7" s="275">
        <v>9.9999999999994316E-2</v>
      </c>
      <c r="AC7" s="274">
        <v>2264</v>
      </c>
      <c r="AD7" s="274">
        <v>2250</v>
      </c>
      <c r="AE7" s="274">
        <v>14</v>
      </c>
      <c r="AF7" s="274">
        <v>2251</v>
      </c>
      <c r="AG7" s="274">
        <v>2242</v>
      </c>
      <c r="AH7" s="274">
        <v>9</v>
      </c>
      <c r="AI7" s="347">
        <v>29.4</v>
      </c>
      <c r="AJ7" s="299">
        <v>26.1</v>
      </c>
      <c r="AK7" s="301">
        <v>0.19026905499999999</v>
      </c>
      <c r="AL7" s="301">
        <v>0.10405387000000001</v>
      </c>
      <c r="AM7" s="313">
        <v>44.102096557617102</v>
      </c>
      <c r="AN7" s="313">
        <v>31.579917537145398</v>
      </c>
      <c r="AO7" s="341">
        <v>6.7467987537384005E-2</v>
      </c>
      <c r="AP7" s="310"/>
      <c r="AQ7" s="310"/>
    </row>
    <row r="8" spans="1:53">
      <c r="A8" s="340" t="s">
        <v>104</v>
      </c>
      <c r="B8" s="301" t="s">
        <v>115</v>
      </c>
      <c r="C8" s="6" t="s">
        <v>516</v>
      </c>
      <c r="D8" s="272" t="s">
        <v>116</v>
      </c>
      <c r="E8" s="272" t="s">
        <v>117</v>
      </c>
      <c r="F8" s="273">
        <v>24.97366667</v>
      </c>
      <c r="G8" s="355">
        <v>-80.021944439999999</v>
      </c>
      <c r="H8" s="627">
        <v>32.35</v>
      </c>
      <c r="I8" s="274">
        <v>26.85</v>
      </c>
      <c r="J8" s="274">
        <v>5.5</v>
      </c>
      <c r="K8" s="274">
        <v>26</v>
      </c>
      <c r="L8" s="274">
        <v>13</v>
      </c>
      <c r="M8" s="274">
        <v>13</v>
      </c>
      <c r="N8" s="274">
        <v>30.55</v>
      </c>
      <c r="O8" s="274">
        <v>18</v>
      </c>
      <c r="P8" s="275">
        <v>12.55</v>
      </c>
      <c r="Q8" s="627">
        <v>8.1750000000000007</v>
      </c>
      <c r="R8" s="274">
        <v>7.7750000000000004</v>
      </c>
      <c r="S8" s="274">
        <v>0.40000000000000036</v>
      </c>
      <c r="T8" s="274">
        <v>8.3000000000000007</v>
      </c>
      <c r="U8" s="274">
        <v>7.6999999999999993</v>
      </c>
      <c r="V8" s="275">
        <v>0.60000000000000142</v>
      </c>
      <c r="W8" s="627">
        <v>47.5</v>
      </c>
      <c r="X8" s="274">
        <v>32</v>
      </c>
      <c r="Y8" s="274">
        <v>15.5</v>
      </c>
      <c r="Z8" s="274">
        <v>37.5</v>
      </c>
      <c r="AA8" s="274">
        <v>31.5</v>
      </c>
      <c r="AB8" s="275">
        <v>6</v>
      </c>
      <c r="AC8" s="274">
        <v>2323.5</v>
      </c>
      <c r="AD8" s="274">
        <v>2267</v>
      </c>
      <c r="AE8" s="274">
        <v>56.5</v>
      </c>
      <c r="AF8" s="274">
        <v>2606.6666666666665</v>
      </c>
      <c r="AG8" s="274">
        <v>2404.3333333333335</v>
      </c>
      <c r="AH8" s="274">
        <v>202.33333333333303</v>
      </c>
      <c r="AI8" s="347">
        <v>29.4</v>
      </c>
      <c r="AJ8" s="299">
        <v>23.3</v>
      </c>
      <c r="AK8" s="301">
        <v>0.41996566800000001</v>
      </c>
      <c r="AL8" s="301">
        <v>0.114973042</v>
      </c>
      <c r="AM8" s="313">
        <v>42.906314849853501</v>
      </c>
      <c r="AN8" s="313">
        <v>5.9412999236463504</v>
      </c>
      <c r="AO8" s="341">
        <v>0.39601990580558699</v>
      </c>
      <c r="AP8" s="310"/>
      <c r="AQ8" s="310"/>
    </row>
    <row r="9" spans="1:53">
      <c r="A9" s="340" t="s">
        <v>129</v>
      </c>
      <c r="B9" s="301" t="s">
        <v>130</v>
      </c>
      <c r="C9" s="6" t="s">
        <v>516</v>
      </c>
      <c r="D9" s="272" t="s">
        <v>131</v>
      </c>
      <c r="E9" s="272" t="s">
        <v>132</v>
      </c>
      <c r="F9" s="273">
        <v>20.825944440000001</v>
      </c>
      <c r="G9" s="355">
        <v>-86.880888889999994</v>
      </c>
      <c r="H9" s="627">
        <v>30.4</v>
      </c>
      <c r="I9" s="274">
        <v>27</v>
      </c>
      <c r="J9" s="274">
        <v>3.3999999999999986</v>
      </c>
      <c r="K9" s="274">
        <v>28</v>
      </c>
      <c r="L9" s="274">
        <v>24</v>
      </c>
      <c r="M9" s="274">
        <v>4</v>
      </c>
      <c r="N9" s="274"/>
      <c r="O9" s="274">
        <v>26</v>
      </c>
      <c r="P9" s="275"/>
      <c r="Q9" s="627">
        <v>7.6450000000000005</v>
      </c>
      <c r="R9" s="274">
        <v>6.875</v>
      </c>
      <c r="S9" s="274">
        <v>0.77000000000000046</v>
      </c>
      <c r="T9" s="274">
        <v>8.3000000000000007</v>
      </c>
      <c r="U9" s="274">
        <v>7.6</v>
      </c>
      <c r="V9" s="275">
        <v>0.70000000000000107</v>
      </c>
      <c r="W9" s="627">
        <v>30.5</v>
      </c>
      <c r="X9" s="274">
        <v>25.8</v>
      </c>
      <c r="Y9" s="274">
        <v>4.6999999999999993</v>
      </c>
      <c r="Z9" s="274">
        <v>36.4</v>
      </c>
      <c r="AA9" s="274">
        <v>29</v>
      </c>
      <c r="AB9" s="275">
        <v>7.3999999999999986</v>
      </c>
      <c r="AC9" s="274">
        <v>3864</v>
      </c>
      <c r="AD9" s="274">
        <v>2736</v>
      </c>
      <c r="AE9" s="274">
        <v>1128</v>
      </c>
      <c r="AF9" s="274"/>
      <c r="AG9" s="274"/>
      <c r="AH9" s="274"/>
      <c r="AI9" s="347">
        <v>28.8</v>
      </c>
      <c r="AJ9" s="299">
        <v>26.3</v>
      </c>
      <c r="AK9" s="301">
        <v>0.43943532499999999</v>
      </c>
      <c r="AL9" s="301">
        <v>0.187790859</v>
      </c>
      <c r="AM9" s="313">
        <v>42.864960129196497</v>
      </c>
      <c r="AN9" s="313">
        <v>29.542966512861799</v>
      </c>
      <c r="AO9" s="341">
        <v>7.5809840414975099E-2</v>
      </c>
      <c r="AP9" s="310"/>
      <c r="AQ9" s="310"/>
    </row>
    <row r="10" spans="1:53">
      <c r="A10" s="340" t="s">
        <v>143</v>
      </c>
      <c r="B10" s="301" t="s">
        <v>144</v>
      </c>
      <c r="C10" s="6" t="s">
        <v>516</v>
      </c>
      <c r="D10" s="272" t="s">
        <v>145</v>
      </c>
      <c r="E10" s="272" t="s">
        <v>146</v>
      </c>
      <c r="F10" s="273">
        <v>-9.7774444440000003</v>
      </c>
      <c r="G10" s="355">
        <v>150.84661109999999</v>
      </c>
      <c r="H10" s="627">
        <v>31.5</v>
      </c>
      <c r="I10" s="274">
        <v>28.5</v>
      </c>
      <c r="J10" s="274">
        <v>3</v>
      </c>
      <c r="K10" s="274">
        <v>31</v>
      </c>
      <c r="L10" s="274">
        <v>27.3</v>
      </c>
      <c r="M10" s="274">
        <v>3.6999999999999993</v>
      </c>
      <c r="N10" s="274">
        <v>30</v>
      </c>
      <c r="O10" s="274">
        <v>29</v>
      </c>
      <c r="P10" s="275">
        <v>1</v>
      </c>
      <c r="Q10" s="627">
        <v>7.91</v>
      </c>
      <c r="R10" s="274">
        <v>7.26</v>
      </c>
      <c r="S10" s="274">
        <v>0.65000000000000036</v>
      </c>
      <c r="T10" s="274">
        <v>7.9</v>
      </c>
      <c r="U10" s="274">
        <v>7.2</v>
      </c>
      <c r="V10" s="275">
        <v>0.70000000000000018</v>
      </c>
      <c r="W10" s="627">
        <v>34.75</v>
      </c>
      <c r="X10" s="274">
        <v>34.450000000000003</v>
      </c>
      <c r="Y10" s="274">
        <v>0.29999999999999716</v>
      </c>
      <c r="Z10" s="274">
        <v>36</v>
      </c>
      <c r="AA10" s="274">
        <v>32.6</v>
      </c>
      <c r="AB10" s="275">
        <v>3.3999999999999986</v>
      </c>
      <c r="AC10" s="274">
        <v>2382.5</v>
      </c>
      <c r="AD10" s="274">
        <v>2258</v>
      </c>
      <c r="AE10" s="274">
        <v>124.5</v>
      </c>
      <c r="AF10" s="274">
        <v>2325</v>
      </c>
      <c r="AG10" s="274">
        <v>2280</v>
      </c>
      <c r="AH10" s="274">
        <v>45</v>
      </c>
      <c r="AI10" s="347">
        <v>29.1</v>
      </c>
      <c r="AJ10" s="299">
        <v>27.3</v>
      </c>
      <c r="AK10" s="301">
        <v>0.21292731100000001</v>
      </c>
      <c r="AL10" s="301">
        <v>0.114813887</v>
      </c>
      <c r="AM10" s="313">
        <v>40.186691284179602</v>
      </c>
      <c r="AN10" s="313">
        <v>24.678212918680401</v>
      </c>
      <c r="AO10" s="341">
        <v>9.9934667348861694E-2</v>
      </c>
      <c r="AP10" s="310"/>
      <c r="AQ10" s="310"/>
    </row>
    <row r="11" spans="1:53">
      <c r="A11" s="340" t="s">
        <v>143</v>
      </c>
      <c r="B11" s="301" t="s">
        <v>157</v>
      </c>
      <c r="C11" s="6" t="s">
        <v>516</v>
      </c>
      <c r="D11" s="272" t="s">
        <v>158</v>
      </c>
      <c r="E11" s="272" t="s">
        <v>159</v>
      </c>
      <c r="F11" s="273">
        <v>20.022500000000001</v>
      </c>
      <c r="G11" s="355">
        <v>145.22149999999999</v>
      </c>
      <c r="H11" s="627">
        <v>31.3</v>
      </c>
      <c r="I11" s="274">
        <v>30</v>
      </c>
      <c r="J11" s="274">
        <v>1.3000000000000007</v>
      </c>
      <c r="K11" s="274"/>
      <c r="L11" s="274"/>
      <c r="M11" s="274"/>
      <c r="N11" s="274">
        <v>29.5</v>
      </c>
      <c r="O11" s="274">
        <v>26.5</v>
      </c>
      <c r="P11" s="275">
        <v>2</v>
      </c>
      <c r="Q11" s="627">
        <v>8.07</v>
      </c>
      <c r="R11" s="274">
        <v>7.7</v>
      </c>
      <c r="S11" s="274">
        <v>0.37000000000000011</v>
      </c>
      <c r="T11" s="274"/>
      <c r="U11" s="274"/>
      <c r="V11" s="275"/>
      <c r="W11" s="627">
        <v>34.799999999999997</v>
      </c>
      <c r="X11" s="274">
        <v>34.700000000000003</v>
      </c>
      <c r="Y11" s="274">
        <v>9.9999999999994316E-2</v>
      </c>
      <c r="Z11" s="274"/>
      <c r="AA11" s="274"/>
      <c r="AB11" s="275"/>
      <c r="AC11" s="274">
        <v>2292.1</v>
      </c>
      <c r="AD11" s="274">
        <v>2276.3000000000002</v>
      </c>
      <c r="AE11" s="274">
        <v>15.799999999999727</v>
      </c>
      <c r="AF11" s="274"/>
      <c r="AG11" s="274"/>
      <c r="AH11" s="274"/>
      <c r="AI11" s="347">
        <v>29.2</v>
      </c>
      <c r="AJ11" s="299">
        <v>26.5</v>
      </c>
      <c r="AK11" s="301">
        <v>7.3576300999999997E-2</v>
      </c>
      <c r="AL11" s="301">
        <v>5.4501412999999999E-2</v>
      </c>
      <c r="AM11" s="313">
        <v>44.362380981445298</v>
      </c>
      <c r="AN11" s="313">
        <v>34.945714030141801</v>
      </c>
      <c r="AO11" s="341">
        <v>4.7828011214733103E-2</v>
      </c>
      <c r="AP11" s="310"/>
      <c r="AQ11" s="310"/>
    </row>
    <row r="12" spans="1:53">
      <c r="A12" s="340" t="s">
        <v>143</v>
      </c>
      <c r="B12" s="301" t="s">
        <v>172</v>
      </c>
      <c r="C12" s="6" t="s">
        <v>516</v>
      </c>
      <c r="D12" s="272" t="s">
        <v>167</v>
      </c>
      <c r="E12" s="272" t="s">
        <v>168</v>
      </c>
      <c r="F12" s="273">
        <v>27.87044444</v>
      </c>
      <c r="G12" s="355">
        <v>128.23380560000001</v>
      </c>
      <c r="H12" s="628">
        <v>33</v>
      </c>
      <c r="I12" s="276">
        <v>25.6</v>
      </c>
      <c r="J12" s="276">
        <v>7.4</v>
      </c>
      <c r="K12" s="276"/>
      <c r="L12" s="276"/>
      <c r="M12" s="276"/>
      <c r="N12" s="276">
        <v>29</v>
      </c>
      <c r="O12" s="276"/>
      <c r="P12" s="629"/>
      <c r="Q12" s="627">
        <v>8.5</v>
      </c>
      <c r="R12" s="274">
        <v>7.4</v>
      </c>
      <c r="S12" s="274">
        <v>1.0999999999999996</v>
      </c>
      <c r="T12" s="274"/>
      <c r="U12" s="274"/>
      <c r="V12" s="275"/>
      <c r="W12" s="627">
        <v>33.85</v>
      </c>
      <c r="X12" s="274">
        <v>33.838000000000001</v>
      </c>
      <c r="Y12" s="274">
        <v>1.2000000000000455E-2</v>
      </c>
      <c r="Z12" s="274"/>
      <c r="AA12" s="274"/>
      <c r="AB12" s="275"/>
      <c r="AC12" s="274"/>
      <c r="AD12" s="274"/>
      <c r="AE12" s="274"/>
      <c r="AF12" s="274"/>
      <c r="AG12" s="274"/>
      <c r="AH12" s="274"/>
      <c r="AI12" s="347">
        <v>28.7</v>
      </c>
      <c r="AJ12" s="299">
        <v>21</v>
      </c>
      <c r="AK12" s="301">
        <v>0.51494271199999997</v>
      </c>
      <c r="AL12" s="301">
        <v>9.8223594999999997E-2</v>
      </c>
      <c r="AM12" s="313">
        <v>34.068688256399902</v>
      </c>
      <c r="AN12" s="313">
        <v>24.012019237919201</v>
      </c>
      <c r="AO12" s="341">
        <v>7.1854402444192306E-2</v>
      </c>
      <c r="AP12" s="310"/>
      <c r="AQ12" s="310"/>
    </row>
    <row r="13" spans="1:53">
      <c r="A13" s="340" t="s">
        <v>174</v>
      </c>
      <c r="B13" s="301" t="s">
        <v>175</v>
      </c>
      <c r="C13" s="6" t="s">
        <v>516</v>
      </c>
      <c r="D13" s="8" t="s">
        <v>176</v>
      </c>
      <c r="E13" s="8" t="s">
        <v>177</v>
      </c>
      <c r="F13" s="273">
        <v>-14.17883333</v>
      </c>
      <c r="G13" s="355">
        <v>-169.65477780000001</v>
      </c>
      <c r="H13" s="627">
        <v>34.936666666666667</v>
      </c>
      <c r="I13" s="274">
        <v>26.02333333333333</v>
      </c>
      <c r="J13" s="274">
        <v>8.9133333333333375</v>
      </c>
      <c r="K13" s="274">
        <v>32.67</v>
      </c>
      <c r="L13" s="274">
        <v>25.33</v>
      </c>
      <c r="M13" s="274">
        <v>7.3400000000000034</v>
      </c>
      <c r="N13" s="274">
        <v>31</v>
      </c>
      <c r="O13" s="274">
        <v>28</v>
      </c>
      <c r="P13" s="275">
        <v>3</v>
      </c>
      <c r="Q13" s="627">
        <v>8.39</v>
      </c>
      <c r="R13" s="274">
        <v>7.8</v>
      </c>
      <c r="S13" s="274">
        <v>0.59000000000000075</v>
      </c>
      <c r="T13" s="274"/>
      <c r="U13" s="274"/>
      <c r="V13" s="275"/>
      <c r="W13" s="627">
        <v>35.97</v>
      </c>
      <c r="X13" s="274">
        <v>33.5</v>
      </c>
      <c r="Y13" s="274">
        <v>2.4699999999999989</v>
      </c>
      <c r="Z13" s="274">
        <v>36.17</v>
      </c>
      <c r="AA13" s="274">
        <v>33.349999999999994</v>
      </c>
      <c r="AB13" s="275">
        <v>2.8200000000000074</v>
      </c>
      <c r="AC13" s="274">
        <v>2375</v>
      </c>
      <c r="AD13" s="274">
        <v>2221</v>
      </c>
      <c r="AE13" s="274">
        <v>154</v>
      </c>
      <c r="AF13" s="274" t="s">
        <v>69</v>
      </c>
      <c r="AG13" s="274" t="s">
        <v>69</v>
      </c>
      <c r="AH13" s="274" t="s">
        <v>69</v>
      </c>
      <c r="AI13" s="347">
        <v>29</v>
      </c>
      <c r="AJ13" s="299">
        <v>27.1</v>
      </c>
      <c r="AK13" s="322">
        <v>6.7833984E-2</v>
      </c>
      <c r="AL13" s="322">
        <v>4.5726097E-2</v>
      </c>
      <c r="AM13" s="313">
        <v>42.035059429350298</v>
      </c>
      <c r="AN13" s="313">
        <v>33.1857396075292</v>
      </c>
      <c r="AO13" s="341">
        <v>4.7615067767245403E-2</v>
      </c>
      <c r="AP13" s="310"/>
      <c r="AQ13" s="310"/>
    </row>
    <row r="14" spans="1:53" ht="16.5" customHeight="1">
      <c r="A14" s="342" t="s">
        <v>191</v>
      </c>
      <c r="B14" s="6" t="s">
        <v>192</v>
      </c>
      <c r="C14" s="6" t="s">
        <v>516</v>
      </c>
      <c r="D14" s="8" t="s">
        <v>202</v>
      </c>
      <c r="E14" s="8" t="s">
        <v>203</v>
      </c>
      <c r="F14" s="273">
        <v>7.2811111110000004</v>
      </c>
      <c r="G14" s="355">
        <v>134.4949167</v>
      </c>
      <c r="H14" s="630">
        <v>30.7</v>
      </c>
      <c r="I14" s="306">
        <v>28.45</v>
      </c>
      <c r="J14" s="306">
        <v>2.2499999999999991</v>
      </c>
      <c r="K14" s="306">
        <v>31</v>
      </c>
      <c r="L14" s="306">
        <v>27.8</v>
      </c>
      <c r="M14" s="306">
        <v>3.1999999999999993</v>
      </c>
      <c r="N14" s="306">
        <v>29.8</v>
      </c>
      <c r="O14" s="306">
        <v>28</v>
      </c>
      <c r="P14" s="631">
        <v>1.8000000000000007</v>
      </c>
      <c r="Q14" s="632">
        <v>8.0666666666666664</v>
      </c>
      <c r="R14" s="278">
        <v>7.8666666666666671</v>
      </c>
      <c r="S14" s="278">
        <v>0.19999999999999929</v>
      </c>
      <c r="T14" s="278"/>
      <c r="U14" s="278"/>
      <c r="V14" s="350"/>
      <c r="W14" s="632">
        <v>33.913333333333334</v>
      </c>
      <c r="X14" s="278">
        <v>32.873333333333335</v>
      </c>
      <c r="Y14" s="278">
        <v>1.0399999999999991</v>
      </c>
      <c r="Z14" s="278"/>
      <c r="AA14" s="278"/>
      <c r="AB14" s="350"/>
      <c r="AC14" s="278">
        <v>2173.6333333333332</v>
      </c>
      <c r="AD14" s="278">
        <v>2017.1000000000001</v>
      </c>
      <c r="AE14" s="278">
        <v>156.53333333333308</v>
      </c>
      <c r="AF14" s="278"/>
      <c r="AG14" s="278"/>
      <c r="AH14" s="278"/>
      <c r="AI14" s="347">
        <v>29.3</v>
      </c>
      <c r="AJ14" s="299">
        <v>27.5</v>
      </c>
      <c r="AK14" s="301">
        <v>0.14857300000000001</v>
      </c>
      <c r="AL14" s="301">
        <v>6.9998000000000005E-2</v>
      </c>
      <c r="AM14" s="313">
        <v>42.037491465723697</v>
      </c>
      <c r="AN14" s="313">
        <v>26.163660614124201</v>
      </c>
      <c r="AO14" s="341">
        <v>9.5375670596610604E-2</v>
      </c>
      <c r="AP14" s="310"/>
      <c r="AQ14" s="310"/>
    </row>
    <row r="15" spans="1:53">
      <c r="A15" s="342" t="s">
        <v>191</v>
      </c>
      <c r="B15" s="6" t="s">
        <v>211</v>
      </c>
      <c r="C15" s="6" t="s">
        <v>516</v>
      </c>
      <c r="D15" s="272" t="s">
        <v>212</v>
      </c>
      <c r="E15" s="272" t="s">
        <v>213</v>
      </c>
      <c r="F15" s="273">
        <v>-23.449539000000001</v>
      </c>
      <c r="G15" s="355">
        <v>151.98877300000001</v>
      </c>
      <c r="H15" s="632">
        <v>29.98</v>
      </c>
      <c r="I15" s="278">
        <v>26.5</v>
      </c>
      <c r="J15" s="278">
        <v>3.4800000000000004</v>
      </c>
      <c r="K15" s="278">
        <v>25</v>
      </c>
      <c r="L15" s="278">
        <v>19.549999999999997</v>
      </c>
      <c r="M15" s="278">
        <v>5.4500000000000028</v>
      </c>
      <c r="N15" s="278"/>
      <c r="O15" s="278"/>
      <c r="P15" s="350"/>
      <c r="Q15" s="632">
        <v>8.5</v>
      </c>
      <c r="R15" s="278">
        <v>7.75</v>
      </c>
      <c r="S15" s="278">
        <v>0.75</v>
      </c>
      <c r="T15" s="278">
        <v>9.61</v>
      </c>
      <c r="U15" s="278">
        <v>7.57</v>
      </c>
      <c r="V15" s="350">
        <v>2.0399999999999991</v>
      </c>
      <c r="W15" s="632">
        <v>35.700000000000003</v>
      </c>
      <c r="X15" s="278">
        <v>35</v>
      </c>
      <c r="Y15" s="278">
        <v>0.70000000000000284</v>
      </c>
      <c r="Z15" s="278">
        <v>35.700000000000003</v>
      </c>
      <c r="AA15" s="278">
        <v>35.099999999999994</v>
      </c>
      <c r="AB15" s="350">
        <v>0.60000000000000853</v>
      </c>
      <c r="AC15" s="278">
        <v>2342</v>
      </c>
      <c r="AD15" s="278">
        <v>2133</v>
      </c>
      <c r="AE15" s="278">
        <v>209</v>
      </c>
      <c r="AF15" s="278">
        <v>2309</v>
      </c>
      <c r="AG15" s="278">
        <v>2156</v>
      </c>
      <c r="AH15" s="278">
        <v>153</v>
      </c>
      <c r="AI15" s="347">
        <v>27.5</v>
      </c>
      <c r="AJ15" s="299">
        <v>21.4</v>
      </c>
      <c r="AK15" s="301">
        <v>0.34647898399999999</v>
      </c>
      <c r="AL15" s="301">
        <v>0.117010879</v>
      </c>
      <c r="AM15" s="313">
        <v>43.067616209691799</v>
      </c>
      <c r="AN15" s="313">
        <v>23.849316137296601</v>
      </c>
      <c r="AO15" s="341">
        <v>0.117297027336091</v>
      </c>
      <c r="AP15" s="310"/>
      <c r="AQ15" s="310"/>
    </row>
    <row r="16" spans="1:53">
      <c r="A16" s="342" t="s">
        <v>191</v>
      </c>
      <c r="B16" s="6" t="s">
        <v>225</v>
      </c>
      <c r="C16" s="6" t="s">
        <v>516</v>
      </c>
      <c r="D16" s="8" t="s">
        <v>226</v>
      </c>
      <c r="E16" s="8" t="s">
        <v>227</v>
      </c>
      <c r="F16" s="273">
        <v>-17.50519444</v>
      </c>
      <c r="G16" s="355">
        <v>-149.82161110000001</v>
      </c>
      <c r="H16" s="632">
        <v>29.96</v>
      </c>
      <c r="I16" s="278">
        <v>27.24</v>
      </c>
      <c r="J16" s="278">
        <v>2.7200000000000024</v>
      </c>
      <c r="K16" s="278">
        <v>29.38</v>
      </c>
      <c r="L16" s="278">
        <v>25.33</v>
      </c>
      <c r="M16" s="278">
        <v>4.0500000000000007</v>
      </c>
      <c r="N16" s="278">
        <v>29.56</v>
      </c>
      <c r="O16" s="278">
        <v>25.84</v>
      </c>
      <c r="P16" s="350">
        <v>3.7199999999999989</v>
      </c>
      <c r="Q16" s="632">
        <v>8.0500000000000007</v>
      </c>
      <c r="R16" s="278">
        <v>8.0344999999999995</v>
      </c>
      <c r="S16" s="278">
        <v>1.550000000000118E-2</v>
      </c>
      <c r="T16" s="278">
        <v>8.0869999999999997</v>
      </c>
      <c r="U16" s="278">
        <v>8.0389999999999997</v>
      </c>
      <c r="V16" s="350">
        <v>4.8000000000000043E-2</v>
      </c>
      <c r="W16" s="632">
        <v>36.630000000000003</v>
      </c>
      <c r="X16" s="278">
        <v>34.86</v>
      </c>
      <c r="Y16" s="278">
        <v>1.7700000000000031</v>
      </c>
      <c r="Z16" s="278">
        <v>36.61</v>
      </c>
      <c r="AA16" s="278">
        <v>35.5</v>
      </c>
      <c r="AB16" s="350">
        <v>1.1099999999999994</v>
      </c>
      <c r="AC16" s="278">
        <v>2358.9499999999998</v>
      </c>
      <c r="AD16" s="278">
        <v>2350.9</v>
      </c>
      <c r="AE16" s="278">
        <v>8.0499999999997272</v>
      </c>
      <c r="AF16" s="278">
        <v>2360.1</v>
      </c>
      <c r="AG16" s="278">
        <v>2358.3000000000002</v>
      </c>
      <c r="AH16" s="278">
        <v>1.7999999999997272</v>
      </c>
      <c r="AI16" s="347">
        <v>28.6</v>
      </c>
      <c r="AJ16" s="299">
        <v>26.2</v>
      </c>
      <c r="AK16" s="301">
        <v>9.1329114000000003E-2</v>
      </c>
      <c r="AL16" s="301">
        <v>6.1714500999999998E-2</v>
      </c>
      <c r="AM16" s="313">
        <v>42.0438423156738</v>
      </c>
      <c r="AN16" s="313">
        <v>30.204358565586102</v>
      </c>
      <c r="AO16" s="341">
        <v>6.9193319976329798E-2</v>
      </c>
      <c r="AP16" s="310"/>
      <c r="AQ16" s="310"/>
    </row>
    <row r="17" spans="1:43">
      <c r="A17" s="342" t="s">
        <v>191</v>
      </c>
      <c r="B17" s="6" t="s">
        <v>238</v>
      </c>
      <c r="C17" s="6" t="s">
        <v>516</v>
      </c>
      <c r="D17" s="272" t="s">
        <v>239</v>
      </c>
      <c r="E17" s="272" t="s">
        <v>240</v>
      </c>
      <c r="F17" s="273">
        <v>21.433143999999999</v>
      </c>
      <c r="G17" s="355">
        <v>-157.78637499999999</v>
      </c>
      <c r="H17" s="632">
        <v>29.35</v>
      </c>
      <c r="I17" s="278">
        <v>27.2</v>
      </c>
      <c r="J17" s="278">
        <v>2.1500000000000021</v>
      </c>
      <c r="K17" s="278">
        <v>25.5</v>
      </c>
      <c r="L17" s="278">
        <v>23</v>
      </c>
      <c r="M17" s="278">
        <v>2.5</v>
      </c>
      <c r="N17" s="278">
        <v>29.25</v>
      </c>
      <c r="O17" s="278">
        <v>23.75</v>
      </c>
      <c r="P17" s="350">
        <v>5.5</v>
      </c>
      <c r="Q17" s="632">
        <v>8.1</v>
      </c>
      <c r="R17" s="278">
        <v>7.9649999999999999</v>
      </c>
      <c r="S17" s="278">
        <v>0.13499999999999979</v>
      </c>
      <c r="T17" s="278">
        <v>8.14</v>
      </c>
      <c r="U17" s="278">
        <v>8.0500000000000007</v>
      </c>
      <c r="V17" s="350">
        <v>8.9999999999999858E-2</v>
      </c>
      <c r="W17" s="632">
        <v>34.9</v>
      </c>
      <c r="X17" s="278">
        <v>33.6</v>
      </c>
      <c r="Y17" s="278">
        <v>1.2999999999999972</v>
      </c>
      <c r="Z17" s="278">
        <v>34.5</v>
      </c>
      <c r="AA17" s="278">
        <v>33.4</v>
      </c>
      <c r="AB17" s="350">
        <v>1.1000000000000014</v>
      </c>
      <c r="AC17" s="278">
        <v>2194</v>
      </c>
      <c r="AD17" s="278">
        <v>2131</v>
      </c>
      <c r="AE17" s="278">
        <v>63</v>
      </c>
      <c r="AF17" s="278"/>
      <c r="AG17" s="278"/>
      <c r="AH17" s="278"/>
      <c r="AI17" s="347">
        <v>27</v>
      </c>
      <c r="AJ17" s="299">
        <v>23.9</v>
      </c>
      <c r="AK17" s="301">
        <v>9.2162315999999994E-2</v>
      </c>
      <c r="AL17" s="301">
        <v>6.4833565999999995E-2</v>
      </c>
      <c r="AM17" s="313">
        <v>39.4122268481132</v>
      </c>
      <c r="AO17" s="341">
        <v>0.18084874367102599</v>
      </c>
      <c r="AP17" s="310"/>
      <c r="AQ17" s="310"/>
    </row>
    <row r="18" spans="1:43">
      <c r="A18" s="342" t="s">
        <v>254</v>
      </c>
      <c r="B18" s="6" t="s">
        <v>192</v>
      </c>
      <c r="C18" s="6" t="s">
        <v>516</v>
      </c>
      <c r="D18" s="8" t="s">
        <v>202</v>
      </c>
      <c r="E18" s="8" t="s">
        <v>203</v>
      </c>
      <c r="F18" s="273">
        <v>7.2811111110000004</v>
      </c>
      <c r="G18" s="355">
        <v>134.4949167</v>
      </c>
      <c r="H18" s="632">
        <v>30.5</v>
      </c>
      <c r="I18" s="278">
        <v>30</v>
      </c>
      <c r="J18" s="278">
        <v>0.5</v>
      </c>
      <c r="K18" s="278"/>
      <c r="L18" s="278"/>
      <c r="M18" s="278"/>
      <c r="N18" s="278"/>
      <c r="O18" s="278"/>
      <c r="P18" s="350"/>
      <c r="Q18" s="632">
        <v>7.93</v>
      </c>
      <c r="R18" s="278">
        <v>7.84</v>
      </c>
      <c r="S18" s="278">
        <v>8.9999999999999858E-2</v>
      </c>
      <c r="T18" s="278"/>
      <c r="U18" s="278"/>
      <c r="V18" s="350"/>
      <c r="W18" s="632">
        <v>33.4</v>
      </c>
      <c r="X18" s="278">
        <v>32.799999999999997</v>
      </c>
      <c r="Y18" s="278">
        <v>0.60000000000000142</v>
      </c>
      <c r="Z18" s="278"/>
      <c r="AA18" s="278"/>
      <c r="AB18" s="350"/>
      <c r="AC18" s="278">
        <v>2091</v>
      </c>
      <c r="AD18" s="278">
        <v>2058</v>
      </c>
      <c r="AE18" s="278">
        <v>33</v>
      </c>
      <c r="AF18" s="278"/>
      <c r="AG18" s="278"/>
      <c r="AH18" s="278"/>
      <c r="AI18" s="347">
        <v>29.3</v>
      </c>
      <c r="AJ18" s="299">
        <v>27.5</v>
      </c>
      <c r="AK18" s="301">
        <v>0.14857300000000001</v>
      </c>
      <c r="AL18" s="301">
        <v>6.9998000000000005E-2</v>
      </c>
      <c r="AO18" s="314"/>
      <c r="AP18" s="311"/>
      <c r="AQ18" s="311"/>
    </row>
    <row r="19" spans="1:43">
      <c r="A19" s="340" t="s">
        <v>260</v>
      </c>
      <c r="B19" s="301" t="s">
        <v>261</v>
      </c>
      <c r="C19" s="6" t="s">
        <v>516</v>
      </c>
      <c r="D19" s="272" t="s">
        <v>284</v>
      </c>
      <c r="E19" s="272" t="s">
        <v>285</v>
      </c>
      <c r="F19" s="273">
        <v>-0.80167900000000003</v>
      </c>
      <c r="G19" s="355">
        <v>-90.037353999999993</v>
      </c>
      <c r="H19" s="632">
        <v>27.666666666666668</v>
      </c>
      <c r="I19" s="278">
        <v>21</v>
      </c>
      <c r="J19" s="278">
        <v>6.6666666666666679</v>
      </c>
      <c r="K19" s="278">
        <v>24</v>
      </c>
      <c r="L19" s="278">
        <v>17.666666666666668</v>
      </c>
      <c r="M19" s="278">
        <v>6.3333333333333321</v>
      </c>
      <c r="N19" s="278">
        <v>27.333333333333332</v>
      </c>
      <c r="O19" s="278">
        <v>18.833333333333332</v>
      </c>
      <c r="P19" s="350">
        <v>8.5</v>
      </c>
      <c r="Q19" s="632">
        <v>7.9</v>
      </c>
      <c r="R19" s="278">
        <v>7.86</v>
      </c>
      <c r="S19" s="278">
        <v>4.0000000000000036E-2</v>
      </c>
      <c r="T19" s="278">
        <v>8.0399999999999991</v>
      </c>
      <c r="U19" s="278">
        <v>7.93</v>
      </c>
      <c r="V19" s="350">
        <v>0.10999999999999943</v>
      </c>
      <c r="W19" s="632">
        <v>35.11</v>
      </c>
      <c r="X19" s="278">
        <v>35.090000000000003</v>
      </c>
      <c r="Y19" s="278">
        <v>1.9999999999996021E-2</v>
      </c>
      <c r="Z19" s="278">
        <v>28.5</v>
      </c>
      <c r="AA19" s="278">
        <v>24.5</v>
      </c>
      <c r="AB19" s="350">
        <v>4</v>
      </c>
      <c r="AC19" s="278">
        <v>2294</v>
      </c>
      <c r="AD19" s="278">
        <v>2304.69</v>
      </c>
      <c r="AE19" s="278">
        <v>10.69</v>
      </c>
      <c r="AF19" s="278"/>
      <c r="AG19" s="278"/>
      <c r="AH19" s="278"/>
      <c r="AI19" s="347">
        <v>26.5</v>
      </c>
      <c r="AJ19" s="299">
        <v>21.4</v>
      </c>
      <c r="AK19" s="301">
        <v>0.74185338099999998</v>
      </c>
      <c r="AL19" s="301">
        <v>0.32683304000000002</v>
      </c>
      <c r="AM19" s="313">
        <v>47.014388918876598</v>
      </c>
      <c r="AN19" s="313">
        <v>28.5885416421483</v>
      </c>
      <c r="AO19" s="341">
        <v>9.9299386376515003E-2</v>
      </c>
      <c r="AP19" s="310"/>
      <c r="AQ19" s="310"/>
    </row>
    <row r="20" spans="1:43">
      <c r="A20" s="340" t="s">
        <v>260</v>
      </c>
      <c r="B20" s="301" t="s">
        <v>518</v>
      </c>
      <c r="C20" s="6" t="s">
        <v>516</v>
      </c>
      <c r="D20" s="272" t="s">
        <v>288</v>
      </c>
      <c r="E20" s="272" t="s">
        <v>289</v>
      </c>
      <c r="F20" s="273">
        <v>8.6286111109999997</v>
      </c>
      <c r="G20" s="355">
        <v>-79.05722222</v>
      </c>
      <c r="H20" s="632">
        <v>29</v>
      </c>
      <c r="I20" s="278">
        <v>28</v>
      </c>
      <c r="J20" s="278">
        <v>1</v>
      </c>
      <c r="K20" s="278">
        <v>26.25</v>
      </c>
      <c r="L20" s="278">
        <v>18.75</v>
      </c>
      <c r="M20" s="278">
        <v>7.5</v>
      </c>
      <c r="N20" s="278">
        <v>28.75</v>
      </c>
      <c r="O20" s="278">
        <v>20.25</v>
      </c>
      <c r="P20" s="350">
        <v>8.5</v>
      </c>
      <c r="Q20" s="632">
        <v>8.01</v>
      </c>
      <c r="R20" s="278"/>
      <c r="S20" s="278"/>
      <c r="T20" s="278">
        <v>8.01</v>
      </c>
      <c r="U20" s="278"/>
      <c r="V20" s="350"/>
      <c r="W20" s="632">
        <v>28.4</v>
      </c>
      <c r="X20" s="278"/>
      <c r="Y20" s="278"/>
      <c r="Z20" s="278">
        <v>33.4</v>
      </c>
      <c r="AA20" s="278"/>
      <c r="AB20" s="350"/>
      <c r="AC20" s="278">
        <v>1869.5</v>
      </c>
      <c r="AD20" s="278"/>
      <c r="AE20" s="278"/>
      <c r="AF20" s="278">
        <v>2176.6</v>
      </c>
      <c r="AG20" s="278"/>
      <c r="AH20" s="278"/>
      <c r="AI20" s="347">
        <v>28.3</v>
      </c>
      <c r="AJ20" s="299">
        <v>25.1</v>
      </c>
      <c r="AK20" s="301">
        <v>1.07975368</v>
      </c>
      <c r="AL20" s="301">
        <v>0.18947493600000001</v>
      </c>
      <c r="AM20" s="313">
        <v>42.791871106183002</v>
      </c>
      <c r="AN20" s="313">
        <v>18.2392369871949</v>
      </c>
      <c r="AO20" s="341">
        <v>0.17263252702024201</v>
      </c>
      <c r="AP20" s="310"/>
      <c r="AQ20" s="310"/>
    </row>
    <row r="21" spans="1:43">
      <c r="A21" s="340" t="s">
        <v>519</v>
      </c>
      <c r="B21" s="301" t="s">
        <v>172</v>
      </c>
      <c r="C21" s="6" t="s">
        <v>516</v>
      </c>
      <c r="D21" s="280" t="s">
        <v>334</v>
      </c>
      <c r="E21" s="280" t="s">
        <v>335</v>
      </c>
      <c r="F21" s="273">
        <v>32.98733</v>
      </c>
      <c r="G21" s="355">
        <v>133.01592199999999</v>
      </c>
      <c r="H21" s="627">
        <v>28</v>
      </c>
      <c r="I21" s="274">
        <v>26.75</v>
      </c>
      <c r="J21" s="274">
        <v>1.25</v>
      </c>
      <c r="K21" s="274">
        <v>16.5</v>
      </c>
      <c r="L21" s="274">
        <v>15.5</v>
      </c>
      <c r="M21" s="274">
        <v>1</v>
      </c>
      <c r="N21" s="274">
        <v>27.25</v>
      </c>
      <c r="O21" s="274">
        <v>16</v>
      </c>
      <c r="P21" s="275">
        <v>11.25</v>
      </c>
      <c r="Q21" s="627">
        <v>8.4499999999999993</v>
      </c>
      <c r="R21" s="274">
        <v>8</v>
      </c>
      <c r="S21" s="274">
        <v>0.45</v>
      </c>
      <c r="T21" s="274"/>
      <c r="U21" s="274"/>
      <c r="V21" s="275"/>
      <c r="W21" s="627">
        <v>34</v>
      </c>
      <c r="X21" s="274">
        <v>29</v>
      </c>
      <c r="Y21" s="274">
        <v>5</v>
      </c>
      <c r="Z21" s="274">
        <v>34</v>
      </c>
      <c r="AA21" s="274">
        <v>31</v>
      </c>
      <c r="AB21" s="275">
        <v>3</v>
      </c>
      <c r="AC21" s="274"/>
      <c r="AD21" s="274"/>
      <c r="AE21" s="274"/>
      <c r="AF21" s="274"/>
      <c r="AG21" s="274"/>
      <c r="AH21" s="274"/>
      <c r="AI21" s="347">
        <v>27.8</v>
      </c>
      <c r="AJ21" s="299">
        <v>20.3</v>
      </c>
      <c r="AK21" s="301">
        <v>0.95017311400000004</v>
      </c>
      <c r="AL21" s="301">
        <v>0.25438506599999999</v>
      </c>
      <c r="AM21" s="313">
        <v>32.6655949302341</v>
      </c>
      <c r="AN21" s="313">
        <v>17.9802382161383</v>
      </c>
      <c r="AO21" s="341">
        <v>0.124899947448917</v>
      </c>
      <c r="AP21" s="310"/>
      <c r="AQ21" s="310"/>
    </row>
    <row r="22" spans="1:43">
      <c r="A22" s="340" t="s">
        <v>519</v>
      </c>
      <c r="B22" s="301" t="s">
        <v>520</v>
      </c>
      <c r="C22" s="6" t="s">
        <v>516</v>
      </c>
      <c r="D22" s="8" t="s">
        <v>338</v>
      </c>
      <c r="E22" s="8" t="s">
        <v>339</v>
      </c>
      <c r="F22" s="273">
        <v>-32.020802779999997</v>
      </c>
      <c r="G22" s="355">
        <v>115.519525</v>
      </c>
      <c r="H22" s="627">
        <v>24.5</v>
      </c>
      <c r="I22" s="274">
        <v>22</v>
      </c>
      <c r="J22" s="274">
        <v>2.5</v>
      </c>
      <c r="K22" s="274">
        <v>19.5</v>
      </c>
      <c r="L22" s="274">
        <v>18.5</v>
      </c>
      <c r="M22" s="274">
        <v>1</v>
      </c>
      <c r="N22" s="274">
        <v>23.75</v>
      </c>
      <c r="O22" s="274">
        <v>18</v>
      </c>
      <c r="P22" s="275">
        <v>5.75</v>
      </c>
      <c r="Q22" s="627">
        <v>8.1999999999999993</v>
      </c>
      <c r="R22" s="274">
        <v>7.88</v>
      </c>
      <c r="S22" s="274">
        <v>0.3199999999999994</v>
      </c>
      <c r="T22" s="274">
        <v>8.19</v>
      </c>
      <c r="U22" s="274">
        <v>7.98</v>
      </c>
      <c r="V22" s="275">
        <v>0.20999999999999908</v>
      </c>
      <c r="W22" s="627">
        <v>35.700000000000003</v>
      </c>
      <c r="X22" s="274">
        <v>35.700000000000003</v>
      </c>
      <c r="Y22" s="274">
        <v>0</v>
      </c>
      <c r="Z22" s="274">
        <v>35.6</v>
      </c>
      <c r="AA22" s="274">
        <v>35.6</v>
      </c>
      <c r="AB22" s="275">
        <v>0</v>
      </c>
      <c r="AC22" s="274">
        <v>2282</v>
      </c>
      <c r="AD22" s="274"/>
      <c r="AE22" s="274"/>
      <c r="AF22" s="274">
        <v>2297</v>
      </c>
      <c r="AG22" s="274"/>
      <c r="AH22" s="274"/>
      <c r="AI22" s="347">
        <v>22.1</v>
      </c>
      <c r="AJ22" s="299">
        <v>18.399999999999999</v>
      </c>
      <c r="AK22" s="301">
        <v>0.347918807</v>
      </c>
      <c r="AL22" s="301">
        <v>0.10887608</v>
      </c>
      <c r="AM22" s="313">
        <v>41.439170837402301</v>
      </c>
      <c r="AN22" s="313">
        <v>24.4530976126536</v>
      </c>
      <c r="AO22" s="341">
        <v>0.109094344079494</v>
      </c>
      <c r="AP22" s="310"/>
      <c r="AQ22" s="310"/>
    </row>
    <row r="23" spans="1:43">
      <c r="A23" s="340" t="s">
        <v>519</v>
      </c>
      <c r="B23" s="6" t="s">
        <v>521</v>
      </c>
      <c r="C23" s="6" t="s">
        <v>522</v>
      </c>
      <c r="D23" s="8" t="s">
        <v>349</v>
      </c>
      <c r="E23" s="281" t="s">
        <v>350</v>
      </c>
      <c r="F23" s="273">
        <v>29.47777778</v>
      </c>
      <c r="G23" s="355">
        <v>48.677222219999997</v>
      </c>
      <c r="H23" s="632">
        <v>34.5</v>
      </c>
      <c r="I23" s="278">
        <v>30</v>
      </c>
      <c r="J23" s="278">
        <v>4.5</v>
      </c>
      <c r="K23" s="278">
        <v>20</v>
      </c>
      <c r="L23" s="278">
        <v>16</v>
      </c>
      <c r="M23" s="278">
        <v>4</v>
      </c>
      <c r="N23" s="278">
        <v>33</v>
      </c>
      <c r="O23" s="278">
        <v>18</v>
      </c>
      <c r="P23" s="350">
        <v>15</v>
      </c>
      <c r="Q23" s="632">
        <v>9.7899999999999991</v>
      </c>
      <c r="R23" s="278">
        <v>7.7</v>
      </c>
      <c r="S23" s="278">
        <v>2.089999999999999</v>
      </c>
      <c r="T23" s="278">
        <v>9.7899999999999991</v>
      </c>
      <c r="U23" s="278">
        <v>7.7</v>
      </c>
      <c r="V23" s="350">
        <v>2.089999999999999</v>
      </c>
      <c r="W23" s="632">
        <v>40</v>
      </c>
      <c r="X23" s="278">
        <v>39</v>
      </c>
      <c r="Y23" s="278">
        <v>1</v>
      </c>
      <c r="Z23" s="278">
        <v>40</v>
      </c>
      <c r="AA23" s="278">
        <v>39</v>
      </c>
      <c r="AB23" s="350">
        <v>1</v>
      </c>
      <c r="AC23" s="278"/>
      <c r="AD23" s="278"/>
      <c r="AE23" s="278"/>
      <c r="AF23" s="278"/>
      <c r="AG23" s="278"/>
      <c r="AH23" s="278"/>
      <c r="AI23" s="347">
        <v>32.4</v>
      </c>
      <c r="AJ23" s="299">
        <v>16.3</v>
      </c>
      <c r="AK23" s="301">
        <v>1.127341594</v>
      </c>
      <c r="AL23" s="301">
        <v>0.36455630100000003</v>
      </c>
      <c r="AM23" s="313">
        <v>42.5332325526646</v>
      </c>
      <c r="AN23" s="313">
        <v>15.9208843778933</v>
      </c>
      <c r="AO23" s="341">
        <v>0.19806603661605199</v>
      </c>
      <c r="AP23" s="310"/>
      <c r="AQ23" s="310"/>
    </row>
    <row r="24" spans="1:43">
      <c r="A24" s="340" t="s">
        <v>519</v>
      </c>
      <c r="B24" s="6" t="s">
        <v>362</v>
      </c>
      <c r="C24" s="6" t="s">
        <v>516</v>
      </c>
      <c r="D24" s="8" t="s">
        <v>363</v>
      </c>
      <c r="E24" s="8" t="s">
        <v>364</v>
      </c>
      <c r="F24" s="273">
        <v>32.400777779999999</v>
      </c>
      <c r="G24" s="355">
        <v>-64.797472220000003</v>
      </c>
      <c r="H24" s="632">
        <v>30.5</v>
      </c>
      <c r="I24" s="278">
        <v>29</v>
      </c>
      <c r="J24" s="278">
        <v>1.5</v>
      </c>
      <c r="K24" s="278">
        <v>19</v>
      </c>
      <c r="L24" s="278">
        <v>16.5</v>
      </c>
      <c r="M24" s="278">
        <v>2.5</v>
      </c>
      <c r="N24" s="278">
        <v>29.7</v>
      </c>
      <c r="O24" s="278">
        <v>17.3</v>
      </c>
      <c r="P24" s="350">
        <v>12.399999999999999</v>
      </c>
      <c r="Q24" s="632">
        <v>8.14</v>
      </c>
      <c r="R24" s="278">
        <v>8.11</v>
      </c>
      <c r="S24" s="278">
        <v>3.0000000000001137E-2</v>
      </c>
      <c r="T24" s="278">
        <v>8.09</v>
      </c>
      <c r="U24" s="278">
        <v>8.06</v>
      </c>
      <c r="V24" s="350">
        <v>2.9999999999999361E-2</v>
      </c>
      <c r="W24" s="632">
        <v>36.6</v>
      </c>
      <c r="X24" s="278">
        <v>35.4</v>
      </c>
      <c r="Y24" s="278">
        <v>1.2000000000000028</v>
      </c>
      <c r="Z24" s="278">
        <v>36.700000000000003</v>
      </c>
      <c r="AA24" s="278">
        <v>35.4</v>
      </c>
      <c r="AB24" s="350">
        <v>1.3000000000000043</v>
      </c>
      <c r="AC24" s="278">
        <v>2089</v>
      </c>
      <c r="AD24" s="278">
        <v>1990</v>
      </c>
      <c r="AE24" s="278">
        <v>99</v>
      </c>
      <c r="AF24" s="278">
        <v>2440</v>
      </c>
      <c r="AG24" s="278">
        <v>2400</v>
      </c>
      <c r="AH24" s="278">
        <v>40</v>
      </c>
      <c r="AI24" s="347">
        <v>27.2</v>
      </c>
      <c r="AJ24" s="299">
        <v>19.2</v>
      </c>
      <c r="AK24" s="322">
        <v>0.61241100000000004</v>
      </c>
      <c r="AL24" s="322">
        <v>6.1733999999999997E-2</v>
      </c>
      <c r="AM24" s="313">
        <v>36.2613694327218</v>
      </c>
      <c r="AN24" s="313">
        <v>21.624658584548602</v>
      </c>
      <c r="AO24" s="341">
        <v>0.103264212608337</v>
      </c>
      <c r="AP24" s="310"/>
      <c r="AQ24" s="310"/>
    </row>
    <row r="25" spans="1:43">
      <c r="A25" s="340" t="s">
        <v>519</v>
      </c>
      <c r="B25" s="6" t="s">
        <v>523</v>
      </c>
      <c r="C25" s="6" t="s">
        <v>516</v>
      </c>
      <c r="D25" s="8" t="s">
        <v>371</v>
      </c>
      <c r="E25" s="8" t="s">
        <v>372</v>
      </c>
      <c r="F25" s="273">
        <v>29.505105</v>
      </c>
      <c r="G25" s="355">
        <v>34.943430999999997</v>
      </c>
      <c r="H25" s="630">
        <v>29</v>
      </c>
      <c r="I25" s="306">
        <v>26.5</v>
      </c>
      <c r="J25" s="306">
        <v>2.5</v>
      </c>
      <c r="K25" s="306">
        <v>23</v>
      </c>
      <c r="L25" s="306">
        <v>20.2</v>
      </c>
      <c r="M25" s="306">
        <v>2.8000000000000007</v>
      </c>
      <c r="N25" s="306">
        <v>26.8</v>
      </c>
      <c r="O25" s="306">
        <v>21.2</v>
      </c>
      <c r="P25" s="631">
        <v>5.6000000000000014</v>
      </c>
      <c r="Q25" s="632">
        <v>8.3000000000000007</v>
      </c>
      <c r="R25" s="278">
        <v>8.1750000000000007</v>
      </c>
      <c r="S25" s="278">
        <v>0.125</v>
      </c>
      <c r="T25" s="278">
        <v>8.25</v>
      </c>
      <c r="U25" s="278">
        <v>8.14</v>
      </c>
      <c r="V25" s="350">
        <v>0.10999999999999943</v>
      </c>
      <c r="W25" s="632">
        <v>40.85</v>
      </c>
      <c r="X25" s="278">
        <v>40.5</v>
      </c>
      <c r="Y25" s="278">
        <v>0.35000000000000142</v>
      </c>
      <c r="Z25" s="278">
        <v>40.799999999999997</v>
      </c>
      <c r="AA25" s="278">
        <v>40.5</v>
      </c>
      <c r="AB25" s="350">
        <v>0.29999999999999716</v>
      </c>
      <c r="AC25" s="278">
        <v>2525</v>
      </c>
      <c r="AD25" s="278">
        <v>2500</v>
      </c>
      <c r="AE25" s="278">
        <v>25</v>
      </c>
      <c r="AF25" s="278">
        <v>2490</v>
      </c>
      <c r="AG25" s="278">
        <v>2530</v>
      </c>
      <c r="AH25" s="278">
        <v>40</v>
      </c>
      <c r="AI25" s="347">
        <v>27.7</v>
      </c>
      <c r="AJ25" s="299">
        <v>21.5</v>
      </c>
      <c r="AK25" s="301">
        <v>0.16501890399999999</v>
      </c>
      <c r="AL25" s="301">
        <v>9.6326618000000003E-2</v>
      </c>
      <c r="AM25" s="313">
        <v>44.813846588134702</v>
      </c>
      <c r="AN25" s="313">
        <v>30.549663304117299</v>
      </c>
      <c r="AO25" s="341">
        <v>7.8179202973842593E-2</v>
      </c>
      <c r="AP25" s="310"/>
      <c r="AQ25" s="310"/>
    </row>
    <row r="26" spans="1:43">
      <c r="A26" s="342" t="s">
        <v>383</v>
      </c>
      <c r="B26" s="6" t="s">
        <v>524</v>
      </c>
      <c r="C26" s="6" t="s">
        <v>516</v>
      </c>
      <c r="D26" s="280" t="s">
        <v>525</v>
      </c>
      <c r="E26" s="280" t="s">
        <v>526</v>
      </c>
      <c r="F26" s="273">
        <v>43.686111109999999</v>
      </c>
      <c r="G26" s="355">
        <v>7.302611111</v>
      </c>
      <c r="H26" s="632">
        <v>28</v>
      </c>
      <c r="I26" s="278">
        <v>25</v>
      </c>
      <c r="J26" s="278">
        <v>3</v>
      </c>
      <c r="K26" s="278">
        <v>13</v>
      </c>
      <c r="L26" s="278">
        <v>10</v>
      </c>
      <c r="M26" s="278">
        <v>3</v>
      </c>
      <c r="N26" s="278">
        <v>25.6</v>
      </c>
      <c r="O26" s="278">
        <v>13.8</v>
      </c>
      <c r="P26" s="350">
        <v>11.8</v>
      </c>
      <c r="Q26" s="632">
        <v>8.0299999999999994</v>
      </c>
      <c r="R26" s="278">
        <v>7.95</v>
      </c>
      <c r="S26" s="278">
        <v>7.9999999999999183E-2</v>
      </c>
      <c r="T26" s="278">
        <v>8.1560000000000006</v>
      </c>
      <c r="U26" s="278">
        <v>8.1300000000000008</v>
      </c>
      <c r="V26" s="350">
        <v>2.5999999999999801E-2</v>
      </c>
      <c r="W26" s="632">
        <v>38.299999999999997</v>
      </c>
      <c r="X26" s="278">
        <v>36.799999999999997</v>
      </c>
      <c r="Y26" s="278">
        <v>1.5</v>
      </c>
      <c r="Z26" s="278">
        <v>38.299999999999997</v>
      </c>
      <c r="AA26" s="278">
        <v>36.5</v>
      </c>
      <c r="AB26" s="350">
        <v>1.7999999999999972</v>
      </c>
      <c r="AC26" s="278">
        <v>2585</v>
      </c>
      <c r="AD26" s="278">
        <v>2517</v>
      </c>
      <c r="AE26" s="278">
        <v>68</v>
      </c>
      <c r="AF26" s="278">
        <v>2589</v>
      </c>
      <c r="AG26" s="278">
        <v>2525</v>
      </c>
      <c r="AH26" s="278">
        <v>64</v>
      </c>
      <c r="AI26" s="348">
        <v>25.16131</v>
      </c>
      <c r="AJ26" s="303">
        <v>13.29856</v>
      </c>
      <c r="AK26" s="301">
        <v>0.95635085500000006</v>
      </c>
      <c r="AL26" s="301">
        <v>0.16428356999999999</v>
      </c>
      <c r="AM26" s="313">
        <v>32.9666328430175</v>
      </c>
      <c r="AN26" s="313">
        <v>21.585517314934801</v>
      </c>
      <c r="AO26" s="341">
        <v>8.9588485658168696E-2</v>
      </c>
      <c r="AP26" s="310"/>
      <c r="AQ26" s="310"/>
    </row>
    <row r="27" spans="1:43">
      <c r="A27" s="342" t="s">
        <v>383</v>
      </c>
      <c r="B27" s="6" t="s">
        <v>527</v>
      </c>
      <c r="C27" s="6" t="s">
        <v>516</v>
      </c>
      <c r="D27" s="8" t="s">
        <v>400</v>
      </c>
      <c r="E27" s="8" t="s">
        <v>401</v>
      </c>
      <c r="F27" s="273">
        <v>39.897500000000001</v>
      </c>
      <c r="G27" s="355">
        <v>0.687111111</v>
      </c>
      <c r="H27" s="632">
        <v>29.5</v>
      </c>
      <c r="I27" s="278">
        <v>24</v>
      </c>
      <c r="J27" s="278">
        <v>5.5</v>
      </c>
      <c r="K27" s="278">
        <v>15</v>
      </c>
      <c r="L27" s="278">
        <v>11.5</v>
      </c>
      <c r="M27" s="278">
        <v>3.5</v>
      </c>
      <c r="N27" s="278">
        <v>26.19</v>
      </c>
      <c r="O27" s="278">
        <v>13.16</v>
      </c>
      <c r="P27" s="350">
        <v>13.030000000000001</v>
      </c>
      <c r="Q27" s="632"/>
      <c r="R27" s="278"/>
      <c r="S27" s="278"/>
      <c r="T27" s="278"/>
      <c r="U27" s="278"/>
      <c r="V27" s="350"/>
      <c r="W27" s="632"/>
      <c r="X27" s="278"/>
      <c r="Y27" s="278"/>
      <c r="Z27" s="278"/>
      <c r="AA27" s="278"/>
      <c r="AB27" s="350"/>
      <c r="AC27" s="278"/>
      <c r="AD27" s="278"/>
      <c r="AE27" s="278"/>
      <c r="AF27" s="278"/>
      <c r="AG27" s="278"/>
      <c r="AH27" s="278"/>
      <c r="AI27" s="348">
        <v>26.475370000000002</v>
      </c>
      <c r="AJ27" s="303">
        <v>13.41822</v>
      </c>
      <c r="AK27" s="301">
        <v>0.45329461999999998</v>
      </c>
      <c r="AL27" s="301">
        <v>0.100074808</v>
      </c>
      <c r="AM27" s="313">
        <v>36.7657661437988</v>
      </c>
      <c r="AN27" s="313">
        <v>23.966305967007301</v>
      </c>
      <c r="AO27" s="341">
        <v>8.9432239532470703E-2</v>
      </c>
      <c r="AP27" s="310"/>
      <c r="AQ27" s="310"/>
    </row>
    <row r="28" spans="1:43">
      <c r="A28" s="342" t="s">
        <v>383</v>
      </c>
      <c r="B28" s="6" t="s">
        <v>528</v>
      </c>
      <c r="C28" s="6" t="s">
        <v>516</v>
      </c>
      <c r="D28" s="8" t="s">
        <v>408</v>
      </c>
      <c r="E28" s="8" t="s">
        <v>409</v>
      </c>
      <c r="F28" s="273">
        <v>42.77033333</v>
      </c>
      <c r="G28" s="355">
        <v>7.373777778</v>
      </c>
      <c r="H28" s="632">
        <v>27</v>
      </c>
      <c r="I28" s="278">
        <v>22</v>
      </c>
      <c r="J28" s="278">
        <v>5</v>
      </c>
      <c r="K28" s="278">
        <v>15</v>
      </c>
      <c r="L28" s="278">
        <v>13</v>
      </c>
      <c r="M28" s="278">
        <v>2</v>
      </c>
      <c r="N28" s="278">
        <v>25</v>
      </c>
      <c r="O28" s="278">
        <v>14</v>
      </c>
      <c r="P28" s="350">
        <v>11</v>
      </c>
      <c r="Q28" s="632"/>
      <c r="R28" s="278"/>
      <c r="S28" s="278"/>
      <c r="T28" s="278"/>
      <c r="U28" s="278"/>
      <c r="V28" s="350"/>
      <c r="W28" s="632">
        <v>38.520000000000003</v>
      </c>
      <c r="X28" s="278">
        <v>38.229999999999997</v>
      </c>
      <c r="Y28" s="278">
        <v>0.29000000000000625</v>
      </c>
      <c r="Z28" s="278">
        <v>38.14</v>
      </c>
      <c r="AA28" s="278">
        <v>37.97</v>
      </c>
      <c r="AB28" s="350">
        <v>0.17000000000000171</v>
      </c>
      <c r="AC28" s="278"/>
      <c r="AD28" s="278"/>
      <c r="AE28" s="278"/>
      <c r="AF28" s="278"/>
      <c r="AG28" s="278"/>
      <c r="AH28" s="278"/>
      <c r="AI28" s="348">
        <v>24.20401</v>
      </c>
      <c r="AJ28" s="303">
        <v>13.02988</v>
      </c>
      <c r="AK28" s="301">
        <v>0.63775968199999999</v>
      </c>
      <c r="AL28" s="301">
        <v>0.1033488</v>
      </c>
      <c r="AM28" s="313">
        <v>33.674094729953303</v>
      </c>
      <c r="AN28" s="313">
        <v>22.5231107808576</v>
      </c>
      <c r="AO28" s="341">
        <v>8.5309226479795205E-2</v>
      </c>
      <c r="AP28" s="310"/>
      <c r="AQ28" s="310"/>
    </row>
    <row r="29" spans="1:43">
      <c r="A29" s="342" t="s">
        <v>383</v>
      </c>
      <c r="B29" s="6" t="s">
        <v>529</v>
      </c>
      <c r="C29" s="6" t="s">
        <v>522</v>
      </c>
      <c r="D29" s="8" t="s">
        <v>414</v>
      </c>
      <c r="E29" s="8" t="s">
        <v>415</v>
      </c>
      <c r="F29" s="273">
        <v>42.483722219999997</v>
      </c>
      <c r="G29" s="355">
        <v>3.1390833329999999</v>
      </c>
      <c r="H29" s="632">
        <v>26</v>
      </c>
      <c r="I29" s="278">
        <v>21</v>
      </c>
      <c r="J29" s="278">
        <v>5</v>
      </c>
      <c r="K29" s="278">
        <v>13</v>
      </c>
      <c r="L29" s="278">
        <v>9</v>
      </c>
      <c r="M29" s="278">
        <v>4</v>
      </c>
      <c r="N29" s="278">
        <v>22</v>
      </c>
      <c r="O29" s="278">
        <v>12</v>
      </c>
      <c r="P29" s="350">
        <v>10</v>
      </c>
      <c r="Q29" s="632">
        <v>8.43</v>
      </c>
      <c r="R29" s="278">
        <v>7.66</v>
      </c>
      <c r="S29" s="278">
        <v>0.77</v>
      </c>
      <c r="T29" s="278">
        <v>8.33</v>
      </c>
      <c r="U29" s="278">
        <v>7.89</v>
      </c>
      <c r="V29" s="350">
        <v>0.44</v>
      </c>
      <c r="W29" s="632">
        <v>37</v>
      </c>
      <c r="X29" s="278">
        <v>34.5</v>
      </c>
      <c r="Y29" s="278">
        <v>2.5</v>
      </c>
      <c r="Z29" s="278">
        <v>38.200000000000003</v>
      </c>
      <c r="AA29" s="278">
        <v>38</v>
      </c>
      <c r="AB29" s="350">
        <v>0.20000000000000284</v>
      </c>
      <c r="AC29" s="278"/>
      <c r="AD29" s="278"/>
      <c r="AE29" s="278"/>
      <c r="AF29" s="278"/>
      <c r="AG29" s="278"/>
      <c r="AH29" s="278"/>
      <c r="AI29" s="348">
        <v>22.48048</v>
      </c>
      <c r="AJ29" s="303">
        <v>11.943440000000001</v>
      </c>
      <c r="AK29" s="322">
        <v>0.76018481199999999</v>
      </c>
      <c r="AL29" s="322">
        <v>0.17186067699999999</v>
      </c>
      <c r="AM29" s="313">
        <v>32.334941864013601</v>
      </c>
      <c r="AN29" s="313">
        <v>18.290256600688899</v>
      </c>
      <c r="AO29" s="341">
        <v>0.122356362640857</v>
      </c>
      <c r="AP29" s="311"/>
      <c r="AQ29" s="311"/>
    </row>
    <row r="30" spans="1:43">
      <c r="A30" s="342" t="s">
        <v>383</v>
      </c>
      <c r="B30" s="6" t="s">
        <v>530</v>
      </c>
      <c r="C30" s="6" t="s">
        <v>516</v>
      </c>
      <c r="D30" s="8" t="s">
        <v>420</v>
      </c>
      <c r="E30" s="8" t="s">
        <v>421</v>
      </c>
      <c r="F30" s="273">
        <v>37.633694439999999</v>
      </c>
      <c r="G30" s="355">
        <v>-0.68944444400000005</v>
      </c>
      <c r="H30" s="632">
        <v>27.5</v>
      </c>
      <c r="I30" s="278">
        <v>27</v>
      </c>
      <c r="J30" s="278">
        <v>0.5</v>
      </c>
      <c r="K30" s="278">
        <v>16</v>
      </c>
      <c r="L30" s="278">
        <v>12</v>
      </c>
      <c r="M30" s="278">
        <v>4</v>
      </c>
      <c r="N30" s="278">
        <v>27</v>
      </c>
      <c r="O30" s="278">
        <v>12.5</v>
      </c>
      <c r="P30" s="350">
        <v>14.5</v>
      </c>
      <c r="Q30" s="632"/>
      <c r="R30" s="278"/>
      <c r="S30" s="278"/>
      <c r="T30" s="278"/>
      <c r="U30" s="278"/>
      <c r="V30" s="350"/>
      <c r="W30" s="632"/>
      <c r="X30" s="278"/>
      <c r="Y30" s="278"/>
      <c r="Z30" s="278"/>
      <c r="AA30" s="278"/>
      <c r="AB30" s="350"/>
      <c r="AC30" s="278"/>
      <c r="AD30" s="278"/>
      <c r="AE30" s="278"/>
      <c r="AF30" s="278"/>
      <c r="AG30" s="278"/>
      <c r="AH30" s="278"/>
      <c r="AI30" s="348">
        <v>26.270399999999999</v>
      </c>
      <c r="AJ30" s="303">
        <v>14.25393</v>
      </c>
      <c r="AK30" s="301">
        <v>0.69305833500000003</v>
      </c>
      <c r="AL30" s="301">
        <v>0.178666464</v>
      </c>
      <c r="AM30" s="313">
        <v>38.581342656561603</v>
      </c>
      <c r="AN30" s="313">
        <v>24.6742105167693</v>
      </c>
      <c r="AO30" s="341">
        <v>9.4045679937017707E-2</v>
      </c>
      <c r="AP30" s="310"/>
      <c r="AQ30" s="310"/>
    </row>
    <row r="31" spans="1:43">
      <c r="A31" s="342" t="s">
        <v>531</v>
      </c>
      <c r="B31" s="6" t="s">
        <v>425</v>
      </c>
      <c r="C31" s="6" t="s">
        <v>516</v>
      </c>
      <c r="D31" s="8" t="s">
        <v>426</v>
      </c>
      <c r="E31" s="8" t="s">
        <v>427</v>
      </c>
      <c r="F31" s="273">
        <v>34.981972220000003</v>
      </c>
      <c r="G31" s="355">
        <v>34.017027779999999</v>
      </c>
      <c r="H31" s="632">
        <v>29.8</v>
      </c>
      <c r="I31" s="278">
        <v>27</v>
      </c>
      <c r="J31" s="278">
        <v>2.8000000000000007</v>
      </c>
      <c r="K31" s="278">
        <v>20.5</v>
      </c>
      <c r="L31" s="278">
        <v>17</v>
      </c>
      <c r="M31" s="278">
        <v>3.5</v>
      </c>
      <c r="N31" s="278">
        <v>28.8</v>
      </c>
      <c r="O31" s="278">
        <v>16.8</v>
      </c>
      <c r="P31" s="350">
        <v>12</v>
      </c>
      <c r="Q31" s="632"/>
      <c r="R31" s="278"/>
      <c r="S31" s="278"/>
      <c r="T31" s="278"/>
      <c r="U31" s="278"/>
      <c r="V31" s="350"/>
      <c r="W31" s="632"/>
      <c r="X31" s="278"/>
      <c r="Y31" s="278"/>
      <c r="Z31" s="278"/>
      <c r="AA31" s="278"/>
      <c r="AB31" s="350"/>
      <c r="AC31" s="278"/>
      <c r="AD31" s="278"/>
      <c r="AE31" s="278"/>
      <c r="AF31" s="278"/>
      <c r="AG31" s="278"/>
      <c r="AH31" s="278"/>
      <c r="AI31" s="348">
        <v>27.88353</v>
      </c>
      <c r="AJ31" s="303">
        <v>16.856369999999998</v>
      </c>
      <c r="AK31" s="301">
        <v>0.171863984</v>
      </c>
      <c r="AL31" s="301">
        <v>9.3266473000000003E-2</v>
      </c>
      <c r="AM31" s="313">
        <v>40.602462768554602</v>
      </c>
      <c r="AN31" s="313">
        <v>29.275658783352501</v>
      </c>
      <c r="AO31" s="341">
        <v>6.5843813121318803E-2</v>
      </c>
      <c r="AP31" s="310"/>
      <c r="AQ31" s="310"/>
    </row>
    <row r="32" spans="1:43">
      <c r="A32" s="342" t="s">
        <v>531</v>
      </c>
      <c r="B32" s="6" t="s">
        <v>532</v>
      </c>
      <c r="C32" s="6" t="s">
        <v>516</v>
      </c>
      <c r="D32" s="280" t="s">
        <v>463</v>
      </c>
      <c r="E32" s="280" t="s">
        <v>464</v>
      </c>
      <c r="F32" s="273">
        <v>32.506388999999999</v>
      </c>
      <c r="G32" s="355">
        <v>34.891666999999998</v>
      </c>
      <c r="H32" s="632">
        <v>31.7</v>
      </c>
      <c r="I32" s="278">
        <v>29.5</v>
      </c>
      <c r="J32" s="278">
        <v>2.2000000000000006</v>
      </c>
      <c r="K32" s="278">
        <v>18.649999999999999</v>
      </c>
      <c r="L32" s="278">
        <v>16.600000000000001</v>
      </c>
      <c r="M32" s="278">
        <v>2.0500000000000007</v>
      </c>
      <c r="N32" s="278">
        <v>30.25</v>
      </c>
      <c r="O32" s="278">
        <v>18.166666666666668</v>
      </c>
      <c r="P32" s="350">
        <v>12.083333333333332</v>
      </c>
      <c r="Q32" s="632">
        <v>8.7899999999999991</v>
      </c>
      <c r="R32" s="278">
        <v>8.1999999999999993</v>
      </c>
      <c r="S32" s="278">
        <v>0.58999999999999986</v>
      </c>
      <c r="T32" s="278"/>
      <c r="U32" s="278"/>
      <c r="V32" s="350"/>
      <c r="W32" s="632">
        <v>39.6</v>
      </c>
      <c r="X32" s="278">
        <v>38.299999999999997</v>
      </c>
      <c r="Y32" s="278">
        <v>0.95</v>
      </c>
      <c r="Z32" s="278">
        <v>39</v>
      </c>
      <c r="AA32" s="278">
        <v>36.5</v>
      </c>
      <c r="AB32" s="350">
        <v>2.5</v>
      </c>
      <c r="AC32" s="278">
        <v>2600</v>
      </c>
      <c r="AD32" s="278"/>
      <c r="AE32" s="278"/>
      <c r="AF32" s="278"/>
      <c r="AG32" s="278">
        <v>2500</v>
      </c>
      <c r="AH32" s="278"/>
      <c r="AI32" s="348">
        <v>28.437550000000002</v>
      </c>
      <c r="AJ32" s="303">
        <v>17.309429999999999</v>
      </c>
      <c r="AK32" s="301">
        <v>0.47597567600000001</v>
      </c>
      <c r="AL32" s="301">
        <v>0.121882405</v>
      </c>
      <c r="AM32" s="313">
        <v>41.392519852210697</v>
      </c>
      <c r="AN32" s="313">
        <v>22.850984257498901</v>
      </c>
      <c r="AO32" s="341">
        <v>0.11985171586275099</v>
      </c>
      <c r="AP32" s="310"/>
      <c r="AQ32" s="310"/>
    </row>
    <row r="33" spans="1:50">
      <c r="A33" s="342" t="s">
        <v>383</v>
      </c>
      <c r="B33" s="6" t="s">
        <v>466</v>
      </c>
      <c r="C33" s="6" t="s">
        <v>516</v>
      </c>
      <c r="D33" s="8" t="s">
        <v>467</v>
      </c>
      <c r="E33" s="8" t="s">
        <v>468</v>
      </c>
      <c r="F33" s="273">
        <v>40.692716670000003</v>
      </c>
      <c r="G33" s="355">
        <v>13.894133330000001</v>
      </c>
      <c r="H33" s="632">
        <v>28</v>
      </c>
      <c r="I33" s="278">
        <v>26.5</v>
      </c>
      <c r="J33" s="278">
        <v>1.5</v>
      </c>
      <c r="K33" s="278">
        <v>14.5</v>
      </c>
      <c r="L33" s="278">
        <v>13</v>
      </c>
      <c r="M33" s="278">
        <v>1.5</v>
      </c>
      <c r="N33" s="278">
        <v>26.8</v>
      </c>
      <c r="O33" s="278">
        <v>14.5</v>
      </c>
      <c r="P33" s="350">
        <v>12.3</v>
      </c>
      <c r="Q33" s="632">
        <v>8.11</v>
      </c>
      <c r="R33" s="278">
        <v>7.85</v>
      </c>
      <c r="S33" s="278">
        <v>0.25999999999999979</v>
      </c>
      <c r="T33" s="278">
        <v>8.15</v>
      </c>
      <c r="U33" s="278">
        <v>7.96</v>
      </c>
      <c r="V33" s="350">
        <v>0.19000000000000039</v>
      </c>
      <c r="W33" s="632">
        <v>37.9</v>
      </c>
      <c r="X33" s="278">
        <v>37.9</v>
      </c>
      <c r="Y33" s="278">
        <v>0</v>
      </c>
      <c r="Z33" s="278">
        <v>37.4</v>
      </c>
      <c r="AA33" s="278">
        <v>37.4</v>
      </c>
      <c r="AB33" s="350">
        <v>0</v>
      </c>
      <c r="AC33" s="6">
        <v>2659</v>
      </c>
      <c r="AD33" s="6">
        <v>2629</v>
      </c>
      <c r="AE33" s="278">
        <v>30</v>
      </c>
      <c r="AF33" s="278">
        <v>2611</v>
      </c>
      <c r="AG33" s="278">
        <v>2609</v>
      </c>
      <c r="AH33" s="278">
        <v>2</v>
      </c>
      <c r="AI33" s="348">
        <v>26.488289999999999</v>
      </c>
      <c r="AJ33" s="303">
        <v>14.175879999999999</v>
      </c>
      <c r="AK33" s="301">
        <v>0.27427132599999998</v>
      </c>
      <c r="AL33" s="301">
        <v>0.107150276</v>
      </c>
      <c r="AM33" s="313">
        <v>34.995258058820397</v>
      </c>
      <c r="AN33" s="313">
        <v>21.096662362242601</v>
      </c>
      <c r="AO33" s="341">
        <v>0.102492925311837</v>
      </c>
      <c r="AP33" s="310"/>
      <c r="AQ33" s="310"/>
    </row>
    <row r="34" spans="1:50">
      <c r="A34" s="342" t="s">
        <v>383</v>
      </c>
      <c r="B34" s="6" t="s">
        <v>475</v>
      </c>
      <c r="C34" s="6" t="s">
        <v>516</v>
      </c>
      <c r="D34" s="8" t="s">
        <v>476</v>
      </c>
      <c r="E34" s="8" t="s">
        <v>477</v>
      </c>
      <c r="F34" s="273">
        <v>40.711630560000003</v>
      </c>
      <c r="G34" s="355">
        <v>13.964183329999999</v>
      </c>
      <c r="H34" s="632">
        <v>28</v>
      </c>
      <c r="I34" s="278">
        <v>26.5</v>
      </c>
      <c r="J34" s="278">
        <v>1.5</v>
      </c>
      <c r="K34" s="278">
        <v>14.5</v>
      </c>
      <c r="L34" s="278">
        <v>13</v>
      </c>
      <c r="M34" s="278">
        <v>1.5</v>
      </c>
      <c r="N34" s="278">
        <v>26.8</v>
      </c>
      <c r="O34" s="278">
        <v>14.5</v>
      </c>
      <c r="P34" s="350">
        <v>12.3</v>
      </c>
      <c r="Q34" s="632">
        <v>8.11</v>
      </c>
      <c r="R34" s="278">
        <v>6.8</v>
      </c>
      <c r="S34" s="278">
        <v>1.3099999999999996</v>
      </c>
      <c r="T34" s="278">
        <v>7.95</v>
      </c>
      <c r="U34" s="278">
        <v>6.9</v>
      </c>
      <c r="V34" s="350">
        <v>1.0499999999999998</v>
      </c>
      <c r="W34" s="632">
        <v>37.799999999999997</v>
      </c>
      <c r="X34" s="278">
        <v>37.799999999999997</v>
      </c>
      <c r="Y34" s="278">
        <v>0</v>
      </c>
      <c r="Z34" s="278">
        <v>37.5</v>
      </c>
      <c r="AA34" s="278">
        <v>37.200000000000003</v>
      </c>
      <c r="AB34" s="350">
        <v>0.29999999999999716</v>
      </c>
      <c r="AC34" s="278">
        <v>2568</v>
      </c>
      <c r="AD34" s="278">
        <v>2538</v>
      </c>
      <c r="AE34" s="278"/>
      <c r="AF34" s="278">
        <v>2566</v>
      </c>
      <c r="AG34" s="278">
        <v>2556</v>
      </c>
      <c r="AH34" s="278"/>
      <c r="AI34" s="348">
        <v>26.484749999999998</v>
      </c>
      <c r="AJ34" s="303">
        <v>14.17211</v>
      </c>
      <c r="AK34" s="301">
        <v>0.33397859600000002</v>
      </c>
      <c r="AL34" s="301">
        <v>0.14251723599999999</v>
      </c>
      <c r="AM34" s="313">
        <v>34.995258058820397</v>
      </c>
      <c r="AN34" s="313">
        <v>21.096662362242601</v>
      </c>
      <c r="AO34" s="341">
        <v>0.102492925311837</v>
      </c>
      <c r="AP34" s="310"/>
      <c r="AQ34" s="310"/>
    </row>
    <row r="35" spans="1:50" ht="15" thickBot="1">
      <c r="A35" s="342" t="s">
        <v>531</v>
      </c>
      <c r="B35" s="284" t="s">
        <v>533</v>
      </c>
      <c r="C35" s="284" t="s">
        <v>534</v>
      </c>
      <c r="D35" s="344" t="s">
        <v>480</v>
      </c>
      <c r="E35" s="345" t="s">
        <v>481</v>
      </c>
      <c r="F35" s="284">
        <v>33.841151859999997</v>
      </c>
      <c r="G35" s="318">
        <v>11.020102530000001</v>
      </c>
      <c r="H35" s="633">
        <v>33.200000000000003</v>
      </c>
      <c r="I35" s="345">
        <v>19.2</v>
      </c>
      <c r="J35" s="345">
        <v>14</v>
      </c>
      <c r="K35" s="345">
        <v>20.2</v>
      </c>
      <c r="L35" s="345">
        <v>12.2</v>
      </c>
      <c r="M35" s="345">
        <v>8</v>
      </c>
      <c r="N35" s="345">
        <v>31</v>
      </c>
      <c r="O35" s="345">
        <v>13</v>
      </c>
      <c r="P35" s="634">
        <v>18</v>
      </c>
      <c r="Q35" s="302"/>
      <c r="R35" s="284"/>
      <c r="S35" s="284"/>
      <c r="T35" s="284"/>
      <c r="U35" s="284"/>
      <c r="V35" s="318"/>
      <c r="W35" s="302"/>
      <c r="X35" s="284"/>
      <c r="Y35" s="284"/>
      <c r="Z35" s="284"/>
      <c r="AA35" s="284"/>
      <c r="AB35" s="318"/>
      <c r="AC35" s="284"/>
      <c r="AD35" s="284"/>
      <c r="AE35" s="284"/>
      <c r="AF35" s="284"/>
      <c r="AG35" s="284"/>
      <c r="AH35" s="284"/>
      <c r="AI35" s="349">
        <v>28.476209999999998</v>
      </c>
      <c r="AJ35" s="304">
        <v>14.79271</v>
      </c>
      <c r="AK35" s="284">
        <v>0.52266900000000005</v>
      </c>
      <c r="AL35" s="284">
        <v>0.15329200000000001</v>
      </c>
      <c r="AM35" s="317">
        <v>36.599906921386697</v>
      </c>
      <c r="AN35" s="317">
        <v>22.677228238418099</v>
      </c>
      <c r="AO35" s="346">
        <v>0.105805814266204</v>
      </c>
      <c r="AP35" s="310"/>
      <c r="AQ35" s="310"/>
    </row>
    <row r="36" spans="1:50">
      <c r="D36" s="305"/>
      <c r="E36" s="306"/>
      <c r="F36" s="306"/>
      <c r="G36" s="306"/>
      <c r="H36" s="306"/>
      <c r="I36" s="306"/>
      <c r="J36" s="306"/>
      <c r="K36" s="306"/>
      <c r="L36" s="306"/>
      <c r="M36" s="306"/>
      <c r="N36" s="306"/>
    </row>
    <row r="38" spans="1:50" ht="84" customHeight="1">
      <c r="A38" s="644" t="s">
        <v>535</v>
      </c>
      <c r="B38" s="644"/>
      <c r="C38" s="644"/>
      <c r="D38" s="644"/>
      <c r="E38" s="644"/>
      <c r="F38" s="644"/>
      <c r="G38" s="644"/>
      <c r="H38" s="644"/>
      <c r="I38" s="644"/>
      <c r="J38" s="644"/>
      <c r="K38" s="644"/>
      <c r="L38" s="644"/>
      <c r="M38" s="644"/>
      <c r="N38" s="644"/>
      <c r="O38" s="644"/>
      <c r="P38" s="644"/>
      <c r="Q38" s="644"/>
      <c r="R38" s="644"/>
      <c r="AX38" s="6" t="s">
        <v>236</v>
      </c>
    </row>
    <row r="39" spans="1:50" s="296" customFormat="1" ht="30.75" customHeight="1" thickBot="1">
      <c r="A39" s="353" t="s">
        <v>22</v>
      </c>
      <c r="B39" s="332" t="s">
        <v>30</v>
      </c>
      <c r="C39" s="330" t="s">
        <v>31</v>
      </c>
      <c r="D39" s="330" t="s">
        <v>32</v>
      </c>
      <c r="E39" s="330" t="s">
        <v>33</v>
      </c>
      <c r="F39" s="330" t="s">
        <v>536</v>
      </c>
      <c r="G39" s="330" t="s">
        <v>35</v>
      </c>
      <c r="H39" s="330" t="s">
        <v>36</v>
      </c>
      <c r="I39" s="330" t="s">
        <v>37</v>
      </c>
      <c r="J39" s="331" t="s">
        <v>38</v>
      </c>
      <c r="K39" s="332" t="s">
        <v>41</v>
      </c>
      <c r="L39" s="330" t="s">
        <v>42</v>
      </c>
      <c r="M39" s="330" t="s">
        <v>43</v>
      </c>
      <c r="N39" s="330" t="s">
        <v>44</v>
      </c>
      <c r="O39" s="330" t="s">
        <v>45</v>
      </c>
      <c r="P39" s="331" t="s">
        <v>46</v>
      </c>
      <c r="Q39" s="332" t="s">
        <v>49</v>
      </c>
      <c r="R39" s="330" t="s">
        <v>50</v>
      </c>
      <c r="S39" s="330" t="s">
        <v>51</v>
      </c>
      <c r="T39" s="330" t="s">
        <v>52</v>
      </c>
      <c r="U39" s="330" t="s">
        <v>53</v>
      </c>
      <c r="V39" s="331" t="s">
        <v>54</v>
      </c>
      <c r="W39" s="332" t="s">
        <v>57</v>
      </c>
      <c r="X39" s="330" t="s">
        <v>58</v>
      </c>
      <c r="Y39" s="330" t="s">
        <v>59</v>
      </c>
      <c r="Z39" s="330" t="s">
        <v>60</v>
      </c>
      <c r="AA39" s="330" t="s">
        <v>61</v>
      </c>
      <c r="AB39" s="331" t="s">
        <v>62</v>
      </c>
      <c r="AC39" s="330" t="s">
        <v>537</v>
      </c>
      <c r="AD39" s="330" t="s">
        <v>538</v>
      </c>
      <c r="AE39" s="330" t="s">
        <v>539</v>
      </c>
      <c r="AF39" s="330" t="s">
        <v>540</v>
      </c>
      <c r="AG39" s="330" t="s">
        <v>541</v>
      </c>
      <c r="AH39" s="330" t="s">
        <v>542</v>
      </c>
      <c r="AI39" s="356" t="s">
        <v>543</v>
      </c>
    </row>
    <row r="40" spans="1:50">
      <c r="A40" s="342" t="s">
        <v>63</v>
      </c>
      <c r="B40" s="632">
        <f t="shared" ref="B40:P40" si="0">AVERAGE(H4:H6)</f>
        <v>32.18333333333333</v>
      </c>
      <c r="C40" s="278">
        <f t="shared" si="0"/>
        <v>26.716666666666669</v>
      </c>
      <c r="D40" s="278">
        <f t="shared" si="0"/>
        <v>5.466666666666665</v>
      </c>
      <c r="E40" s="278">
        <f t="shared" si="0"/>
        <v>25.333333333333332</v>
      </c>
      <c r="F40" s="278">
        <f t="shared" si="0"/>
        <v>23.166666666666668</v>
      </c>
      <c r="G40" s="278">
        <f t="shared" si="0"/>
        <v>2.1666666666666679</v>
      </c>
      <c r="H40" s="278">
        <f t="shared" si="0"/>
        <v>30.183333333333334</v>
      </c>
      <c r="I40" s="278">
        <f t="shared" si="0"/>
        <v>24.5</v>
      </c>
      <c r="J40" s="350">
        <f t="shared" si="0"/>
        <v>5.6833333333333336</v>
      </c>
      <c r="K40" s="632">
        <f t="shared" si="0"/>
        <v>8.1873333333333331</v>
      </c>
      <c r="L40" s="278">
        <f t="shared" si="0"/>
        <v>7.4589999999999996</v>
      </c>
      <c r="M40" s="278">
        <f t="shared" si="0"/>
        <v>0.7283333333333335</v>
      </c>
      <c r="N40" s="278">
        <f t="shared" si="0"/>
        <v>8.0156666666666663</v>
      </c>
      <c r="O40" s="278">
        <f t="shared" si="0"/>
        <v>7.676333333333333</v>
      </c>
      <c r="P40" s="350">
        <f t="shared" si="0"/>
        <v>0.33933333333333354</v>
      </c>
      <c r="Q40" s="632">
        <f t="shared" ref="Q40:AI40" si="1">AVERAGE(W4:W6)</f>
        <v>35.883333333333333</v>
      </c>
      <c r="R40" s="278">
        <f t="shared" si="1"/>
        <v>29.566666666666666</v>
      </c>
      <c r="S40" s="278">
        <f t="shared" si="1"/>
        <v>6.3166666666666664</v>
      </c>
      <c r="T40" s="278">
        <f t="shared" si="1"/>
        <v>35.666666666666664</v>
      </c>
      <c r="U40" s="278">
        <f t="shared" si="1"/>
        <v>33.133333333333333</v>
      </c>
      <c r="V40" s="350">
        <f t="shared" si="1"/>
        <v>2.5333333333333337</v>
      </c>
      <c r="W40" s="632">
        <f t="shared" si="1"/>
        <v>2376.2800000000002</v>
      </c>
      <c r="X40" s="278">
        <f t="shared" si="1"/>
        <v>2181.92</v>
      </c>
      <c r="Y40" s="278">
        <f t="shared" si="1"/>
        <v>194.35999999999981</v>
      </c>
      <c r="Z40" s="278">
        <f t="shared" si="1"/>
        <v>2340.3333333333335</v>
      </c>
      <c r="AA40" s="278">
        <f t="shared" si="1"/>
        <v>2153.0833333333335</v>
      </c>
      <c r="AB40" s="350">
        <f t="shared" si="1"/>
        <v>187.25</v>
      </c>
      <c r="AC40" s="278">
        <f t="shared" si="1"/>
        <v>28.133333333333336</v>
      </c>
      <c r="AD40" s="278">
        <f t="shared" si="1"/>
        <v>23.933333333333334</v>
      </c>
      <c r="AE40" s="278">
        <f t="shared" si="1"/>
        <v>0.27098668266666665</v>
      </c>
      <c r="AF40" s="278">
        <f t="shared" si="1"/>
        <v>0.10789459133333335</v>
      </c>
      <c r="AG40" s="278">
        <f t="shared" si="1"/>
        <v>43.782538096109967</v>
      </c>
      <c r="AH40" s="278">
        <f t="shared" si="1"/>
        <v>21.667402351434635</v>
      </c>
      <c r="AI40" s="350">
        <f t="shared" si="1"/>
        <v>0.15463014360931132</v>
      </c>
    </row>
    <row r="41" spans="1:50">
      <c r="A41" s="342" t="s">
        <v>544</v>
      </c>
      <c r="B41" s="632">
        <f t="shared" ref="B41:P41" si="2">AVERAGE(H7:H8)</f>
        <v>31.475000000000001</v>
      </c>
      <c r="C41" s="278">
        <f t="shared" si="2"/>
        <v>28.024999999999999</v>
      </c>
      <c r="D41" s="278">
        <f t="shared" si="2"/>
        <v>3.4500000000000011</v>
      </c>
      <c r="E41" s="278">
        <f t="shared" si="2"/>
        <v>26.5</v>
      </c>
      <c r="F41" s="278">
        <f t="shared" si="2"/>
        <v>19.399999999999999</v>
      </c>
      <c r="G41" s="278">
        <f t="shared" si="2"/>
        <v>7.1</v>
      </c>
      <c r="H41" s="278">
        <f t="shared" si="2"/>
        <v>30.024999999999999</v>
      </c>
      <c r="I41" s="278">
        <f t="shared" si="2"/>
        <v>22</v>
      </c>
      <c r="J41" s="350">
        <f t="shared" si="2"/>
        <v>8.0250000000000004</v>
      </c>
      <c r="K41" s="632">
        <f t="shared" si="2"/>
        <v>8.1724999999999994</v>
      </c>
      <c r="L41" s="278">
        <f t="shared" si="2"/>
        <v>7.9525000000000006</v>
      </c>
      <c r="M41" s="278">
        <f t="shared" si="2"/>
        <v>0.21999999999999975</v>
      </c>
      <c r="N41" s="278">
        <f t="shared" si="2"/>
        <v>8.245000000000001</v>
      </c>
      <c r="O41" s="278">
        <f t="shared" si="2"/>
        <v>7.9249999999999998</v>
      </c>
      <c r="P41" s="350">
        <f t="shared" si="2"/>
        <v>0.32000000000000028</v>
      </c>
      <c r="Q41" s="632">
        <f t="shared" ref="Q41:AI41" si="3">AVERAGE(W7:W8)</f>
        <v>41.35</v>
      </c>
      <c r="R41" s="278">
        <f t="shared" si="3"/>
        <v>33.5</v>
      </c>
      <c r="S41" s="278">
        <f t="shared" si="3"/>
        <v>7.8500000000000014</v>
      </c>
      <c r="T41" s="278">
        <f t="shared" si="3"/>
        <v>36.4</v>
      </c>
      <c r="U41" s="278">
        <f t="shared" si="3"/>
        <v>33.35</v>
      </c>
      <c r="V41" s="350">
        <f t="shared" si="3"/>
        <v>3.0499999999999972</v>
      </c>
      <c r="W41" s="632">
        <f t="shared" si="3"/>
        <v>2293.75</v>
      </c>
      <c r="X41" s="278">
        <f t="shared" si="3"/>
        <v>2258.5</v>
      </c>
      <c r="Y41" s="278">
        <f t="shared" si="3"/>
        <v>35.25</v>
      </c>
      <c r="Z41" s="278">
        <f t="shared" si="3"/>
        <v>2428.833333333333</v>
      </c>
      <c r="AA41" s="278">
        <f t="shared" si="3"/>
        <v>2323.166666666667</v>
      </c>
      <c r="AB41" s="350">
        <f t="shared" si="3"/>
        <v>105.66666666666652</v>
      </c>
      <c r="AC41" s="278">
        <f t="shared" si="3"/>
        <v>29.4</v>
      </c>
      <c r="AD41" s="278">
        <f t="shared" si="3"/>
        <v>24.700000000000003</v>
      </c>
      <c r="AE41" s="278">
        <f t="shared" si="3"/>
        <v>0.30511736150000002</v>
      </c>
      <c r="AF41" s="278">
        <f t="shared" si="3"/>
        <v>0.10951345600000001</v>
      </c>
      <c r="AG41" s="278">
        <f t="shared" si="3"/>
        <v>43.504205703735302</v>
      </c>
      <c r="AH41" s="278">
        <f t="shared" si="3"/>
        <v>18.760608730395873</v>
      </c>
      <c r="AI41" s="350">
        <f t="shared" si="3"/>
        <v>0.23174394667148551</v>
      </c>
    </row>
    <row r="42" spans="1:50">
      <c r="A42" s="342" t="s">
        <v>545</v>
      </c>
      <c r="B42" s="632">
        <f t="shared" ref="B42:P42" si="4">AVERAGE(H10:H12)</f>
        <v>31.933333333333334</v>
      </c>
      <c r="C42" s="278">
        <f t="shared" si="4"/>
        <v>28.033333333333331</v>
      </c>
      <c r="D42" s="278">
        <f t="shared" si="4"/>
        <v>3.9000000000000004</v>
      </c>
      <c r="E42" s="278">
        <f t="shared" si="4"/>
        <v>31</v>
      </c>
      <c r="F42" s="278">
        <f t="shared" si="4"/>
        <v>27.3</v>
      </c>
      <c r="G42" s="278">
        <f t="shared" si="4"/>
        <v>3.6999999999999993</v>
      </c>
      <c r="H42" s="278">
        <f t="shared" si="4"/>
        <v>29.5</v>
      </c>
      <c r="I42" s="278">
        <f t="shared" si="4"/>
        <v>27.75</v>
      </c>
      <c r="J42" s="350">
        <f t="shared" si="4"/>
        <v>1.5</v>
      </c>
      <c r="K42" s="632">
        <f t="shared" si="4"/>
        <v>8.16</v>
      </c>
      <c r="L42" s="278">
        <f t="shared" si="4"/>
        <v>7.4533333333333331</v>
      </c>
      <c r="M42" s="278">
        <f t="shared" si="4"/>
        <v>0.70666666666666667</v>
      </c>
      <c r="N42" s="278">
        <f t="shared" si="4"/>
        <v>7.9</v>
      </c>
      <c r="O42" s="278">
        <f t="shared" si="4"/>
        <v>7.2</v>
      </c>
      <c r="P42" s="350">
        <f t="shared" si="4"/>
        <v>0.70000000000000018</v>
      </c>
      <c r="Q42" s="632">
        <f t="shared" ref="Q42:AB42" si="5">AVERAGE(W10:W12)</f>
        <v>34.466666666666669</v>
      </c>
      <c r="R42" s="278">
        <f t="shared" si="5"/>
        <v>34.329333333333331</v>
      </c>
      <c r="S42" s="278">
        <f t="shared" si="5"/>
        <v>0.13733333333333064</v>
      </c>
      <c r="T42" s="278">
        <f t="shared" si="5"/>
        <v>36</v>
      </c>
      <c r="U42" s="278">
        <f t="shared" si="5"/>
        <v>32.6</v>
      </c>
      <c r="V42" s="350">
        <f t="shared" si="5"/>
        <v>3.3999999999999986</v>
      </c>
      <c r="W42" s="632">
        <f t="shared" si="5"/>
        <v>2337.3000000000002</v>
      </c>
      <c r="X42" s="278">
        <f t="shared" si="5"/>
        <v>2267.15</v>
      </c>
      <c r="Y42" s="278">
        <f t="shared" si="5"/>
        <v>70.149999999999864</v>
      </c>
      <c r="Z42" s="278">
        <f t="shared" si="5"/>
        <v>2325</v>
      </c>
      <c r="AA42" s="278">
        <f t="shared" si="5"/>
        <v>2280</v>
      </c>
      <c r="AB42" s="350">
        <f t="shared" si="5"/>
        <v>45</v>
      </c>
      <c r="AC42" s="278">
        <f t="shared" ref="AC42:AI42" si="6">AVERAGE(AI10:AI12)</f>
        <v>29</v>
      </c>
      <c r="AD42" s="278">
        <f t="shared" si="6"/>
        <v>24.933333333333334</v>
      </c>
      <c r="AE42" s="278">
        <f t="shared" si="6"/>
        <v>0.2671487746666667</v>
      </c>
      <c r="AF42" s="278">
        <f t="shared" si="6"/>
        <v>8.9179631666666662E-2</v>
      </c>
      <c r="AG42" s="278">
        <f t="shared" si="6"/>
        <v>39.539253507341606</v>
      </c>
      <c r="AH42" s="278">
        <f t="shared" si="6"/>
        <v>27.878648728913802</v>
      </c>
      <c r="AI42" s="350">
        <f t="shared" si="6"/>
        <v>7.320569366926237E-2</v>
      </c>
    </row>
    <row r="43" spans="1:50">
      <c r="A43" s="342" t="s">
        <v>546</v>
      </c>
      <c r="B43" s="632">
        <f t="shared" ref="B43:M43" si="7">H13</f>
        <v>34.936666666666667</v>
      </c>
      <c r="C43" s="278">
        <f t="shared" si="7"/>
        <v>26.02333333333333</v>
      </c>
      <c r="D43" s="278">
        <f t="shared" si="7"/>
        <v>8.9133333333333375</v>
      </c>
      <c r="E43" s="278">
        <f t="shared" si="7"/>
        <v>32.67</v>
      </c>
      <c r="F43" s="278">
        <f t="shared" si="7"/>
        <v>25.33</v>
      </c>
      <c r="G43" s="278">
        <f t="shared" si="7"/>
        <v>7.3400000000000034</v>
      </c>
      <c r="H43" s="278">
        <f t="shared" si="7"/>
        <v>31</v>
      </c>
      <c r="I43" s="278">
        <f t="shared" si="7"/>
        <v>28</v>
      </c>
      <c r="J43" s="350">
        <f t="shared" si="7"/>
        <v>3</v>
      </c>
      <c r="K43" s="632">
        <f t="shared" si="7"/>
        <v>8.39</v>
      </c>
      <c r="L43" s="278">
        <f t="shared" si="7"/>
        <v>7.8</v>
      </c>
      <c r="M43" s="278">
        <f t="shared" si="7"/>
        <v>0.59000000000000075</v>
      </c>
      <c r="N43" s="278"/>
      <c r="O43" s="278"/>
      <c r="P43" s="350"/>
      <c r="Q43" s="632">
        <f t="shared" ref="Q43:AI43" si="8">W13</f>
        <v>35.97</v>
      </c>
      <c r="R43" s="278">
        <f t="shared" si="8"/>
        <v>33.5</v>
      </c>
      <c r="S43" s="278">
        <f t="shared" si="8"/>
        <v>2.4699999999999989</v>
      </c>
      <c r="T43" s="278">
        <f t="shared" si="8"/>
        <v>36.17</v>
      </c>
      <c r="U43" s="278">
        <f t="shared" si="8"/>
        <v>33.349999999999994</v>
      </c>
      <c r="V43" s="350">
        <f t="shared" si="8"/>
        <v>2.8200000000000074</v>
      </c>
      <c r="W43" s="632">
        <f t="shared" si="8"/>
        <v>2375</v>
      </c>
      <c r="X43" s="278">
        <f t="shared" si="8"/>
        <v>2221</v>
      </c>
      <c r="Y43" s="278">
        <f t="shared" si="8"/>
        <v>154</v>
      </c>
      <c r="Z43" s="278" t="str">
        <f t="shared" si="8"/>
        <v> </v>
      </c>
      <c r="AA43" s="278" t="str">
        <f t="shared" si="8"/>
        <v> </v>
      </c>
      <c r="AB43" s="350" t="str">
        <f t="shared" si="8"/>
        <v> </v>
      </c>
      <c r="AC43" s="278">
        <f t="shared" si="8"/>
        <v>29</v>
      </c>
      <c r="AD43" s="278">
        <f t="shared" si="8"/>
        <v>27.1</v>
      </c>
      <c r="AE43" s="278">
        <f t="shared" si="8"/>
        <v>6.7833984E-2</v>
      </c>
      <c r="AF43" s="278">
        <f t="shared" si="8"/>
        <v>4.5726097E-2</v>
      </c>
      <c r="AG43" s="278">
        <f t="shared" si="8"/>
        <v>42.035059429350298</v>
      </c>
      <c r="AH43" s="278">
        <f t="shared" si="8"/>
        <v>33.1857396075292</v>
      </c>
      <c r="AI43" s="350">
        <f t="shared" si="8"/>
        <v>4.7615067767245403E-2</v>
      </c>
    </row>
    <row r="44" spans="1:50">
      <c r="A44" s="342" t="s">
        <v>547</v>
      </c>
      <c r="B44" s="632">
        <f t="shared" ref="B44:P44" si="9">AVERAGE(H14:H17)</f>
        <v>29.997500000000002</v>
      </c>
      <c r="C44" s="278">
        <f t="shared" si="9"/>
        <v>27.3475</v>
      </c>
      <c r="D44" s="278">
        <f t="shared" si="9"/>
        <v>2.6500000000000012</v>
      </c>
      <c r="E44" s="278">
        <f t="shared" si="9"/>
        <v>27.72</v>
      </c>
      <c r="F44" s="278">
        <f t="shared" si="9"/>
        <v>23.919999999999998</v>
      </c>
      <c r="G44" s="278">
        <f t="shared" si="9"/>
        <v>3.8000000000000007</v>
      </c>
      <c r="H44" s="278">
        <f t="shared" si="9"/>
        <v>29.536666666666665</v>
      </c>
      <c r="I44" s="278">
        <f t="shared" si="9"/>
        <v>25.863333333333333</v>
      </c>
      <c r="J44" s="350">
        <f t="shared" si="9"/>
        <v>3.6733333333333333</v>
      </c>
      <c r="K44" s="632">
        <f t="shared" si="9"/>
        <v>8.1791666666666671</v>
      </c>
      <c r="L44" s="278">
        <f t="shared" si="9"/>
        <v>7.9040416666666671</v>
      </c>
      <c r="M44" s="278">
        <f t="shared" si="9"/>
        <v>0.27512500000000006</v>
      </c>
      <c r="N44" s="278">
        <f t="shared" si="9"/>
        <v>8.6123333333333338</v>
      </c>
      <c r="O44" s="278">
        <f t="shared" si="9"/>
        <v>7.886333333333333</v>
      </c>
      <c r="P44" s="350">
        <f t="shared" si="9"/>
        <v>0.72599999999999965</v>
      </c>
      <c r="Q44" s="632">
        <f t="shared" ref="Q44:AB44" si="10">AVERAGE(W14:W17)</f>
        <v>35.285833333333336</v>
      </c>
      <c r="R44" s="278">
        <f t="shared" si="10"/>
        <v>34.083333333333336</v>
      </c>
      <c r="S44" s="278">
        <f t="shared" si="10"/>
        <v>1.2025000000000006</v>
      </c>
      <c r="T44" s="278">
        <f t="shared" si="10"/>
        <v>35.603333333333332</v>
      </c>
      <c r="U44" s="278">
        <f t="shared" si="10"/>
        <v>34.666666666666664</v>
      </c>
      <c r="V44" s="350">
        <f t="shared" si="10"/>
        <v>0.93666666666666976</v>
      </c>
      <c r="W44" s="632">
        <f t="shared" si="10"/>
        <v>2267.145833333333</v>
      </c>
      <c r="X44" s="278">
        <f t="shared" si="10"/>
        <v>2158</v>
      </c>
      <c r="Y44" s="278">
        <f t="shared" si="10"/>
        <v>109.1458333333332</v>
      </c>
      <c r="Z44" s="278">
        <f t="shared" si="10"/>
        <v>2334.5500000000002</v>
      </c>
      <c r="AA44" s="278">
        <f t="shared" si="10"/>
        <v>2257.15</v>
      </c>
      <c r="AB44" s="350">
        <f t="shared" si="10"/>
        <v>77.399999999999864</v>
      </c>
      <c r="AC44" s="278">
        <f t="shared" ref="AC44:AI44" si="11">AVERAGE(AI14:AI17)</f>
        <v>28.1</v>
      </c>
      <c r="AD44" s="278">
        <f t="shared" si="11"/>
        <v>24.75</v>
      </c>
      <c r="AE44" s="278">
        <f t="shared" si="11"/>
        <v>0.16963585350000002</v>
      </c>
      <c r="AF44" s="278">
        <f t="shared" si="11"/>
        <v>7.8389236500000001E-2</v>
      </c>
      <c r="AG44" s="278">
        <f t="shared" si="11"/>
        <v>41.640294209800622</v>
      </c>
      <c r="AH44" s="278">
        <f t="shared" si="11"/>
        <v>26.739111772335633</v>
      </c>
      <c r="AI44" s="350">
        <f t="shared" si="11"/>
        <v>0.11567869039501436</v>
      </c>
    </row>
    <row r="45" spans="1:50">
      <c r="A45" s="342" t="s">
        <v>254</v>
      </c>
      <c r="B45" s="632">
        <f>H18</f>
        <v>30.5</v>
      </c>
      <c r="C45" s="278">
        <f>I18</f>
        <v>30</v>
      </c>
      <c r="D45" s="278">
        <f>J18</f>
        <v>0.5</v>
      </c>
      <c r="E45" s="278"/>
      <c r="F45" s="278"/>
      <c r="G45" s="278"/>
      <c r="H45" s="278"/>
      <c r="I45" s="278"/>
      <c r="J45" s="350"/>
      <c r="K45" s="632">
        <f>Q18</f>
        <v>7.93</v>
      </c>
      <c r="L45" s="278">
        <f>R18</f>
        <v>7.84</v>
      </c>
      <c r="M45" s="278">
        <f>S18</f>
        <v>8.9999999999999858E-2</v>
      </c>
      <c r="N45" s="278"/>
      <c r="O45" s="278"/>
      <c r="P45" s="350"/>
      <c r="Q45" s="632">
        <f>W18</f>
        <v>33.4</v>
      </c>
      <c r="R45" s="278">
        <f>X18</f>
        <v>32.799999999999997</v>
      </c>
      <c r="S45" s="278">
        <f>Y18</f>
        <v>0.60000000000000142</v>
      </c>
      <c r="T45" s="278"/>
      <c r="U45" s="278"/>
      <c r="V45" s="350"/>
      <c r="W45" s="632">
        <f>AC18</f>
        <v>2091</v>
      </c>
      <c r="X45" s="278">
        <f>AD18</f>
        <v>2058</v>
      </c>
      <c r="Y45" s="278">
        <f>AE18</f>
        <v>33</v>
      </c>
      <c r="Z45" s="278"/>
      <c r="AA45" s="278"/>
      <c r="AB45" s="350"/>
      <c r="AC45" s="278">
        <f>AI18</f>
        <v>29.3</v>
      </c>
      <c r="AD45" s="278">
        <f>AJ18</f>
        <v>27.5</v>
      </c>
      <c r="AE45" s="278">
        <f>AK18</f>
        <v>0.14857300000000001</v>
      </c>
      <c r="AF45" s="278">
        <f>AL18</f>
        <v>6.9998000000000005E-2</v>
      </c>
      <c r="AG45" s="278"/>
      <c r="AH45" s="278"/>
      <c r="AI45" s="350"/>
    </row>
    <row r="46" spans="1:50">
      <c r="A46" s="342" t="s">
        <v>260</v>
      </c>
      <c r="B46" s="632">
        <f t="shared" ref="B46:P46" si="12">AVERAGE(H19:H20)</f>
        <v>28.333333333333336</v>
      </c>
      <c r="C46" s="278">
        <f t="shared" si="12"/>
        <v>24.5</v>
      </c>
      <c r="D46" s="278">
        <f t="shared" si="12"/>
        <v>3.8333333333333339</v>
      </c>
      <c r="E46" s="278">
        <f t="shared" si="12"/>
        <v>25.125</v>
      </c>
      <c r="F46" s="278">
        <f t="shared" si="12"/>
        <v>18.208333333333336</v>
      </c>
      <c r="G46" s="278">
        <f t="shared" si="12"/>
        <v>6.9166666666666661</v>
      </c>
      <c r="H46" s="278">
        <f t="shared" si="12"/>
        <v>28.041666666666664</v>
      </c>
      <c r="I46" s="278">
        <f t="shared" si="12"/>
        <v>19.541666666666664</v>
      </c>
      <c r="J46" s="350">
        <f t="shared" si="12"/>
        <v>8.5</v>
      </c>
      <c r="K46" s="632">
        <f t="shared" si="12"/>
        <v>7.9550000000000001</v>
      </c>
      <c r="L46" s="278">
        <f t="shared" si="12"/>
        <v>7.86</v>
      </c>
      <c r="M46" s="278">
        <f t="shared" si="12"/>
        <v>4.0000000000000036E-2</v>
      </c>
      <c r="N46" s="278">
        <f t="shared" si="12"/>
        <v>8.0249999999999986</v>
      </c>
      <c r="O46" s="278">
        <f t="shared" si="12"/>
        <v>7.93</v>
      </c>
      <c r="P46" s="350">
        <f t="shared" si="12"/>
        <v>0.10999999999999943</v>
      </c>
      <c r="Q46" s="632">
        <f t="shared" ref="Q46:X46" si="13">AVERAGE(W19:W20)</f>
        <v>31.754999999999999</v>
      </c>
      <c r="R46" s="278">
        <f t="shared" si="13"/>
        <v>35.090000000000003</v>
      </c>
      <c r="S46" s="278">
        <f t="shared" si="13"/>
        <v>1.9999999999996021E-2</v>
      </c>
      <c r="T46" s="278">
        <f t="shared" si="13"/>
        <v>30.95</v>
      </c>
      <c r="U46" s="278">
        <f t="shared" si="13"/>
        <v>24.5</v>
      </c>
      <c r="V46" s="350">
        <f t="shared" si="13"/>
        <v>4</v>
      </c>
      <c r="W46" s="632">
        <f>AVERAGE(AC19:AC20)</f>
        <v>2081.75</v>
      </c>
      <c r="X46" s="278">
        <f t="shared" si="13"/>
        <v>2304.69</v>
      </c>
      <c r="Y46" s="278">
        <f>AVERAGE(AE19:AE20)</f>
        <v>10.69</v>
      </c>
      <c r="Z46" s="278">
        <f>AVERAGE(AF19:AF20)</f>
        <v>2176.6</v>
      </c>
      <c r="AA46" s="278"/>
      <c r="AB46" s="350"/>
      <c r="AC46" s="278">
        <f t="shared" ref="AC46:AI46" si="14">AVERAGE(AI19:AI20)</f>
        <v>27.4</v>
      </c>
      <c r="AD46" s="278">
        <f t="shared" si="14"/>
        <v>23.25</v>
      </c>
      <c r="AE46" s="278">
        <f t="shared" si="14"/>
        <v>0.91080353049999996</v>
      </c>
      <c r="AF46" s="278">
        <f t="shared" si="14"/>
        <v>0.258153988</v>
      </c>
      <c r="AG46" s="278">
        <f t="shared" si="14"/>
        <v>44.9031300125298</v>
      </c>
      <c r="AH46" s="278">
        <f t="shared" si="14"/>
        <v>23.4138893146716</v>
      </c>
      <c r="AI46" s="350">
        <f t="shared" si="14"/>
        <v>0.13596595669837852</v>
      </c>
    </row>
    <row r="47" spans="1:50">
      <c r="A47" s="342" t="s">
        <v>548</v>
      </c>
      <c r="B47" s="632">
        <f t="shared" ref="B47:P47" si="15">AVERAGE(H21:H25)</f>
        <v>29.3</v>
      </c>
      <c r="C47" s="278">
        <f t="shared" si="15"/>
        <v>26.85</v>
      </c>
      <c r="D47" s="278">
        <f t="shared" si="15"/>
        <v>2.4500000000000002</v>
      </c>
      <c r="E47" s="278">
        <f t="shared" si="15"/>
        <v>19.600000000000001</v>
      </c>
      <c r="F47" s="278">
        <f t="shared" si="15"/>
        <v>17.34</v>
      </c>
      <c r="G47" s="278">
        <f t="shared" si="15"/>
        <v>2.2600000000000002</v>
      </c>
      <c r="H47" s="278">
        <f t="shared" si="15"/>
        <v>28.1</v>
      </c>
      <c r="I47" s="278">
        <f t="shared" si="15"/>
        <v>18.100000000000001</v>
      </c>
      <c r="J47" s="350">
        <f t="shared" si="15"/>
        <v>10</v>
      </c>
      <c r="K47" s="632">
        <f t="shared" si="15"/>
        <v>8.5759999999999987</v>
      </c>
      <c r="L47" s="278">
        <f t="shared" si="15"/>
        <v>7.972999999999999</v>
      </c>
      <c r="M47" s="278">
        <f t="shared" si="15"/>
        <v>0.60299999999999998</v>
      </c>
      <c r="N47" s="278">
        <f t="shared" si="15"/>
        <v>8.5799999999999983</v>
      </c>
      <c r="O47" s="278">
        <f t="shared" si="15"/>
        <v>7.9700000000000006</v>
      </c>
      <c r="P47" s="350">
        <f t="shared" si="15"/>
        <v>0.60999999999999921</v>
      </c>
      <c r="Q47" s="632">
        <f t="shared" ref="Q47:AI47" si="16">AVERAGE(W21:W25)</f>
        <v>37.43</v>
      </c>
      <c r="R47" s="278">
        <f t="shared" si="16"/>
        <v>35.92</v>
      </c>
      <c r="S47" s="278">
        <f t="shared" si="16"/>
        <v>1.5100000000000009</v>
      </c>
      <c r="T47" s="278">
        <f t="shared" si="16"/>
        <v>37.42</v>
      </c>
      <c r="U47" s="278">
        <f t="shared" si="16"/>
        <v>36.299999999999997</v>
      </c>
      <c r="V47" s="350">
        <f t="shared" si="16"/>
        <v>1.1200000000000003</v>
      </c>
      <c r="W47" s="632">
        <f t="shared" si="16"/>
        <v>2298.6666666666665</v>
      </c>
      <c r="X47" s="278">
        <f t="shared" si="16"/>
        <v>2245</v>
      </c>
      <c r="Y47" s="278">
        <f t="shared" si="16"/>
        <v>62</v>
      </c>
      <c r="Z47" s="278">
        <f t="shared" si="16"/>
        <v>2409</v>
      </c>
      <c r="AA47" s="278">
        <f t="shared" si="16"/>
        <v>2465</v>
      </c>
      <c r="AB47" s="350">
        <f t="shared" si="16"/>
        <v>40</v>
      </c>
      <c r="AC47" s="278">
        <f t="shared" si="16"/>
        <v>27.440000000000005</v>
      </c>
      <c r="AD47" s="278">
        <f t="shared" si="16"/>
        <v>19.14</v>
      </c>
      <c r="AE47" s="278">
        <f t="shared" si="16"/>
        <v>0.64057268379999999</v>
      </c>
      <c r="AF47" s="278">
        <f t="shared" si="16"/>
        <v>0.17717561300000001</v>
      </c>
      <c r="AG47" s="278">
        <f t="shared" si="16"/>
        <v>39.542642868231503</v>
      </c>
      <c r="AH47" s="278">
        <f t="shared" si="16"/>
        <v>22.105708419070218</v>
      </c>
      <c r="AI47" s="350">
        <f t="shared" si="16"/>
        <v>0.12270074874532852</v>
      </c>
    </row>
    <row r="48" spans="1:50">
      <c r="A48" s="342" t="s">
        <v>549</v>
      </c>
      <c r="B48" s="632">
        <f t="shared" ref="B48:P48" si="17">AVERAGE(H27:H30,H33:H34)</f>
        <v>27.666666666666668</v>
      </c>
      <c r="C48" s="278">
        <f t="shared" si="17"/>
        <v>24.5</v>
      </c>
      <c r="D48" s="278">
        <f t="shared" si="17"/>
        <v>3.1666666666666665</v>
      </c>
      <c r="E48" s="278">
        <f t="shared" si="17"/>
        <v>14.666666666666666</v>
      </c>
      <c r="F48" s="278">
        <f t="shared" si="17"/>
        <v>11.916666666666666</v>
      </c>
      <c r="G48" s="278">
        <f t="shared" si="17"/>
        <v>2.75</v>
      </c>
      <c r="H48" s="278">
        <f t="shared" si="17"/>
        <v>25.631666666666664</v>
      </c>
      <c r="I48" s="278">
        <f t="shared" si="17"/>
        <v>13.443333333333333</v>
      </c>
      <c r="J48" s="350">
        <f t="shared" si="17"/>
        <v>12.188333333333333</v>
      </c>
      <c r="K48" s="632">
        <f t="shared" si="17"/>
        <v>8.2166666666666668</v>
      </c>
      <c r="L48" s="278">
        <f t="shared" si="17"/>
        <v>7.4366666666666665</v>
      </c>
      <c r="M48" s="278">
        <f t="shared" si="17"/>
        <v>0.7799999999999998</v>
      </c>
      <c r="N48" s="278">
        <f t="shared" si="17"/>
        <v>8.1433333333333326</v>
      </c>
      <c r="O48" s="278">
        <f t="shared" si="17"/>
        <v>7.583333333333333</v>
      </c>
      <c r="P48" s="350">
        <f t="shared" si="17"/>
        <v>0.56000000000000005</v>
      </c>
      <c r="Q48" s="632">
        <f t="shared" ref="Q48:AI48" si="18">AVERAGE(W27:W30,W33:W34)</f>
        <v>37.805000000000007</v>
      </c>
      <c r="R48" s="278">
        <f t="shared" si="18"/>
        <v>37.107500000000002</v>
      </c>
      <c r="S48" s="278">
        <f t="shared" si="18"/>
        <v>0.69750000000000156</v>
      </c>
      <c r="T48" s="278">
        <f t="shared" si="18"/>
        <v>37.81</v>
      </c>
      <c r="U48" s="278">
        <f t="shared" si="18"/>
        <v>37.642499999999998</v>
      </c>
      <c r="V48" s="350">
        <f t="shared" si="18"/>
        <v>0.16750000000000043</v>
      </c>
      <c r="W48" s="632">
        <f t="shared" si="18"/>
        <v>2613.5</v>
      </c>
      <c r="X48" s="278">
        <f t="shared" si="18"/>
        <v>2583.5</v>
      </c>
      <c r="Y48" s="278">
        <f t="shared" si="18"/>
        <v>30</v>
      </c>
      <c r="Z48" s="278">
        <f t="shared" si="18"/>
        <v>2588.5</v>
      </c>
      <c r="AA48" s="278">
        <f t="shared" si="18"/>
        <v>2582.5</v>
      </c>
      <c r="AB48" s="350">
        <f t="shared" si="18"/>
        <v>2</v>
      </c>
      <c r="AC48" s="278">
        <f t="shared" si="18"/>
        <v>25.400549999999999</v>
      </c>
      <c r="AD48" s="278">
        <f t="shared" si="18"/>
        <v>13.49891</v>
      </c>
      <c r="AE48" s="278">
        <f t="shared" si="18"/>
        <v>0.5254245618333333</v>
      </c>
      <c r="AF48" s="278">
        <f t="shared" si="18"/>
        <v>0.13393637683333334</v>
      </c>
      <c r="AG48" s="278">
        <f t="shared" si="18"/>
        <v>35.224443585328025</v>
      </c>
      <c r="AH48" s="278">
        <f t="shared" si="18"/>
        <v>21.941201431634713</v>
      </c>
      <c r="AI48" s="350">
        <f t="shared" si="18"/>
        <v>9.9354893202302452E-2</v>
      </c>
    </row>
    <row r="49" spans="1:35">
      <c r="A49" s="342" t="s">
        <v>550</v>
      </c>
      <c r="B49" s="632">
        <f t="shared" ref="B49:M49" si="19">AVERAGE(H31:H32, H35)</f>
        <v>31.566666666666666</v>
      </c>
      <c r="C49" s="278">
        <f t="shared" si="19"/>
        <v>25.233333333333334</v>
      </c>
      <c r="D49" s="278">
        <f t="shared" si="19"/>
        <v>6.333333333333333</v>
      </c>
      <c r="E49" s="278">
        <f t="shared" si="19"/>
        <v>19.783333333333331</v>
      </c>
      <c r="F49" s="278">
        <f t="shared" si="19"/>
        <v>15.266666666666666</v>
      </c>
      <c r="G49" s="278">
        <f t="shared" si="19"/>
        <v>4.5166666666666666</v>
      </c>
      <c r="H49" s="278">
        <f t="shared" si="19"/>
        <v>30.016666666666666</v>
      </c>
      <c r="I49" s="278">
        <f t="shared" si="19"/>
        <v>15.988888888888889</v>
      </c>
      <c r="J49" s="350">
        <f t="shared" si="19"/>
        <v>14.027777777777777</v>
      </c>
      <c r="K49" s="632">
        <f t="shared" si="19"/>
        <v>8.7899999999999991</v>
      </c>
      <c r="L49" s="278">
        <f t="shared" si="19"/>
        <v>8.1999999999999993</v>
      </c>
      <c r="M49" s="278">
        <f t="shared" si="19"/>
        <v>0.58999999999999986</v>
      </c>
      <c r="N49" s="278"/>
      <c r="O49" s="278"/>
      <c r="P49" s="350"/>
      <c r="Q49" s="632">
        <f t="shared" ref="Q49:W49" si="20">AVERAGE(W31:W32, W35)</f>
        <v>39.6</v>
      </c>
      <c r="R49" s="278">
        <f t="shared" si="20"/>
        <v>38.299999999999997</v>
      </c>
      <c r="S49" s="278">
        <f t="shared" si="20"/>
        <v>0.95</v>
      </c>
      <c r="T49" s="278">
        <f t="shared" si="20"/>
        <v>39</v>
      </c>
      <c r="U49" s="278">
        <f t="shared" si="20"/>
        <v>36.5</v>
      </c>
      <c r="V49" s="350">
        <f t="shared" si="20"/>
        <v>2.5</v>
      </c>
      <c r="W49" s="632">
        <f t="shared" si="20"/>
        <v>2600</v>
      </c>
      <c r="X49" s="278"/>
      <c r="Y49" s="278"/>
      <c r="Z49" s="278"/>
      <c r="AA49" s="278">
        <f>AVERAGE(AG31:AG32, AG35)</f>
        <v>2500</v>
      </c>
      <c r="AB49" s="350"/>
      <c r="AC49" s="278">
        <f t="shared" ref="AC49:AI49" si="21">AVERAGE(AI31:AI32, AI35)</f>
        <v>28.265763333333336</v>
      </c>
      <c r="AD49" s="278">
        <f t="shared" si="21"/>
        <v>16.319503333333333</v>
      </c>
      <c r="AE49" s="278">
        <f t="shared" si="21"/>
        <v>0.39016955333333336</v>
      </c>
      <c r="AF49" s="278">
        <f t="shared" si="21"/>
        <v>0.12281362600000001</v>
      </c>
      <c r="AG49" s="278">
        <f t="shared" si="21"/>
        <v>39.531629847384004</v>
      </c>
      <c r="AH49" s="278">
        <f t="shared" si="21"/>
        <v>24.934623759756501</v>
      </c>
      <c r="AI49" s="350">
        <f t="shared" si="21"/>
        <v>9.7167114416757919E-2</v>
      </c>
    </row>
    <row r="50" spans="1:35" ht="15" thickBot="1">
      <c r="A50" s="343" t="s">
        <v>551</v>
      </c>
      <c r="B50" s="635">
        <f t="shared" ref="B50:P50" si="22">AVERAGE(H26:H33,H35)</f>
        <v>28.966666666666665</v>
      </c>
      <c r="C50" s="351">
        <f t="shared" si="22"/>
        <v>24.577777777777776</v>
      </c>
      <c r="D50" s="351">
        <f t="shared" si="22"/>
        <v>4.3888888888888893</v>
      </c>
      <c r="E50" s="351">
        <f t="shared" si="22"/>
        <v>16.205555555555556</v>
      </c>
      <c r="F50" s="351">
        <f t="shared" si="22"/>
        <v>12.7</v>
      </c>
      <c r="G50" s="351">
        <f t="shared" si="22"/>
        <v>3.5055555555555555</v>
      </c>
      <c r="H50" s="351">
        <f t="shared" si="22"/>
        <v>26.96</v>
      </c>
      <c r="I50" s="351">
        <f t="shared" si="22"/>
        <v>14.214074074074075</v>
      </c>
      <c r="J50" s="352">
        <f t="shared" si="22"/>
        <v>12.745925925925924</v>
      </c>
      <c r="K50" s="635">
        <f t="shared" si="22"/>
        <v>8.34</v>
      </c>
      <c r="L50" s="351">
        <f t="shared" si="22"/>
        <v>7.9149999999999991</v>
      </c>
      <c r="M50" s="351">
        <f t="shared" si="22"/>
        <v>0.42499999999999971</v>
      </c>
      <c r="N50" s="351">
        <f t="shared" si="22"/>
        <v>8.2120000000000015</v>
      </c>
      <c r="O50" s="351">
        <f t="shared" si="22"/>
        <v>7.9933333333333332</v>
      </c>
      <c r="P50" s="352">
        <f t="shared" si="22"/>
        <v>0.2186666666666667</v>
      </c>
      <c r="Q50" s="635">
        <f t="shared" ref="Q50:AI50" si="23">AVERAGE(W26:W33,W35)</f>
        <v>38.263999999999996</v>
      </c>
      <c r="R50" s="351">
        <f t="shared" si="23"/>
        <v>37.146000000000001</v>
      </c>
      <c r="S50" s="351">
        <f t="shared" si="23"/>
        <v>1.0480000000000014</v>
      </c>
      <c r="T50" s="351">
        <f t="shared" si="23"/>
        <v>38.207999999999998</v>
      </c>
      <c r="U50" s="351">
        <f t="shared" si="23"/>
        <v>37.274000000000001</v>
      </c>
      <c r="V50" s="352">
        <f t="shared" si="23"/>
        <v>0.93400000000000039</v>
      </c>
      <c r="W50" s="635">
        <f t="shared" si="23"/>
        <v>2614.6666666666665</v>
      </c>
      <c r="X50" s="351">
        <f t="shared" si="23"/>
        <v>2573</v>
      </c>
      <c r="Y50" s="351">
        <f t="shared" si="23"/>
        <v>49</v>
      </c>
      <c r="Z50" s="351">
        <f t="shared" si="23"/>
        <v>2600</v>
      </c>
      <c r="AA50" s="351">
        <f t="shared" si="23"/>
        <v>2544.6666666666665</v>
      </c>
      <c r="AB50" s="352">
        <f t="shared" si="23"/>
        <v>33</v>
      </c>
      <c r="AC50" s="351">
        <f t="shared" si="23"/>
        <v>26.208572222222223</v>
      </c>
      <c r="AD50" s="351">
        <f t="shared" si="23"/>
        <v>14.342046666666667</v>
      </c>
      <c r="AE50" s="351">
        <f t="shared" si="23"/>
        <v>0.54949203222222209</v>
      </c>
      <c r="AF50" s="351">
        <f t="shared" si="23"/>
        <v>0.13264727477777777</v>
      </c>
      <c r="AG50" s="351">
        <f t="shared" si="23"/>
        <v>36.43476953759081</v>
      </c>
      <c r="AH50" s="351">
        <f t="shared" si="23"/>
        <v>22.993326091307782</v>
      </c>
      <c r="AI50" s="352">
        <f t="shared" si="23"/>
        <v>9.7191806978935577E-2</v>
      </c>
    </row>
  </sheetData>
  <mergeCells count="4">
    <mergeCell ref="AI2:AO2"/>
    <mergeCell ref="A1:R1"/>
    <mergeCell ref="A38:R38"/>
    <mergeCell ref="H2:AH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17ED4-7FCD-4698-B75C-57EC2C50DFBD}">
  <dimension ref="A1:AC35"/>
  <sheetViews>
    <sheetView workbookViewId="0">
      <selection activeCell="A2" sqref="A2"/>
    </sheetView>
  </sheetViews>
  <sheetFormatPr defaultColWidth="9.140625" defaultRowHeight="15" customHeight="1"/>
  <cols>
    <col min="1" max="2" width="11.42578125" style="261" customWidth="1"/>
    <col min="3" max="3" width="17" style="261" customWidth="1"/>
    <col min="4" max="4" width="32.5703125" style="261" customWidth="1"/>
    <col min="5" max="5" width="17.42578125" style="269" customWidth="1"/>
    <col min="6" max="6" width="17.42578125" style="8" customWidth="1"/>
    <col min="7" max="7" width="13" style="6" customWidth="1"/>
    <col min="8" max="8" width="13.85546875" style="6" customWidth="1"/>
    <col min="9" max="9" width="12" style="6" customWidth="1"/>
    <col min="10" max="10" width="10.85546875" style="6" customWidth="1"/>
    <col min="11" max="11" width="12.42578125" style="6" customWidth="1"/>
    <col min="12" max="12" width="10.5703125" style="6" customWidth="1"/>
    <col min="13" max="13" width="10.85546875" style="6" customWidth="1"/>
    <col min="14" max="14" width="16.140625" style="6" customWidth="1"/>
    <col min="15" max="15" width="9.85546875" style="6" customWidth="1"/>
    <col min="16" max="16" width="10.140625" style="6" customWidth="1"/>
    <col min="17" max="17" width="39.42578125" style="6" customWidth="1"/>
    <col min="18" max="18" width="14.42578125" style="6" customWidth="1"/>
    <col min="19" max="19" width="12" style="6" customWidth="1"/>
    <col min="20" max="21" width="13.85546875" style="6" customWidth="1"/>
    <col min="22" max="22" width="27.42578125" style="6" customWidth="1"/>
    <col min="25" max="25" width="11" style="6" customWidth="1"/>
    <col min="26" max="26" width="9.140625" style="6"/>
    <col min="27" max="27" width="7.5703125" style="6" customWidth="1"/>
    <col min="28" max="28" width="26.140625" style="6" customWidth="1"/>
    <col min="29" max="16384" width="9.140625" style="6"/>
  </cols>
  <sheetData>
    <row r="1" spans="1:29" ht="51" customHeight="1" thickBot="1">
      <c r="A1" s="646" t="s">
        <v>552</v>
      </c>
      <c r="B1" s="644"/>
      <c r="C1" s="644"/>
      <c r="D1" s="644"/>
      <c r="E1" s="644"/>
      <c r="F1" s="644"/>
      <c r="G1" s="644"/>
      <c r="H1" s="644"/>
      <c r="I1" s="644"/>
      <c r="J1" s="644"/>
      <c r="K1" s="644"/>
      <c r="L1" s="644"/>
      <c r="M1" s="359"/>
    </row>
    <row r="2" spans="1:29" ht="17.100000000000001" thickBot="1">
      <c r="A2" s="286"/>
      <c r="B2" s="287"/>
      <c r="C2" s="287"/>
      <c r="D2" s="288"/>
      <c r="E2" s="645" t="s">
        <v>553</v>
      </c>
      <c r="F2" s="650"/>
      <c r="G2" s="650"/>
      <c r="H2" s="650"/>
      <c r="I2" s="650"/>
      <c r="J2" s="650"/>
      <c r="K2" s="652"/>
      <c r="L2" s="651" t="s">
        <v>554</v>
      </c>
      <c r="M2" s="650"/>
      <c r="N2" s="650"/>
      <c r="O2" s="650"/>
      <c r="P2" s="650"/>
      <c r="Q2" s="652"/>
      <c r="R2" s="649" t="s">
        <v>555</v>
      </c>
      <c r="S2" s="650"/>
      <c r="T2" s="650"/>
      <c r="U2" s="650"/>
      <c r="V2" s="652"/>
      <c r="W2" s="649" t="s">
        <v>556</v>
      </c>
      <c r="X2" s="653"/>
      <c r="Y2" s="653"/>
      <c r="Z2" s="653"/>
      <c r="AA2" s="653"/>
      <c r="AB2" s="654"/>
    </row>
    <row r="3" spans="1:29" s="296" customFormat="1" ht="30.75" customHeight="1" thickBot="1">
      <c r="A3" s="324" t="s">
        <v>557</v>
      </c>
      <c r="B3" s="325" t="s">
        <v>558</v>
      </c>
      <c r="C3" s="326" t="s">
        <v>22</v>
      </c>
      <c r="D3" s="327" t="s">
        <v>23</v>
      </c>
      <c r="E3" s="328" t="s">
        <v>491</v>
      </c>
      <c r="F3" s="329" t="s">
        <v>492</v>
      </c>
      <c r="G3" s="330" t="s">
        <v>493</v>
      </c>
      <c r="H3" s="330" t="s">
        <v>494</v>
      </c>
      <c r="I3" s="330" t="s">
        <v>559</v>
      </c>
      <c r="J3" s="330" t="s">
        <v>536</v>
      </c>
      <c r="K3" s="331" t="s">
        <v>560</v>
      </c>
      <c r="L3" s="332" t="s">
        <v>561</v>
      </c>
      <c r="M3" s="330" t="s">
        <v>562</v>
      </c>
      <c r="N3" s="330" t="s">
        <v>563</v>
      </c>
      <c r="O3" s="330" t="s">
        <v>564</v>
      </c>
      <c r="P3" s="330" t="s">
        <v>565</v>
      </c>
      <c r="Q3" s="331" t="s">
        <v>26</v>
      </c>
      <c r="R3" s="332" t="s">
        <v>561</v>
      </c>
      <c r="S3" s="330" t="s">
        <v>562</v>
      </c>
      <c r="T3" s="333" t="s">
        <v>566</v>
      </c>
      <c r="U3" s="333" t="s">
        <v>567</v>
      </c>
      <c r="V3" s="331" t="s">
        <v>26</v>
      </c>
      <c r="W3" s="334" t="s">
        <v>568</v>
      </c>
      <c r="X3" s="335" t="s">
        <v>569</v>
      </c>
      <c r="Y3" s="330" t="s">
        <v>570</v>
      </c>
      <c r="Z3" s="330" t="s">
        <v>542</v>
      </c>
      <c r="AA3" s="330" t="s">
        <v>571</v>
      </c>
      <c r="AB3" s="331" t="s">
        <v>26</v>
      </c>
    </row>
    <row r="4" spans="1:29" ht="14.45">
      <c r="A4" s="289" t="s">
        <v>572</v>
      </c>
      <c r="B4" s="307" t="s">
        <v>573</v>
      </c>
      <c r="C4" s="290" t="s">
        <v>574</v>
      </c>
      <c r="D4" s="291" t="s">
        <v>64</v>
      </c>
      <c r="E4" s="271" t="s">
        <v>65</v>
      </c>
      <c r="F4" s="272" t="s">
        <v>66</v>
      </c>
      <c r="G4" s="273">
        <v>-21.948138889999999</v>
      </c>
      <c r="H4" s="273">
        <v>165.99313889999999</v>
      </c>
      <c r="I4" s="274">
        <v>31.55</v>
      </c>
      <c r="J4" s="274">
        <v>22.2</v>
      </c>
      <c r="K4" s="275" t="s">
        <v>150</v>
      </c>
      <c r="L4" s="297">
        <v>-21.024999999999999</v>
      </c>
      <c r="M4" s="298">
        <v>165.07499999999999</v>
      </c>
      <c r="N4" s="299">
        <v>28</v>
      </c>
      <c r="O4" s="299">
        <v>27.2</v>
      </c>
      <c r="P4" s="299">
        <v>22.6</v>
      </c>
      <c r="Q4" s="319" t="s">
        <v>575</v>
      </c>
      <c r="R4" s="309">
        <v>-21.985499999999998</v>
      </c>
      <c r="S4" s="6">
        <v>165.83799999999999</v>
      </c>
      <c r="T4" s="301">
        <v>0.14944923199999999</v>
      </c>
      <c r="U4" s="301">
        <v>7.6174940999999996E-2</v>
      </c>
      <c r="V4" s="320" t="s">
        <v>576</v>
      </c>
      <c r="W4" s="312">
        <v>-21.948138888888799</v>
      </c>
      <c r="X4" s="270" t="s">
        <v>577</v>
      </c>
      <c r="Y4" s="313">
        <v>42.421981811523402</v>
      </c>
      <c r="Z4" s="313">
        <v>11.684186050310901</v>
      </c>
      <c r="AA4" s="313">
        <v>0.25577997167905098</v>
      </c>
      <c r="AB4" s="314" t="s">
        <v>578</v>
      </c>
      <c r="AC4" s="313" t="s">
        <v>91</v>
      </c>
    </row>
    <row r="5" spans="1:29" ht="14.45">
      <c r="A5" s="289" t="s">
        <v>572</v>
      </c>
      <c r="B5" s="307" t="s">
        <v>579</v>
      </c>
      <c r="C5" s="290" t="s">
        <v>574</v>
      </c>
      <c r="D5" s="291" t="s">
        <v>211</v>
      </c>
      <c r="E5" s="271" t="s">
        <v>80</v>
      </c>
      <c r="F5" s="272" t="s">
        <v>81</v>
      </c>
      <c r="G5" s="273">
        <v>-16.388000000000002</v>
      </c>
      <c r="H5" s="273">
        <v>145.566</v>
      </c>
      <c r="I5" s="274">
        <v>33.299999999999997</v>
      </c>
      <c r="J5" s="274">
        <v>21.9</v>
      </c>
      <c r="K5" s="275" t="s">
        <v>150</v>
      </c>
      <c r="L5" s="297">
        <v>-16.100000000000001</v>
      </c>
      <c r="M5" s="298">
        <v>145.97499999999999</v>
      </c>
      <c r="N5" s="299">
        <v>29.7</v>
      </c>
      <c r="O5" s="299">
        <v>28.8</v>
      </c>
      <c r="P5" s="299">
        <v>23.5</v>
      </c>
      <c r="Q5" s="319" t="s">
        <v>580</v>
      </c>
      <c r="R5" s="321">
        <v>-16.388000000000002</v>
      </c>
      <c r="S5" s="322">
        <v>145.566</v>
      </c>
      <c r="T5" s="301">
        <v>0.53780752600000004</v>
      </c>
      <c r="U5" s="301">
        <v>0.15525841300000001</v>
      </c>
      <c r="V5" s="320" t="s">
        <v>576</v>
      </c>
      <c r="W5" s="312">
        <v>-16.388000000000002</v>
      </c>
      <c r="X5">
        <v>145.566</v>
      </c>
      <c r="Y5" s="313">
        <v>44.486942291259702</v>
      </c>
      <c r="Z5" s="313">
        <v>24.5681352321232</v>
      </c>
      <c r="AA5" s="313">
        <v>0.12047146260738301</v>
      </c>
      <c r="AB5" s="314" t="s">
        <v>578</v>
      </c>
      <c r="AC5" s="313" t="s">
        <v>91</v>
      </c>
    </row>
    <row r="6" spans="1:29" ht="14.45">
      <c r="A6" s="289" t="s">
        <v>572</v>
      </c>
      <c r="B6" s="307" t="s">
        <v>581</v>
      </c>
      <c r="C6" s="290" t="s">
        <v>574</v>
      </c>
      <c r="D6" s="291" t="s">
        <v>517</v>
      </c>
      <c r="E6" s="271" t="s">
        <v>95</v>
      </c>
      <c r="F6" s="272" t="s">
        <v>96</v>
      </c>
      <c r="G6" s="273">
        <v>18.34866667</v>
      </c>
      <c r="H6" s="273">
        <v>-64.698499999999996</v>
      </c>
      <c r="I6" s="274">
        <v>31.7</v>
      </c>
      <c r="J6" s="274">
        <v>25.4</v>
      </c>
      <c r="K6" s="275" t="s">
        <v>150</v>
      </c>
      <c r="L6" s="297">
        <v>18.2</v>
      </c>
      <c r="M6" s="298">
        <v>-64.55</v>
      </c>
      <c r="N6" s="299">
        <v>29.5</v>
      </c>
      <c r="O6" s="299">
        <v>28.4</v>
      </c>
      <c r="P6" s="299">
        <v>25.7</v>
      </c>
      <c r="Q6" s="319" t="s">
        <v>582</v>
      </c>
      <c r="R6" s="321">
        <v>18.34866667</v>
      </c>
      <c r="S6" s="322">
        <v>-64.698499999999996</v>
      </c>
      <c r="T6" s="301">
        <v>0.12570329</v>
      </c>
      <c r="U6" s="301">
        <v>9.225042E-2</v>
      </c>
      <c r="V6" s="320" t="s">
        <v>576</v>
      </c>
      <c r="W6" s="315" t="s">
        <v>583</v>
      </c>
      <c r="X6">
        <v>-64.698499999999996</v>
      </c>
      <c r="Y6" s="313">
        <v>44.438690185546797</v>
      </c>
      <c r="Z6" s="313">
        <v>28.749885771869799</v>
      </c>
      <c r="AA6" s="313">
        <v>8.7638996541499994E-2</v>
      </c>
      <c r="AB6" s="314" t="s">
        <v>578</v>
      </c>
      <c r="AC6" s="313" t="s">
        <v>91</v>
      </c>
    </row>
    <row r="7" spans="1:29" ht="14.45">
      <c r="A7" s="289" t="s">
        <v>584</v>
      </c>
      <c r="B7" s="307" t="s">
        <v>585</v>
      </c>
      <c r="C7" s="290" t="s">
        <v>104</v>
      </c>
      <c r="D7" s="291" t="s">
        <v>105</v>
      </c>
      <c r="E7" s="271" t="s">
        <v>106</v>
      </c>
      <c r="F7" s="272" t="s">
        <v>107</v>
      </c>
      <c r="G7" s="273">
        <v>19.684333330000001</v>
      </c>
      <c r="H7" s="273">
        <v>-80.023416670000003</v>
      </c>
      <c r="I7" s="274">
        <v>30.6</v>
      </c>
      <c r="J7" s="274">
        <v>25.8</v>
      </c>
      <c r="K7" s="275" t="s">
        <v>150</v>
      </c>
      <c r="L7" s="297">
        <v>19.5</v>
      </c>
      <c r="M7" s="298">
        <v>-80.575000000000003</v>
      </c>
      <c r="N7" s="299">
        <v>30.3</v>
      </c>
      <c r="O7" s="299">
        <v>29.4</v>
      </c>
      <c r="P7" s="299">
        <v>26.1</v>
      </c>
      <c r="Q7" s="319" t="s">
        <v>586</v>
      </c>
      <c r="R7" s="321">
        <v>19.684333330000001</v>
      </c>
      <c r="S7" s="322">
        <v>-80.023416670000003</v>
      </c>
      <c r="T7" s="301">
        <v>0.19026905499999999</v>
      </c>
      <c r="U7" s="301">
        <v>0.10405387000000001</v>
      </c>
      <c r="V7" s="320" t="s">
        <v>576</v>
      </c>
      <c r="W7" s="315" t="s">
        <v>587</v>
      </c>
      <c r="X7">
        <v>-80.023416666666606</v>
      </c>
      <c r="Y7" s="313">
        <v>44.102096557617102</v>
      </c>
      <c r="Z7" s="313">
        <v>31.579917537145398</v>
      </c>
      <c r="AA7" s="313">
        <v>6.7467987537384005E-2</v>
      </c>
      <c r="AB7" s="314" t="s">
        <v>578</v>
      </c>
      <c r="AC7" s="313" t="s">
        <v>91</v>
      </c>
    </row>
    <row r="8" spans="1:29" ht="14.45">
      <c r="A8" s="289" t="s">
        <v>584</v>
      </c>
      <c r="B8" s="307" t="s">
        <v>588</v>
      </c>
      <c r="C8" s="290" t="s">
        <v>104</v>
      </c>
      <c r="D8" s="291" t="s">
        <v>115</v>
      </c>
      <c r="E8" s="271" t="s">
        <v>116</v>
      </c>
      <c r="F8" s="272" t="s">
        <v>117</v>
      </c>
      <c r="G8" s="273">
        <v>24.97366667</v>
      </c>
      <c r="H8" s="273">
        <v>-80.021944439999999</v>
      </c>
      <c r="I8" s="274">
        <v>32.35</v>
      </c>
      <c r="J8" s="274">
        <v>13</v>
      </c>
      <c r="K8" s="275" t="s">
        <v>150</v>
      </c>
      <c r="L8" s="297">
        <v>26.3</v>
      </c>
      <c r="M8" s="298">
        <v>-80.075000000000003</v>
      </c>
      <c r="N8" s="299">
        <v>30.5</v>
      </c>
      <c r="O8" s="299">
        <v>29.4</v>
      </c>
      <c r="P8" s="299">
        <v>23.3</v>
      </c>
      <c r="Q8" s="319" t="s">
        <v>589</v>
      </c>
      <c r="R8" s="321">
        <v>24.97366667</v>
      </c>
      <c r="S8" s="322">
        <v>-80.021944439999999</v>
      </c>
      <c r="T8" s="301">
        <v>0.41996566800000001</v>
      </c>
      <c r="U8" s="301">
        <v>0.114973042</v>
      </c>
      <c r="V8" s="320" t="s">
        <v>576</v>
      </c>
      <c r="W8" s="315" t="s">
        <v>590</v>
      </c>
      <c r="X8">
        <v>-80.771944444444401</v>
      </c>
      <c r="Y8" s="313">
        <v>42.906314849853501</v>
      </c>
      <c r="Z8" s="313">
        <v>5.9412999236463504</v>
      </c>
      <c r="AA8" s="313">
        <v>0.39601990580558699</v>
      </c>
      <c r="AB8" s="314" t="s">
        <v>578</v>
      </c>
      <c r="AC8" s="313" t="s">
        <v>91</v>
      </c>
    </row>
    <row r="9" spans="1:29" ht="14.45">
      <c r="A9" s="289" t="s">
        <v>591</v>
      </c>
      <c r="B9" s="307" t="s">
        <v>592</v>
      </c>
      <c r="C9" s="290" t="s">
        <v>129</v>
      </c>
      <c r="D9" s="291" t="s">
        <v>130</v>
      </c>
      <c r="E9" s="271" t="s">
        <v>131</v>
      </c>
      <c r="F9" s="272" t="s">
        <v>132</v>
      </c>
      <c r="G9" s="273">
        <v>20.825944440000001</v>
      </c>
      <c r="H9" s="273">
        <v>-86.880888889999994</v>
      </c>
      <c r="I9" s="274">
        <v>30.4</v>
      </c>
      <c r="J9" s="274">
        <v>24</v>
      </c>
      <c r="K9" s="275" t="s">
        <v>150</v>
      </c>
      <c r="L9" s="297">
        <v>19.925000000000001</v>
      </c>
      <c r="M9" s="298">
        <v>-87.4</v>
      </c>
      <c r="N9" s="299">
        <v>29.7</v>
      </c>
      <c r="O9" s="299">
        <v>28.8</v>
      </c>
      <c r="P9" s="299">
        <v>26.3</v>
      </c>
      <c r="Q9" s="319" t="s">
        <v>593</v>
      </c>
      <c r="R9" s="309">
        <v>20.823</v>
      </c>
      <c r="S9" s="6">
        <v>-86.86</v>
      </c>
      <c r="T9" s="301">
        <v>0.43943532499999999</v>
      </c>
      <c r="U9" s="301">
        <v>0.187790859</v>
      </c>
      <c r="V9" s="320" t="s">
        <v>576</v>
      </c>
      <c r="W9" s="315" t="s">
        <v>594</v>
      </c>
      <c r="X9">
        <v>-86.880888888888805</v>
      </c>
      <c r="Y9" s="313">
        <v>42.864960129196497</v>
      </c>
      <c r="Z9" s="313">
        <v>29.542966512861799</v>
      </c>
      <c r="AA9" s="313">
        <v>7.5809840414975099E-2</v>
      </c>
      <c r="AB9" s="314" t="s">
        <v>578</v>
      </c>
      <c r="AC9" s="313" t="s">
        <v>91</v>
      </c>
    </row>
    <row r="10" spans="1:29" ht="14.45">
      <c r="A10" s="289" t="s">
        <v>595</v>
      </c>
      <c r="B10" s="307" t="s">
        <v>596</v>
      </c>
      <c r="C10" s="290" t="s">
        <v>143</v>
      </c>
      <c r="D10" s="291" t="s">
        <v>144</v>
      </c>
      <c r="E10" s="271" t="s">
        <v>145</v>
      </c>
      <c r="F10" s="272" t="s">
        <v>146</v>
      </c>
      <c r="G10" s="273">
        <v>-9.7774444440000003</v>
      </c>
      <c r="H10" s="273">
        <v>150.84661109999999</v>
      </c>
      <c r="I10" s="274">
        <v>31.5</v>
      </c>
      <c r="J10" s="274">
        <v>27.3</v>
      </c>
      <c r="K10" s="275" t="s">
        <v>150</v>
      </c>
      <c r="L10" s="297">
        <v>-6.4249999999999998</v>
      </c>
      <c r="M10" s="298">
        <v>151.15</v>
      </c>
      <c r="N10" s="299">
        <v>30</v>
      </c>
      <c r="O10" s="299">
        <v>29.1</v>
      </c>
      <c r="P10" s="299">
        <v>27.3</v>
      </c>
      <c r="Q10" s="319" t="s">
        <v>597</v>
      </c>
      <c r="R10" s="321">
        <v>-9.7774444440000003</v>
      </c>
      <c r="S10" s="322">
        <v>150.84661109999999</v>
      </c>
      <c r="T10" s="301">
        <v>0.21292731100000001</v>
      </c>
      <c r="U10" s="301">
        <v>0.114813887</v>
      </c>
      <c r="V10" s="320" t="s">
        <v>576</v>
      </c>
      <c r="W10" s="312">
        <v>-9.7774444444444395</v>
      </c>
      <c r="X10" s="270" t="s">
        <v>598</v>
      </c>
      <c r="Y10" s="313">
        <v>40.186691284179602</v>
      </c>
      <c r="Z10" s="313">
        <v>24.678212918680401</v>
      </c>
      <c r="AA10" s="313">
        <v>9.9934667348861694E-2</v>
      </c>
      <c r="AB10" s="314" t="s">
        <v>578</v>
      </c>
      <c r="AC10" s="313" t="s">
        <v>91</v>
      </c>
    </row>
    <row r="11" spans="1:29" ht="14.45">
      <c r="A11" s="289" t="s">
        <v>595</v>
      </c>
      <c r="B11" s="307" t="s">
        <v>599</v>
      </c>
      <c r="C11" s="290" t="s">
        <v>143</v>
      </c>
      <c r="D11" s="291" t="s">
        <v>157</v>
      </c>
      <c r="E11" s="271" t="s">
        <v>158</v>
      </c>
      <c r="F11" s="272" t="s">
        <v>159</v>
      </c>
      <c r="G11" s="273">
        <v>20.022500000000001</v>
      </c>
      <c r="H11" s="273">
        <v>145.22149999999999</v>
      </c>
      <c r="I11" s="274">
        <v>31.3</v>
      </c>
      <c r="J11" s="274"/>
      <c r="K11" s="275" t="s">
        <v>150</v>
      </c>
      <c r="L11" s="297">
        <v>17.25</v>
      </c>
      <c r="M11" s="298">
        <v>145.55000000000001</v>
      </c>
      <c r="N11" s="299">
        <v>30.2</v>
      </c>
      <c r="O11" s="299">
        <v>29.2</v>
      </c>
      <c r="P11" s="299">
        <v>26.5</v>
      </c>
      <c r="Q11" s="319" t="s">
        <v>600</v>
      </c>
      <c r="R11" s="321">
        <v>20.022500000000001</v>
      </c>
      <c r="S11" s="322">
        <v>145.22149999999999</v>
      </c>
      <c r="T11" s="301">
        <v>7.3576300999999997E-2</v>
      </c>
      <c r="U11" s="301">
        <v>5.4501412999999999E-2</v>
      </c>
      <c r="V11" s="320" t="s">
        <v>576</v>
      </c>
      <c r="W11" s="312">
        <v>20.022500000000001</v>
      </c>
      <c r="X11">
        <v>145.22149999999999</v>
      </c>
      <c r="Y11" s="313">
        <v>44.362380981445298</v>
      </c>
      <c r="Z11" s="313">
        <v>34.945714030141801</v>
      </c>
      <c r="AA11" s="313">
        <v>4.7828011214733103E-2</v>
      </c>
      <c r="AB11" s="314" t="s">
        <v>578</v>
      </c>
      <c r="AC11" s="313" t="s">
        <v>91</v>
      </c>
    </row>
    <row r="12" spans="1:29" ht="14.45">
      <c r="A12" s="289" t="s">
        <v>595</v>
      </c>
      <c r="B12" s="307" t="s">
        <v>601</v>
      </c>
      <c r="C12" s="290" t="s">
        <v>143</v>
      </c>
      <c r="D12" s="291" t="s">
        <v>172</v>
      </c>
      <c r="E12" s="271" t="s">
        <v>167</v>
      </c>
      <c r="F12" s="272" t="s">
        <v>168</v>
      </c>
      <c r="G12" s="273">
        <v>27.87044444</v>
      </c>
      <c r="H12" s="273">
        <v>128.23380560000001</v>
      </c>
      <c r="I12" s="276">
        <v>33</v>
      </c>
      <c r="J12" s="276"/>
      <c r="K12" s="275" t="s">
        <v>150</v>
      </c>
      <c r="L12" s="297">
        <v>28.3</v>
      </c>
      <c r="M12" s="298">
        <v>129</v>
      </c>
      <c r="N12" s="299">
        <v>29.6</v>
      </c>
      <c r="O12" s="299">
        <v>28.7</v>
      </c>
      <c r="P12" s="299">
        <v>21</v>
      </c>
      <c r="Q12" s="319" t="s">
        <v>602</v>
      </c>
      <c r="R12" s="321">
        <v>27.87044444</v>
      </c>
      <c r="S12" s="322">
        <v>128.23380560000001</v>
      </c>
      <c r="T12" s="301">
        <v>0.51494271199999997</v>
      </c>
      <c r="U12" s="301">
        <v>9.8223594999999997E-2</v>
      </c>
      <c r="V12" s="320" t="s">
        <v>576</v>
      </c>
      <c r="W12" s="315" t="s">
        <v>603</v>
      </c>
      <c r="X12" s="270" t="s">
        <v>604</v>
      </c>
      <c r="Y12" s="313">
        <v>34.068688256399902</v>
      </c>
      <c r="Z12" s="313">
        <v>24.012019237919201</v>
      </c>
      <c r="AA12" s="313">
        <v>7.1854402444192306E-2</v>
      </c>
      <c r="AB12" s="314" t="s">
        <v>578</v>
      </c>
      <c r="AC12" s="313" t="s">
        <v>91</v>
      </c>
    </row>
    <row r="13" spans="1:29" ht="14.45">
      <c r="A13" s="289" t="s">
        <v>605</v>
      </c>
      <c r="B13" s="307" t="s">
        <v>606</v>
      </c>
      <c r="C13" s="290" t="s">
        <v>174</v>
      </c>
      <c r="D13" s="291" t="s">
        <v>175</v>
      </c>
      <c r="E13" s="277" t="s">
        <v>176</v>
      </c>
      <c r="F13" s="8" t="s">
        <v>177</v>
      </c>
      <c r="G13" s="273">
        <v>-14.17883333</v>
      </c>
      <c r="H13" s="273">
        <v>-169.65477780000001</v>
      </c>
      <c r="I13" s="274">
        <v>34.936666666666667</v>
      </c>
      <c r="J13" s="274">
        <v>25.33</v>
      </c>
      <c r="K13" s="275" t="s">
        <v>150</v>
      </c>
      <c r="L13" s="297">
        <v>-12.824999999999999</v>
      </c>
      <c r="M13" s="298">
        <v>-170.47499999999999</v>
      </c>
      <c r="N13" s="299">
        <v>30.1</v>
      </c>
      <c r="O13" s="299">
        <v>29</v>
      </c>
      <c r="P13" s="299">
        <v>27.1</v>
      </c>
      <c r="Q13" s="319" t="s">
        <v>607</v>
      </c>
      <c r="R13" s="321">
        <v>-14.17883333</v>
      </c>
      <c r="S13" s="322">
        <v>-169.65477780000001</v>
      </c>
      <c r="T13" s="322">
        <v>6.7833984E-2</v>
      </c>
      <c r="U13" s="322">
        <v>4.5726097E-2</v>
      </c>
      <c r="V13" s="320" t="s">
        <v>576</v>
      </c>
      <c r="W13" s="312">
        <v>-14.1788333333333</v>
      </c>
      <c r="X13">
        <v>-169.65477777777701</v>
      </c>
      <c r="Y13" s="313">
        <v>42.035059429350298</v>
      </c>
      <c r="Z13" s="313">
        <v>33.1857396075292</v>
      </c>
      <c r="AA13" s="313">
        <v>4.7615067767245403E-2</v>
      </c>
      <c r="AB13" s="314" t="s">
        <v>578</v>
      </c>
      <c r="AC13" s="313" t="s">
        <v>91</v>
      </c>
    </row>
    <row r="14" spans="1:29" ht="16.5" customHeight="1">
      <c r="A14" s="289" t="s">
        <v>608</v>
      </c>
      <c r="B14" s="307" t="s">
        <v>609</v>
      </c>
      <c r="C14" s="261" t="s">
        <v>191</v>
      </c>
      <c r="D14" s="292" t="s">
        <v>192</v>
      </c>
      <c r="E14" s="277" t="s">
        <v>202</v>
      </c>
      <c r="F14" s="8" t="s">
        <v>203</v>
      </c>
      <c r="G14" s="273">
        <v>7.2811111110000004</v>
      </c>
      <c r="H14" s="273">
        <v>134.4949167</v>
      </c>
      <c r="I14" s="6">
        <v>30.7</v>
      </c>
      <c r="J14" s="6">
        <v>27.8</v>
      </c>
      <c r="K14" s="275" t="s">
        <v>150</v>
      </c>
      <c r="L14" s="297">
        <v>7.6749999999999998</v>
      </c>
      <c r="M14" s="298">
        <v>134.42500000000001</v>
      </c>
      <c r="N14" s="299">
        <v>30.2</v>
      </c>
      <c r="O14" s="299">
        <v>29.3</v>
      </c>
      <c r="P14" s="299">
        <v>27.5</v>
      </c>
      <c r="Q14" s="319" t="s">
        <v>610</v>
      </c>
      <c r="R14" s="321">
        <v>7.2811111110000004</v>
      </c>
      <c r="S14" s="322">
        <v>134.4949167</v>
      </c>
      <c r="T14" s="301">
        <v>0.14857300000000001</v>
      </c>
      <c r="U14" s="301">
        <v>6.9998000000000005E-2</v>
      </c>
      <c r="V14" s="320" t="s">
        <v>576</v>
      </c>
      <c r="W14" s="315" t="s">
        <v>611</v>
      </c>
      <c r="X14" s="270" t="s">
        <v>612</v>
      </c>
      <c r="Y14" s="313">
        <v>42.037491465723697</v>
      </c>
      <c r="Z14" s="313">
        <v>26.163660614124201</v>
      </c>
      <c r="AA14" s="313">
        <v>9.5375670596610604E-2</v>
      </c>
      <c r="AB14" s="314" t="s">
        <v>578</v>
      </c>
      <c r="AC14" s="313" t="s">
        <v>91</v>
      </c>
    </row>
    <row r="15" spans="1:29" ht="14.45">
      <c r="A15" s="289" t="s">
        <v>608</v>
      </c>
      <c r="B15" s="307" t="s">
        <v>613</v>
      </c>
      <c r="C15" s="261" t="s">
        <v>191</v>
      </c>
      <c r="D15" s="292" t="s">
        <v>211</v>
      </c>
      <c r="E15" s="271" t="s">
        <v>212</v>
      </c>
      <c r="F15" s="272" t="s">
        <v>213</v>
      </c>
      <c r="G15" s="273">
        <v>-23.449539000000001</v>
      </c>
      <c r="H15" s="273">
        <v>151.98877300000001</v>
      </c>
      <c r="I15" s="278">
        <v>29.98</v>
      </c>
      <c r="J15" s="278">
        <v>19.549999999999997</v>
      </c>
      <c r="K15" s="275" t="s">
        <v>150</v>
      </c>
      <c r="L15" s="297">
        <v>-22.625</v>
      </c>
      <c r="M15" s="298">
        <v>151.125</v>
      </c>
      <c r="N15" s="299">
        <v>28.5</v>
      </c>
      <c r="O15" s="299">
        <v>27.5</v>
      </c>
      <c r="P15" s="299">
        <v>21.4</v>
      </c>
      <c r="Q15" s="319" t="s">
        <v>614</v>
      </c>
      <c r="R15" s="321">
        <v>-23.449539000000001</v>
      </c>
      <c r="S15" s="322">
        <v>151.98877300000001</v>
      </c>
      <c r="T15" s="301">
        <v>0.34647898399999999</v>
      </c>
      <c r="U15" s="301">
        <v>0.117010879</v>
      </c>
      <c r="V15" s="320" t="s">
        <v>576</v>
      </c>
      <c r="W15" s="312">
        <v>-23.449539000000001</v>
      </c>
      <c r="X15">
        <v>151.98877300000001</v>
      </c>
      <c r="Y15" s="313">
        <v>43.067616209691799</v>
      </c>
      <c r="Z15" s="313">
        <v>23.849316137296601</v>
      </c>
      <c r="AA15" s="313">
        <v>0.117297027336091</v>
      </c>
      <c r="AB15" s="314" t="s">
        <v>578</v>
      </c>
      <c r="AC15" s="313" t="s">
        <v>91</v>
      </c>
    </row>
    <row r="16" spans="1:29" ht="14.45">
      <c r="A16" s="289" t="s">
        <v>608</v>
      </c>
      <c r="B16" s="307" t="s">
        <v>615</v>
      </c>
      <c r="C16" s="261" t="s">
        <v>191</v>
      </c>
      <c r="D16" s="292" t="s">
        <v>225</v>
      </c>
      <c r="E16" s="277" t="s">
        <v>226</v>
      </c>
      <c r="F16" s="8" t="s">
        <v>227</v>
      </c>
      <c r="G16" s="273">
        <v>-17.50519444</v>
      </c>
      <c r="H16" s="273">
        <v>-149.82161110000001</v>
      </c>
      <c r="I16" s="278">
        <v>29.96</v>
      </c>
      <c r="J16" s="278">
        <v>25.33</v>
      </c>
      <c r="K16" s="275" t="s">
        <v>150</v>
      </c>
      <c r="L16" s="297">
        <v>-16.95</v>
      </c>
      <c r="M16" s="298">
        <v>-151.375</v>
      </c>
      <c r="N16" s="299">
        <v>29.8</v>
      </c>
      <c r="O16" s="299">
        <v>28.6</v>
      </c>
      <c r="P16" s="299">
        <v>26.2</v>
      </c>
      <c r="Q16" s="319" t="s">
        <v>616</v>
      </c>
      <c r="R16" s="321">
        <v>-17.50519444</v>
      </c>
      <c r="S16" s="322">
        <v>-149.82161110000001</v>
      </c>
      <c r="T16" s="301">
        <v>9.1329114000000003E-2</v>
      </c>
      <c r="U16" s="301">
        <v>6.1714500999999998E-2</v>
      </c>
      <c r="V16" s="320" t="s">
        <v>576</v>
      </c>
      <c r="W16" s="312">
        <v>-17.505194444444399</v>
      </c>
      <c r="X16">
        <v>-149.821611111111</v>
      </c>
      <c r="Y16" s="313">
        <v>42.0438423156738</v>
      </c>
      <c r="Z16" s="313">
        <v>30.204358565586102</v>
      </c>
      <c r="AA16" s="313">
        <v>6.9193319976329798E-2</v>
      </c>
      <c r="AB16" s="314" t="s">
        <v>578</v>
      </c>
      <c r="AC16" s="313" t="s">
        <v>91</v>
      </c>
    </row>
    <row r="17" spans="1:29" ht="14.45">
      <c r="A17" s="289" t="s">
        <v>608</v>
      </c>
      <c r="B17" s="307" t="s">
        <v>617</v>
      </c>
      <c r="C17" s="261" t="s">
        <v>191</v>
      </c>
      <c r="D17" s="292" t="s">
        <v>238</v>
      </c>
      <c r="E17" s="271" t="s">
        <v>239</v>
      </c>
      <c r="F17" s="272" t="s">
        <v>240</v>
      </c>
      <c r="G17" s="273">
        <v>21.433143999999999</v>
      </c>
      <c r="H17" s="273">
        <v>-157.78637499999999</v>
      </c>
      <c r="I17" s="278">
        <v>29.35</v>
      </c>
      <c r="J17" s="278">
        <v>23</v>
      </c>
      <c r="K17" s="275" t="s">
        <v>150</v>
      </c>
      <c r="L17" s="297">
        <v>20.574999999999999</v>
      </c>
      <c r="M17" s="298">
        <v>-157.69999999999999</v>
      </c>
      <c r="N17" s="299">
        <v>28</v>
      </c>
      <c r="O17" s="299">
        <v>27</v>
      </c>
      <c r="P17" s="299">
        <v>23.9</v>
      </c>
      <c r="Q17" s="319" t="s">
        <v>618</v>
      </c>
      <c r="R17" s="321">
        <v>21.433143999999999</v>
      </c>
      <c r="S17" s="322">
        <v>-157.78637499999999</v>
      </c>
      <c r="T17" s="301">
        <v>9.2162315999999994E-2</v>
      </c>
      <c r="U17" s="301">
        <v>6.4833565999999995E-2</v>
      </c>
      <c r="V17" s="320" t="s">
        <v>576</v>
      </c>
      <c r="W17" s="312">
        <v>21.433143999999999</v>
      </c>
      <c r="X17">
        <v>-157.78637499999999</v>
      </c>
      <c r="Y17" s="313">
        <v>39.4122268481132</v>
      </c>
      <c r="AA17" s="313">
        <v>0.18084874367102599</v>
      </c>
      <c r="AB17" s="314" t="s">
        <v>578</v>
      </c>
      <c r="AC17" s="313" t="s">
        <v>91</v>
      </c>
    </row>
    <row r="18" spans="1:29" ht="14.45">
      <c r="A18" s="289" t="s">
        <v>619</v>
      </c>
      <c r="B18" s="307" t="s">
        <v>620</v>
      </c>
      <c r="C18" s="261" t="s">
        <v>254</v>
      </c>
      <c r="D18" s="292" t="s">
        <v>192</v>
      </c>
      <c r="E18" s="277" t="s">
        <v>202</v>
      </c>
      <c r="F18" s="8" t="s">
        <v>203</v>
      </c>
      <c r="G18" s="273">
        <v>7.2811111110000004</v>
      </c>
      <c r="H18" s="273">
        <v>134.4949167</v>
      </c>
      <c r="I18" s="278">
        <v>30.5</v>
      </c>
      <c r="J18" s="278"/>
      <c r="K18" s="275" t="s">
        <v>150</v>
      </c>
      <c r="L18" s="297">
        <v>7.6749999999999998</v>
      </c>
      <c r="M18" s="298">
        <v>134.42500000000001</v>
      </c>
      <c r="N18" s="299">
        <v>30.2</v>
      </c>
      <c r="O18" s="299">
        <v>29.3</v>
      </c>
      <c r="P18" s="299">
        <v>27.5</v>
      </c>
      <c r="Q18" s="319" t="s">
        <v>610</v>
      </c>
      <c r="R18" s="321">
        <v>7.2811111110000004</v>
      </c>
      <c r="S18" s="322">
        <v>134.4949167</v>
      </c>
      <c r="T18" s="301">
        <v>0.14857300000000001</v>
      </c>
      <c r="U18" s="301">
        <v>6.9998000000000005E-2</v>
      </c>
      <c r="V18" s="320" t="s">
        <v>576</v>
      </c>
      <c r="W18" s="313" t="s">
        <v>91</v>
      </c>
      <c r="X18" s="6"/>
      <c r="AB18" s="314" t="s">
        <v>578</v>
      </c>
      <c r="AC18" s="313" t="s">
        <v>91</v>
      </c>
    </row>
    <row r="19" spans="1:29" ht="14.45">
      <c r="A19" s="289" t="s">
        <v>621</v>
      </c>
      <c r="B19" s="307" t="s">
        <v>622</v>
      </c>
      <c r="C19" s="290" t="s">
        <v>260</v>
      </c>
      <c r="D19" s="291" t="s">
        <v>261</v>
      </c>
      <c r="E19" s="271" t="s">
        <v>284</v>
      </c>
      <c r="F19" s="272" t="s">
        <v>285</v>
      </c>
      <c r="G19" s="273">
        <v>-0.80167900000000003</v>
      </c>
      <c r="H19" s="273">
        <v>-90.037353999999993</v>
      </c>
      <c r="I19" s="278">
        <v>27.666666666666668</v>
      </c>
      <c r="J19" s="278">
        <v>17.666666666666668</v>
      </c>
      <c r="K19" s="275" t="s">
        <v>150</v>
      </c>
      <c r="L19" s="297">
        <v>0.15</v>
      </c>
      <c r="M19" s="298">
        <v>-90.625</v>
      </c>
      <c r="N19" s="299">
        <v>27.4</v>
      </c>
      <c r="O19" s="299">
        <v>26.5</v>
      </c>
      <c r="P19" s="299">
        <v>21.4</v>
      </c>
      <c r="Q19" s="319" t="s">
        <v>623</v>
      </c>
      <c r="R19" s="321">
        <v>-0.80167900000000003</v>
      </c>
      <c r="S19" s="322">
        <v>-90.037353999999993</v>
      </c>
      <c r="T19" s="301">
        <v>0.74185338099999998</v>
      </c>
      <c r="U19" s="301">
        <v>0.32683304000000002</v>
      </c>
      <c r="V19" s="320" t="s">
        <v>576</v>
      </c>
      <c r="W19" s="312">
        <v>-0.80167900000000003</v>
      </c>
      <c r="X19">
        <v>-90.037353999999993</v>
      </c>
      <c r="Y19" s="313">
        <v>47.014388918876598</v>
      </c>
      <c r="Z19" s="313">
        <v>28.5885416421483</v>
      </c>
      <c r="AA19" s="313">
        <v>9.9299386376515003E-2</v>
      </c>
      <c r="AB19" s="314" t="s">
        <v>578</v>
      </c>
      <c r="AC19" s="313" t="s">
        <v>91</v>
      </c>
    </row>
    <row r="20" spans="1:29" ht="14.45">
      <c r="A20" s="289" t="s">
        <v>621</v>
      </c>
      <c r="B20" s="307" t="s">
        <v>624</v>
      </c>
      <c r="C20" s="290" t="s">
        <v>260</v>
      </c>
      <c r="D20" s="291" t="s">
        <v>518</v>
      </c>
      <c r="E20" s="271" t="s">
        <v>288</v>
      </c>
      <c r="F20" s="272" t="s">
        <v>289</v>
      </c>
      <c r="G20" s="273">
        <v>8.6286111109999997</v>
      </c>
      <c r="H20" s="273">
        <v>-79.05722222</v>
      </c>
      <c r="I20" s="278">
        <v>29</v>
      </c>
      <c r="J20" s="278">
        <v>18.75</v>
      </c>
      <c r="K20" s="275" t="s">
        <v>150</v>
      </c>
      <c r="L20" s="297">
        <v>8.1750000000000007</v>
      </c>
      <c r="M20" s="298">
        <v>-79.325000000000003</v>
      </c>
      <c r="N20" s="299">
        <v>29.4</v>
      </c>
      <c r="O20" s="299">
        <v>28.3</v>
      </c>
      <c r="P20" s="299">
        <v>25.1</v>
      </c>
      <c r="Q20" s="319" t="s">
        <v>625</v>
      </c>
      <c r="R20" s="321">
        <v>8.6286111109999997</v>
      </c>
      <c r="S20" s="322">
        <v>-79.05722222</v>
      </c>
      <c r="T20" s="301">
        <v>1.07975368</v>
      </c>
      <c r="U20" s="301">
        <v>0.18947493600000001</v>
      </c>
      <c r="V20" s="320" t="s">
        <v>576</v>
      </c>
      <c r="W20" s="312">
        <v>8.6286111111111108</v>
      </c>
      <c r="X20">
        <v>-79.057222222222194</v>
      </c>
      <c r="Y20" s="313">
        <v>42.791871106183002</v>
      </c>
      <c r="Z20" s="313">
        <v>18.2392369871949</v>
      </c>
      <c r="AA20" s="313">
        <v>0.17263252702024201</v>
      </c>
      <c r="AB20" s="314" t="s">
        <v>578</v>
      </c>
      <c r="AC20" s="313" t="s">
        <v>91</v>
      </c>
    </row>
    <row r="21" spans="1:29" ht="14.45">
      <c r="A21" s="289" t="s">
        <v>626</v>
      </c>
      <c r="B21" s="307" t="s">
        <v>627</v>
      </c>
      <c r="C21" s="290" t="s">
        <v>519</v>
      </c>
      <c r="D21" s="291" t="s">
        <v>172</v>
      </c>
      <c r="E21" s="279" t="s">
        <v>334</v>
      </c>
      <c r="F21" s="280" t="s">
        <v>335</v>
      </c>
      <c r="G21" s="273">
        <v>32.98733</v>
      </c>
      <c r="H21" s="273">
        <v>133.01592199999999</v>
      </c>
      <c r="I21" s="274">
        <v>28</v>
      </c>
      <c r="J21" s="274">
        <v>15.5</v>
      </c>
      <c r="K21" s="275" t="s">
        <v>150</v>
      </c>
      <c r="L21" s="297">
        <v>27.125</v>
      </c>
      <c r="M21" s="298">
        <v>142.17500000000001</v>
      </c>
      <c r="N21" s="299">
        <v>28.9</v>
      </c>
      <c r="O21" s="299">
        <v>27.8</v>
      </c>
      <c r="P21" s="299">
        <v>20.3</v>
      </c>
      <c r="Q21" s="319" t="s">
        <v>628</v>
      </c>
      <c r="R21" s="309">
        <v>32.985706</v>
      </c>
      <c r="S21" s="6">
        <v>133.16274200000001</v>
      </c>
      <c r="T21" s="301">
        <v>0.95017311400000004</v>
      </c>
      <c r="U21" s="301">
        <v>0.25438506599999999</v>
      </c>
      <c r="V21" s="320" t="s">
        <v>576</v>
      </c>
      <c r="W21" s="312">
        <v>32.98733</v>
      </c>
      <c r="X21">
        <v>133.01592199999999</v>
      </c>
      <c r="Y21" s="313">
        <v>32.6655949302341</v>
      </c>
      <c r="Z21" s="313">
        <v>17.9802382161383</v>
      </c>
      <c r="AA21" s="313">
        <v>0.124899947448917</v>
      </c>
      <c r="AB21" s="314" t="s">
        <v>578</v>
      </c>
      <c r="AC21" s="313" t="s">
        <v>91</v>
      </c>
    </row>
    <row r="22" spans="1:29" ht="14.45">
      <c r="A22" s="289" t="s">
        <v>626</v>
      </c>
      <c r="B22" s="307" t="s">
        <v>629</v>
      </c>
      <c r="C22" s="290" t="s">
        <v>519</v>
      </c>
      <c r="D22" s="291" t="s">
        <v>520</v>
      </c>
      <c r="E22" s="277" t="s">
        <v>338</v>
      </c>
      <c r="F22" s="8" t="s">
        <v>339</v>
      </c>
      <c r="G22" s="273">
        <v>-32.020802779999997</v>
      </c>
      <c r="H22" s="273">
        <v>115.519525</v>
      </c>
      <c r="I22" s="274">
        <v>24.5</v>
      </c>
      <c r="J22" s="274">
        <v>18.5</v>
      </c>
      <c r="K22" s="275" t="s">
        <v>150</v>
      </c>
      <c r="L22" s="297">
        <v>-31.925000000000001</v>
      </c>
      <c r="M22" s="298">
        <v>115.5</v>
      </c>
      <c r="N22" s="299">
        <v>23</v>
      </c>
      <c r="O22" s="299">
        <v>22.1</v>
      </c>
      <c r="P22" s="299">
        <v>18.399999999999999</v>
      </c>
      <c r="Q22" s="319" t="s">
        <v>630</v>
      </c>
      <c r="R22" s="321">
        <v>-32.020802779999997</v>
      </c>
      <c r="S22" s="322">
        <v>115.519525</v>
      </c>
      <c r="T22" s="301">
        <v>0.347918807</v>
      </c>
      <c r="U22" s="301">
        <v>0.10887608</v>
      </c>
      <c r="V22" s="320" t="s">
        <v>576</v>
      </c>
      <c r="W22" s="312">
        <v>-32.020802777777703</v>
      </c>
      <c r="X22">
        <v>115.519525</v>
      </c>
      <c r="Y22" s="313">
        <v>41.439170837402301</v>
      </c>
      <c r="Z22" s="313">
        <v>24.4530976126536</v>
      </c>
      <c r="AA22" s="313">
        <v>0.109094344079494</v>
      </c>
      <c r="AB22" s="314" t="s">
        <v>578</v>
      </c>
      <c r="AC22" s="313" t="s">
        <v>91</v>
      </c>
    </row>
    <row r="23" spans="1:29" ht="14.45">
      <c r="A23" s="289" t="s">
        <v>626</v>
      </c>
      <c r="B23" s="307" t="s">
        <v>631</v>
      </c>
      <c r="C23" s="290" t="s">
        <v>519</v>
      </c>
      <c r="D23" s="292" t="s">
        <v>632</v>
      </c>
      <c r="E23" s="277" t="s">
        <v>349</v>
      </c>
      <c r="F23" s="281" t="s">
        <v>350</v>
      </c>
      <c r="G23" s="273">
        <v>29.47777778</v>
      </c>
      <c r="H23" s="273">
        <v>48.677222219999997</v>
      </c>
      <c r="I23" s="278">
        <v>34.5</v>
      </c>
      <c r="J23" s="278">
        <v>16</v>
      </c>
      <c r="K23" s="275" t="s">
        <v>150</v>
      </c>
      <c r="L23" s="297">
        <v>28.324999999999999</v>
      </c>
      <c r="M23" s="298">
        <v>49.375</v>
      </c>
      <c r="N23" s="299">
        <v>33.299999999999997</v>
      </c>
      <c r="O23" s="299">
        <v>32.4</v>
      </c>
      <c r="P23" s="299">
        <v>16.3</v>
      </c>
      <c r="Q23" s="319" t="s">
        <v>633</v>
      </c>
      <c r="R23" s="321">
        <v>29.47777778</v>
      </c>
      <c r="S23" s="322">
        <v>48.677222219999997</v>
      </c>
      <c r="T23" s="301">
        <v>1.127341594</v>
      </c>
      <c r="U23" s="301">
        <v>0.36455630100000003</v>
      </c>
      <c r="V23" s="320" t="s">
        <v>576</v>
      </c>
      <c r="W23" s="315" t="s">
        <v>634</v>
      </c>
      <c r="X23" s="270" t="s">
        <v>635</v>
      </c>
      <c r="Y23" s="313">
        <v>42.5332325526646</v>
      </c>
      <c r="Z23" s="313">
        <v>15.9208843778933</v>
      </c>
      <c r="AA23" s="313">
        <v>0.19806603661605199</v>
      </c>
      <c r="AB23" s="314" t="s">
        <v>578</v>
      </c>
      <c r="AC23" s="313" t="s">
        <v>91</v>
      </c>
    </row>
    <row r="24" spans="1:29" ht="14.45">
      <c r="A24" s="289" t="s">
        <v>626</v>
      </c>
      <c r="B24" s="307" t="s">
        <v>636</v>
      </c>
      <c r="C24" s="290" t="s">
        <v>519</v>
      </c>
      <c r="D24" s="292" t="s">
        <v>362</v>
      </c>
      <c r="E24" s="277" t="s">
        <v>363</v>
      </c>
      <c r="F24" s="8" t="s">
        <v>364</v>
      </c>
      <c r="G24" s="273">
        <v>32.400777779999999</v>
      </c>
      <c r="H24" s="273">
        <v>-64.797472220000003</v>
      </c>
      <c r="I24" s="278">
        <v>30.5</v>
      </c>
      <c r="J24" s="278">
        <v>16.5</v>
      </c>
      <c r="K24" s="275" t="s">
        <v>150</v>
      </c>
      <c r="L24" s="297">
        <v>32.35</v>
      </c>
      <c r="M24" s="298">
        <v>-64.825000000000003</v>
      </c>
      <c r="N24" s="299">
        <v>28.3</v>
      </c>
      <c r="O24" s="299">
        <v>27.2</v>
      </c>
      <c r="P24" s="299">
        <v>19.2</v>
      </c>
      <c r="Q24" s="319" t="s">
        <v>637</v>
      </c>
      <c r="R24" s="321">
        <v>32.400777779999999</v>
      </c>
      <c r="S24" s="322">
        <v>-64.797472220000003</v>
      </c>
      <c r="T24" s="322">
        <v>0.61241100000000004</v>
      </c>
      <c r="U24" s="322">
        <v>6.1733999999999997E-2</v>
      </c>
      <c r="V24" s="320" t="s">
        <v>576</v>
      </c>
      <c r="W24" s="315" t="s">
        <v>638</v>
      </c>
      <c r="X24">
        <v>-64.797472222222197</v>
      </c>
      <c r="Y24" s="313">
        <v>36.2613694327218</v>
      </c>
      <c r="Z24" s="313">
        <v>21.624658584548602</v>
      </c>
      <c r="AA24" s="313">
        <v>0.103264212608337</v>
      </c>
      <c r="AB24" s="314" t="s">
        <v>578</v>
      </c>
      <c r="AC24" s="313" t="s">
        <v>91</v>
      </c>
    </row>
    <row r="25" spans="1:29" ht="14.45">
      <c r="A25" s="289" t="s">
        <v>626</v>
      </c>
      <c r="B25" s="307" t="s">
        <v>639</v>
      </c>
      <c r="C25" s="290" t="s">
        <v>519</v>
      </c>
      <c r="D25" s="292" t="s">
        <v>370</v>
      </c>
      <c r="E25" s="277" t="s">
        <v>371</v>
      </c>
      <c r="F25" s="8" t="s">
        <v>372</v>
      </c>
      <c r="G25" s="273">
        <v>29.505105</v>
      </c>
      <c r="H25" s="273">
        <v>34.943430999999997</v>
      </c>
      <c r="I25" s="278">
        <v>29</v>
      </c>
      <c r="J25" s="278">
        <v>20.2</v>
      </c>
      <c r="K25" s="275" t="s">
        <v>150</v>
      </c>
      <c r="L25" s="297">
        <v>28.6</v>
      </c>
      <c r="M25" s="298">
        <v>34.625</v>
      </c>
      <c r="N25" s="299">
        <v>28.6</v>
      </c>
      <c r="O25" s="299">
        <v>27.7</v>
      </c>
      <c r="P25" s="299">
        <v>21.5</v>
      </c>
      <c r="Q25" s="319" t="s">
        <v>640</v>
      </c>
      <c r="R25" s="309">
        <v>28.280999999999999</v>
      </c>
      <c r="S25" s="6">
        <v>34.539000000000001</v>
      </c>
      <c r="T25" s="301">
        <v>0.16501890399999999</v>
      </c>
      <c r="U25" s="301">
        <v>9.6326618000000003E-2</v>
      </c>
      <c r="V25" s="320" t="s">
        <v>576</v>
      </c>
      <c r="W25" s="312">
        <v>29.466699999999999</v>
      </c>
      <c r="X25">
        <v>34.916699999999999</v>
      </c>
      <c r="Y25" s="313">
        <v>44.813846588134702</v>
      </c>
      <c r="Z25" s="313">
        <v>30.549663304117299</v>
      </c>
      <c r="AA25" s="313">
        <v>7.8179202973842593E-2</v>
      </c>
      <c r="AB25" s="314" t="s">
        <v>578</v>
      </c>
      <c r="AC25" s="313" t="s">
        <v>91</v>
      </c>
    </row>
    <row r="26" spans="1:29" ht="14.45">
      <c r="A26" s="289" t="s">
        <v>641</v>
      </c>
      <c r="B26" s="307" t="s">
        <v>642</v>
      </c>
      <c r="C26" s="261" t="s">
        <v>383</v>
      </c>
      <c r="D26" s="292" t="s">
        <v>397</v>
      </c>
      <c r="E26" s="279" t="s">
        <v>525</v>
      </c>
      <c r="F26" s="280" t="s">
        <v>526</v>
      </c>
      <c r="G26" s="273">
        <v>43.686111109999999</v>
      </c>
      <c r="H26" s="273">
        <v>7.302611111</v>
      </c>
      <c r="I26" s="278">
        <v>28</v>
      </c>
      <c r="J26" s="278">
        <v>10</v>
      </c>
      <c r="K26" s="275" t="s">
        <v>150</v>
      </c>
      <c r="L26" s="300">
        <v>43.686111109999999</v>
      </c>
      <c r="M26" s="301">
        <v>7.302611111</v>
      </c>
      <c r="N26" s="278"/>
      <c r="O26" s="303">
        <v>25.16131</v>
      </c>
      <c r="P26" s="303">
        <v>13.29856</v>
      </c>
      <c r="Q26" s="320" t="s">
        <v>643</v>
      </c>
      <c r="R26" s="309">
        <v>43.612000000000002</v>
      </c>
      <c r="S26" s="6">
        <v>7.3040000000000003</v>
      </c>
      <c r="T26" s="301">
        <v>0.95635085500000006</v>
      </c>
      <c r="U26" s="301">
        <v>0.16428356999999999</v>
      </c>
      <c r="V26" s="320" t="s">
        <v>576</v>
      </c>
      <c r="W26" s="315" t="s">
        <v>644</v>
      </c>
      <c r="X26" s="270" t="s">
        <v>645</v>
      </c>
      <c r="Y26" s="313">
        <v>32.9666328430175</v>
      </c>
      <c r="Z26" s="313">
        <v>21.585517314934801</v>
      </c>
      <c r="AA26" s="313">
        <v>8.9588485658168696E-2</v>
      </c>
      <c r="AB26" s="314" t="s">
        <v>578</v>
      </c>
      <c r="AC26" s="313" t="s">
        <v>91</v>
      </c>
    </row>
    <row r="27" spans="1:29" ht="14.45">
      <c r="A27" s="289" t="s">
        <v>641</v>
      </c>
      <c r="B27" s="307" t="s">
        <v>646</v>
      </c>
      <c r="C27" s="261" t="s">
        <v>383</v>
      </c>
      <c r="D27" s="292" t="s">
        <v>399</v>
      </c>
      <c r="E27" s="277" t="s">
        <v>400</v>
      </c>
      <c r="F27" s="8" t="s">
        <v>401</v>
      </c>
      <c r="G27" s="273">
        <v>39.897500000000001</v>
      </c>
      <c r="H27" s="273">
        <v>0.687111111</v>
      </c>
      <c r="I27" s="278">
        <v>29.5</v>
      </c>
      <c r="J27" s="278">
        <v>11.5</v>
      </c>
      <c r="K27" s="275" t="s">
        <v>150</v>
      </c>
      <c r="L27" s="300">
        <v>39.897500000000001</v>
      </c>
      <c r="M27" s="301">
        <v>0.687111111</v>
      </c>
      <c r="N27" s="278"/>
      <c r="O27" s="303">
        <v>26.475370000000002</v>
      </c>
      <c r="P27" s="303">
        <v>13.41822</v>
      </c>
      <c r="Q27" s="320" t="s">
        <v>647</v>
      </c>
      <c r="R27" s="321">
        <v>39.897500000000001</v>
      </c>
      <c r="S27" s="322">
        <v>0.687111111</v>
      </c>
      <c r="T27" s="301">
        <v>0.45329461999999998</v>
      </c>
      <c r="U27" s="301">
        <v>0.100074808</v>
      </c>
      <c r="V27" s="320" t="s">
        <v>576</v>
      </c>
      <c r="W27" s="312">
        <v>39.897500000000001</v>
      </c>
      <c r="X27" s="270" t="s">
        <v>648</v>
      </c>
      <c r="Y27" s="313">
        <v>36.7657661437988</v>
      </c>
      <c r="Z27" s="313">
        <v>23.966305967007301</v>
      </c>
      <c r="AA27" s="313">
        <v>8.9432239532470703E-2</v>
      </c>
      <c r="AB27" s="314" t="s">
        <v>578</v>
      </c>
      <c r="AC27" s="313" t="s">
        <v>91</v>
      </c>
    </row>
    <row r="28" spans="1:29" ht="14.45">
      <c r="A28" s="289" t="s">
        <v>641</v>
      </c>
      <c r="B28" s="307" t="s">
        <v>649</v>
      </c>
      <c r="C28" s="261" t="s">
        <v>383</v>
      </c>
      <c r="D28" s="292" t="s">
        <v>650</v>
      </c>
      <c r="E28" s="277" t="s">
        <v>408</v>
      </c>
      <c r="F28" s="8" t="s">
        <v>409</v>
      </c>
      <c r="G28" s="273">
        <v>42.77033333</v>
      </c>
      <c r="H28" s="273">
        <v>7.373777778</v>
      </c>
      <c r="I28" s="278">
        <v>27</v>
      </c>
      <c r="J28" s="278">
        <v>13</v>
      </c>
      <c r="K28" s="275" t="s">
        <v>150</v>
      </c>
      <c r="L28" s="300">
        <v>42.77033333</v>
      </c>
      <c r="M28" s="301">
        <v>7.373777778</v>
      </c>
      <c r="N28" s="278"/>
      <c r="O28" s="303">
        <v>24.20401</v>
      </c>
      <c r="P28" s="303">
        <v>13.02988</v>
      </c>
      <c r="Q28" s="320" t="s">
        <v>651</v>
      </c>
      <c r="R28" s="321">
        <v>42.77033333</v>
      </c>
      <c r="S28" s="322">
        <v>7.373777778</v>
      </c>
      <c r="T28" s="301">
        <v>0.63775968199999999</v>
      </c>
      <c r="U28" s="301">
        <v>0.1033488</v>
      </c>
      <c r="V28" s="320" t="s">
        <v>576</v>
      </c>
      <c r="W28" s="315" t="s">
        <v>652</v>
      </c>
      <c r="X28" s="270" t="s">
        <v>653</v>
      </c>
      <c r="Y28" s="313">
        <v>33.674094729953303</v>
      </c>
      <c r="Z28" s="313">
        <v>22.5231107808576</v>
      </c>
      <c r="AA28" s="313">
        <v>8.5309226479795205E-2</v>
      </c>
      <c r="AB28" s="314" t="s">
        <v>578</v>
      </c>
      <c r="AC28" s="313" t="s">
        <v>91</v>
      </c>
    </row>
    <row r="29" spans="1:29" ht="14.45">
      <c r="A29" s="289" t="s">
        <v>641</v>
      </c>
      <c r="B29" s="307" t="s">
        <v>654</v>
      </c>
      <c r="C29" s="261" t="s">
        <v>383</v>
      </c>
      <c r="D29" s="292" t="s">
        <v>413</v>
      </c>
      <c r="E29" s="277" t="s">
        <v>414</v>
      </c>
      <c r="F29" s="8" t="s">
        <v>415</v>
      </c>
      <c r="G29" s="273">
        <v>42.483722219999997</v>
      </c>
      <c r="H29" s="273">
        <v>3.1390833329999999</v>
      </c>
      <c r="I29" s="278">
        <v>26</v>
      </c>
      <c r="J29" s="278">
        <v>9</v>
      </c>
      <c r="K29" s="275" t="s">
        <v>150</v>
      </c>
      <c r="L29" s="300">
        <v>42.512999999999998</v>
      </c>
      <c r="M29" s="301">
        <v>3.165</v>
      </c>
      <c r="N29" s="278"/>
      <c r="O29" s="303">
        <v>22.48048</v>
      </c>
      <c r="P29" s="303">
        <v>11.943440000000001</v>
      </c>
      <c r="Q29" s="320" t="s">
        <v>655</v>
      </c>
      <c r="R29" s="309">
        <v>42.363</v>
      </c>
      <c r="S29" s="6">
        <v>3.194</v>
      </c>
      <c r="T29" s="322">
        <v>0.76018481199999999</v>
      </c>
      <c r="U29" s="322">
        <v>0.17186067699999999</v>
      </c>
      <c r="V29" s="320" t="s">
        <v>576</v>
      </c>
      <c r="W29" s="315" t="s">
        <v>656</v>
      </c>
      <c r="X29" s="270" t="s">
        <v>657</v>
      </c>
      <c r="Y29" s="313">
        <v>32.334941864013601</v>
      </c>
      <c r="Z29" s="313">
        <v>18.290256600688899</v>
      </c>
      <c r="AA29" s="313">
        <v>0.122356362640857</v>
      </c>
      <c r="AB29" s="314" t="s">
        <v>578</v>
      </c>
      <c r="AC29" s="313" t="s">
        <v>91</v>
      </c>
    </row>
    <row r="30" spans="1:29" ht="14.45">
      <c r="A30" s="289" t="s">
        <v>641</v>
      </c>
      <c r="B30" s="307" t="s">
        <v>658</v>
      </c>
      <c r="C30" s="261" t="s">
        <v>383</v>
      </c>
      <c r="D30" s="292" t="s">
        <v>659</v>
      </c>
      <c r="E30" s="277" t="s">
        <v>420</v>
      </c>
      <c r="F30" s="8" t="s">
        <v>421</v>
      </c>
      <c r="G30" s="273">
        <v>37.633694439999999</v>
      </c>
      <c r="H30" s="273">
        <v>-0.68944444400000005</v>
      </c>
      <c r="I30" s="278">
        <v>27.5</v>
      </c>
      <c r="J30" s="278">
        <v>12</v>
      </c>
      <c r="K30" s="275" t="s">
        <v>150</v>
      </c>
      <c r="L30" s="300">
        <v>37.633694439999999</v>
      </c>
      <c r="M30" s="301">
        <v>-0.68944444400000005</v>
      </c>
      <c r="N30" s="278"/>
      <c r="O30" s="303">
        <v>26.270399999999999</v>
      </c>
      <c r="P30" s="303">
        <v>14.25393</v>
      </c>
      <c r="Q30" s="320" t="s">
        <v>660</v>
      </c>
      <c r="R30" s="321">
        <v>37.633694439999999</v>
      </c>
      <c r="S30" s="322">
        <v>-0.68944444400000005</v>
      </c>
      <c r="T30" s="301">
        <v>0.69305833500000003</v>
      </c>
      <c r="U30" s="301">
        <v>0.178666464</v>
      </c>
      <c r="V30" s="320" t="s">
        <v>576</v>
      </c>
      <c r="W30" s="315" t="s">
        <v>661</v>
      </c>
      <c r="X30">
        <v>-0.647861111111111</v>
      </c>
      <c r="Y30" s="313">
        <v>38.581342656561603</v>
      </c>
      <c r="Z30" s="313">
        <v>24.6742105167693</v>
      </c>
      <c r="AA30" s="313">
        <v>9.4045679937017707E-2</v>
      </c>
      <c r="AB30" s="314" t="s">
        <v>578</v>
      </c>
      <c r="AC30" s="313" t="s">
        <v>91</v>
      </c>
    </row>
    <row r="31" spans="1:29" ht="14.45">
      <c r="A31" s="289" t="s">
        <v>662</v>
      </c>
      <c r="B31" s="307" t="s">
        <v>663</v>
      </c>
      <c r="C31" s="261" t="s">
        <v>383</v>
      </c>
      <c r="D31" s="292" t="s">
        <v>664</v>
      </c>
      <c r="E31" s="277" t="s">
        <v>426</v>
      </c>
      <c r="F31" s="8" t="s">
        <v>427</v>
      </c>
      <c r="G31" s="273">
        <v>34.981972220000003</v>
      </c>
      <c r="H31" s="273">
        <v>34.017027779999999</v>
      </c>
      <c r="I31" s="278">
        <v>29.8</v>
      </c>
      <c r="J31" s="278">
        <v>17</v>
      </c>
      <c r="K31" s="275" t="s">
        <v>150</v>
      </c>
      <c r="L31" s="300">
        <v>34.981972220000003</v>
      </c>
      <c r="M31" s="301">
        <v>34.017027779999999</v>
      </c>
      <c r="N31" s="278"/>
      <c r="O31" s="303">
        <v>27.88353</v>
      </c>
      <c r="P31" s="303">
        <v>16.856369999999998</v>
      </c>
      <c r="Q31" s="320" t="s">
        <v>665</v>
      </c>
      <c r="R31" s="321">
        <v>34.981972220000003</v>
      </c>
      <c r="S31" s="322">
        <v>34.017027779999999</v>
      </c>
      <c r="T31" s="301">
        <v>0.171863984</v>
      </c>
      <c r="U31" s="301">
        <v>9.3266473000000003E-2</v>
      </c>
      <c r="V31" s="320" t="s">
        <v>576</v>
      </c>
      <c r="W31" s="315" t="s">
        <v>666</v>
      </c>
      <c r="X31" s="270" t="s">
        <v>667</v>
      </c>
      <c r="Y31" s="313">
        <v>40.602462768554602</v>
      </c>
      <c r="Z31" s="313">
        <v>29.275658783352501</v>
      </c>
      <c r="AA31" s="313">
        <v>6.5843813121318803E-2</v>
      </c>
      <c r="AB31" s="314" t="s">
        <v>578</v>
      </c>
      <c r="AC31" s="313" t="s">
        <v>91</v>
      </c>
    </row>
    <row r="32" spans="1:29" ht="14.45">
      <c r="A32" s="289" t="s">
        <v>662</v>
      </c>
      <c r="B32" s="307" t="s">
        <v>668</v>
      </c>
      <c r="C32" s="261" t="s">
        <v>669</v>
      </c>
      <c r="D32" s="292" t="s">
        <v>670</v>
      </c>
      <c r="E32" s="279" t="s">
        <v>463</v>
      </c>
      <c r="F32" s="280" t="s">
        <v>464</v>
      </c>
      <c r="G32" s="273">
        <v>32.506388999999999</v>
      </c>
      <c r="H32" s="273">
        <v>34.891666999999998</v>
      </c>
      <c r="I32" s="278">
        <v>31.7</v>
      </c>
      <c r="J32" s="278">
        <v>16.600000000000001</v>
      </c>
      <c r="K32" s="275" t="s">
        <v>150</v>
      </c>
      <c r="L32" s="300">
        <v>32.506388999999999</v>
      </c>
      <c r="M32" s="301">
        <v>34.891666999999998</v>
      </c>
      <c r="N32" s="278"/>
      <c r="O32" s="303">
        <v>28.437550000000002</v>
      </c>
      <c r="P32" s="303">
        <v>17.309429999999999</v>
      </c>
      <c r="Q32" s="320" t="s">
        <v>671</v>
      </c>
      <c r="R32" s="309">
        <v>32.326000000000001</v>
      </c>
      <c r="S32" s="6">
        <v>34.816000000000003</v>
      </c>
      <c r="T32" s="301">
        <v>0.47597567600000001</v>
      </c>
      <c r="U32" s="301">
        <v>0.121882405</v>
      </c>
      <c r="V32" s="320" t="s">
        <v>576</v>
      </c>
      <c r="W32" s="312">
        <v>32.506388999999999</v>
      </c>
      <c r="X32">
        <v>34.891666999999998</v>
      </c>
      <c r="Y32" s="313">
        <v>41.392519852210697</v>
      </c>
      <c r="Z32" s="313">
        <v>22.850984257498901</v>
      </c>
      <c r="AA32" s="313">
        <v>0.11985171586275099</v>
      </c>
      <c r="AB32" s="314" t="s">
        <v>578</v>
      </c>
      <c r="AC32" s="313" t="s">
        <v>91</v>
      </c>
    </row>
    <row r="33" spans="1:29" ht="14.45">
      <c r="A33" s="289" t="s">
        <v>641</v>
      </c>
      <c r="B33" s="307" t="s">
        <v>672</v>
      </c>
      <c r="C33" s="261" t="s">
        <v>383</v>
      </c>
      <c r="D33" s="292" t="s">
        <v>466</v>
      </c>
      <c r="E33" s="277" t="s">
        <v>467</v>
      </c>
      <c r="F33" s="8" t="s">
        <v>468</v>
      </c>
      <c r="G33" s="273">
        <v>40.692716670000003</v>
      </c>
      <c r="H33" s="273">
        <v>13.894133330000001</v>
      </c>
      <c r="I33" s="278">
        <v>28</v>
      </c>
      <c r="J33" s="278">
        <v>13</v>
      </c>
      <c r="K33" s="275" t="s">
        <v>150</v>
      </c>
      <c r="L33" s="300">
        <v>40.692716670000003</v>
      </c>
      <c r="M33" s="301">
        <v>13.894133330000001</v>
      </c>
      <c r="N33" s="278"/>
      <c r="O33" s="303">
        <v>26.488289999999999</v>
      </c>
      <c r="P33" s="303">
        <v>14.175879999999999</v>
      </c>
      <c r="Q33" s="320" t="s">
        <v>673</v>
      </c>
      <c r="R33" s="321">
        <v>40.692716670000003</v>
      </c>
      <c r="S33" s="322">
        <v>13.894133330000001</v>
      </c>
      <c r="T33" s="301">
        <v>0.27427132599999998</v>
      </c>
      <c r="U33" s="301">
        <v>0.107150276</v>
      </c>
      <c r="V33" s="320" t="s">
        <v>576</v>
      </c>
      <c r="W33" s="315" t="s">
        <v>674</v>
      </c>
      <c r="X33" s="270" t="s">
        <v>675</v>
      </c>
      <c r="Y33" s="313">
        <v>34.995258058820397</v>
      </c>
      <c r="Z33" s="313">
        <v>21.096662362242601</v>
      </c>
      <c r="AA33" s="313">
        <v>0.102492925311837</v>
      </c>
      <c r="AB33" s="314" t="s">
        <v>578</v>
      </c>
      <c r="AC33" s="313" t="s">
        <v>91</v>
      </c>
    </row>
    <row r="34" spans="1:29" ht="14.45">
      <c r="A34" s="289" t="s">
        <v>641</v>
      </c>
      <c r="B34" s="307" t="s">
        <v>676</v>
      </c>
      <c r="C34" s="261" t="s">
        <v>383</v>
      </c>
      <c r="D34" s="292" t="s">
        <v>475</v>
      </c>
      <c r="E34" s="277" t="s">
        <v>476</v>
      </c>
      <c r="F34" s="8" t="s">
        <v>477</v>
      </c>
      <c r="G34" s="273">
        <v>40.711630560000003</v>
      </c>
      <c r="H34" s="273">
        <v>13.964183329999999</v>
      </c>
      <c r="I34" s="278">
        <v>28</v>
      </c>
      <c r="J34" s="278">
        <v>13</v>
      </c>
      <c r="K34" s="275" t="s">
        <v>150</v>
      </c>
      <c r="L34" s="300">
        <v>40.711630560000003</v>
      </c>
      <c r="M34" s="301">
        <v>13.964183329999999</v>
      </c>
      <c r="N34" s="278"/>
      <c r="O34" s="303">
        <v>26.484749999999998</v>
      </c>
      <c r="P34" s="303">
        <v>14.17211</v>
      </c>
      <c r="Q34" s="320" t="s">
        <v>677</v>
      </c>
      <c r="R34" s="321">
        <v>40.711630560000003</v>
      </c>
      <c r="S34" s="322">
        <v>13.964183329999999</v>
      </c>
      <c r="T34" s="301">
        <v>0.33397859600000002</v>
      </c>
      <c r="U34" s="301">
        <v>0.14251723599999999</v>
      </c>
      <c r="V34" s="320" t="s">
        <v>576</v>
      </c>
      <c r="W34" s="315" t="s">
        <v>678</v>
      </c>
      <c r="X34" s="270" t="s">
        <v>679</v>
      </c>
      <c r="Y34" s="313">
        <v>34.995258058820397</v>
      </c>
      <c r="Z34" s="313">
        <v>21.096662362242601</v>
      </c>
      <c r="AA34" s="313">
        <v>0.102492925311837</v>
      </c>
      <c r="AB34" s="314" t="s">
        <v>578</v>
      </c>
      <c r="AC34" s="313" t="s">
        <v>91</v>
      </c>
    </row>
    <row r="35" spans="1:29" thickBot="1">
      <c r="A35" s="293" t="s">
        <v>662</v>
      </c>
      <c r="B35" s="308" t="s">
        <v>680</v>
      </c>
      <c r="C35" s="294" t="s">
        <v>383</v>
      </c>
      <c r="D35" s="295" t="s">
        <v>533</v>
      </c>
      <c r="E35" s="282" t="s">
        <v>480</v>
      </c>
      <c r="F35" s="283" t="s">
        <v>481</v>
      </c>
      <c r="G35" s="284">
        <v>33.841151859999997</v>
      </c>
      <c r="H35" s="284">
        <v>11.020102530000001</v>
      </c>
      <c r="I35" s="284">
        <v>33.200000000000003</v>
      </c>
      <c r="J35" s="284">
        <v>12.2</v>
      </c>
      <c r="K35" s="285" t="s">
        <v>150</v>
      </c>
      <c r="L35" s="302">
        <v>33.841929999999998</v>
      </c>
      <c r="M35" s="284">
        <v>11.030037999999999</v>
      </c>
      <c r="N35" s="284"/>
      <c r="O35" s="304">
        <v>28.476209999999998</v>
      </c>
      <c r="P35" s="304">
        <v>14.79271</v>
      </c>
      <c r="Q35" s="323" t="s">
        <v>681</v>
      </c>
      <c r="R35" s="302">
        <v>33.841151859999997</v>
      </c>
      <c r="S35" s="284">
        <v>11.020102530000001</v>
      </c>
      <c r="T35" s="284">
        <v>0.52266900000000005</v>
      </c>
      <c r="U35" s="284">
        <v>0.15329200000000001</v>
      </c>
      <c r="V35" s="323" t="s">
        <v>576</v>
      </c>
      <c r="W35" s="316" t="s">
        <v>682</v>
      </c>
      <c r="X35" s="283">
        <v>8.98</v>
      </c>
      <c r="Y35" s="317">
        <v>36.599906921386697</v>
      </c>
      <c r="Z35" s="317">
        <v>22.677228238418099</v>
      </c>
      <c r="AA35" s="317">
        <v>0.105805814266204</v>
      </c>
      <c r="AB35" s="318" t="s">
        <v>578</v>
      </c>
      <c r="AC35" s="313" t="s">
        <v>91</v>
      </c>
    </row>
  </sheetData>
  <mergeCells count="5">
    <mergeCell ref="E2:K2"/>
    <mergeCell ref="L2:Q2"/>
    <mergeCell ref="R2:V2"/>
    <mergeCell ref="W2:AB2"/>
    <mergeCell ref="A1:L1"/>
  </mergeCells>
  <phoneticPr fontId="15" type="noConversion"/>
  <hyperlinks>
    <hyperlink ref="Q4" r:id="rId1" location="western_new_caledonia" xr:uid="{0B68EA8F-37CF-4B96-A60E-7B1007100550}"/>
    <hyperlink ref="Q5" r:id="rId2" location="gbr_northern" xr:uid="{53D6DECE-4C64-4648-B393-69F03DB5FD85}"/>
    <hyperlink ref="Q6" r:id="rId3" location="usvi" xr:uid="{BECCE778-A66F-4ED8-8F99-BCDD2C51011D}"/>
    <hyperlink ref="Q7" r:id="rId4" location="cayman_islands" xr:uid="{89EB1CBC-8AD4-4C1F-90D8-A245872495E0}"/>
    <hyperlink ref="Q8" r:id="rId5" location="florida_keys" xr:uid="{7867B5DF-DB63-43A2-B81A-135F6EE67B60}"/>
    <hyperlink ref="Q9" r:id="rId6" location="quintana_roo" xr:uid="{E4061423-7192-4F76-A94B-983FB1FD1418}"/>
    <hyperlink ref="Q10" r:id="rId7" location="papua_new_guinea" xr:uid="{B56B0812-F6D1-4FC1-8BF6-079127A08198}"/>
    <hyperlink ref="Q11" r:id="rId8" location="northern_cnmi" xr:uid="{C60BCB43-EBB1-4FB7-8132-20294D133283}"/>
    <hyperlink ref="Q12" r:id="rId9" location="northern_ryukyu_islands" xr:uid="{820BA7B4-5611-46E7-99F4-B856A644CFB5}"/>
    <hyperlink ref="Q13" r:id="rId10" location="samoas" xr:uid="{4429C57C-843C-4128-8E3D-A90BEE5AE55F}"/>
    <hyperlink ref="Q14" r:id="rId11" location="palau" xr:uid="{E53E344F-BE86-4C8D-951E-F593DFBDE636}"/>
    <hyperlink ref="Q15" r:id="rId12" location="gbr_southern" xr:uid="{A8DF850A-2567-4228-98B3-A6A300AED793}"/>
    <hyperlink ref="Q16" r:id="rId13" location="society_archipelago" xr:uid="{6D434BB2-6A3D-4DD8-969E-A654B79A12EA}"/>
    <hyperlink ref="Q17" r:id="rId14" location="hawaii" xr:uid="{09427253-7269-4BD0-8187-A66062156C76}"/>
    <hyperlink ref="Q18" r:id="rId15" location="palau" xr:uid="{46651D67-3C05-4E43-A24B-351A139ED1D7}"/>
    <hyperlink ref="Q19" r:id="rId16" location="galapagos" xr:uid="{62932D55-DD09-4590-9E0C-0E6FD22669F8}"/>
    <hyperlink ref="Q20" r:id="rId17" location="panama_pacific_east" xr:uid="{14C3727D-FDCC-44C4-8D2D-77C4DF4E5B69}"/>
    <hyperlink ref="Q21" r:id="rId18" location="ogasawara" xr:uid="{02AD1A13-8888-459B-B4F0-B50C2020EB9E}"/>
    <hyperlink ref="Q22" r:id="rId19" location="marmion_rottnest" xr:uid="{816224C4-F2D6-4202-90BB-65D7CCB89544}"/>
    <hyperlink ref="Q23" r:id="rId20" location="western_persian_gulf" xr:uid="{BB1E418F-11F6-4664-B480-4DA2A7A57305}"/>
    <hyperlink ref="Q24" r:id="rId21" location="bermuda" xr:uid="{BD7F82FC-CE45-4A0C-92D9-F9C0836ABA37}"/>
    <hyperlink ref="Q25" r:id="rId22" location="gulf_of_aqaba" xr:uid="{CDFD147B-A96B-4745-AEE6-9A0B4E0BB5EB}"/>
    <hyperlink ref="V4" r:id="rId23" xr:uid="{D1A4EA4B-F60E-4C7E-BA30-B38C7B11691D}"/>
    <hyperlink ref="V5" r:id="rId24" xr:uid="{8338788F-05CA-4B87-8F3A-0C11833C1C38}"/>
    <hyperlink ref="V6" r:id="rId25" xr:uid="{2D3A6063-41C0-4DEA-A11E-2D8304FAC5C0}"/>
    <hyperlink ref="V7" r:id="rId26" xr:uid="{60C45B16-1AD3-4B3F-A9DA-E5CCB42D84E4}"/>
    <hyperlink ref="V8" r:id="rId27" xr:uid="{5A26E950-63BD-479A-8CDB-6007D46C1B9A}"/>
    <hyperlink ref="V9" r:id="rId28" xr:uid="{A8864D82-90D1-4DAE-B567-34FC5F97439A}"/>
    <hyperlink ref="V10" r:id="rId29" xr:uid="{7FDC983B-C9D0-4B67-8D64-8E494B61AF2A}"/>
    <hyperlink ref="V11" r:id="rId30" xr:uid="{1F8BECC6-8CE3-4D49-892A-BCE5F39ED431}"/>
    <hyperlink ref="V12" r:id="rId31" xr:uid="{8DB7AB7E-BC27-4478-8F22-66C4B1D3AB6E}"/>
    <hyperlink ref="V13" r:id="rId32" xr:uid="{92366AF6-41BD-417A-8827-3C74AC5B8657}"/>
    <hyperlink ref="V14" r:id="rId33" xr:uid="{9D8C1A86-D7F4-46B5-8169-5E032877F24A}"/>
    <hyperlink ref="V15" r:id="rId34" xr:uid="{3F25EAF1-384D-4386-BBDD-8CD40A408DFD}"/>
    <hyperlink ref="V16" r:id="rId35" xr:uid="{F67F3AE3-148B-4CD8-9D68-AA728B50201D}"/>
    <hyperlink ref="V17" r:id="rId36" xr:uid="{915A9F15-7B6E-4BAD-9ACD-E654C7949273}"/>
    <hyperlink ref="V18" r:id="rId37" xr:uid="{F7729075-C5B2-423B-8FC8-5DD4FD167D17}"/>
    <hyperlink ref="V19" r:id="rId38" xr:uid="{E0E534E6-A1E6-4E32-AE3B-DB9546916622}"/>
    <hyperlink ref="V20" r:id="rId39" xr:uid="{9CDDB368-B3EB-4FF9-B983-50EA3CAFFD60}"/>
    <hyperlink ref="V21" r:id="rId40" xr:uid="{61DA3AB9-C418-49E6-BD04-4F03C618A4B0}"/>
    <hyperlink ref="V22" r:id="rId41" xr:uid="{F22C9619-D04C-41E7-B80F-DA7074CA8CB5}"/>
    <hyperlink ref="V23" r:id="rId42" xr:uid="{4C5871E6-A7C3-46F4-81C9-BB140188879C}"/>
    <hyperlink ref="V24" r:id="rId43" xr:uid="{465894EE-C69D-4AB7-9258-2B855EA740B2}"/>
    <hyperlink ref="V25" r:id="rId44" xr:uid="{2CABEA63-3A8D-44CB-8610-340C61496F85}"/>
    <hyperlink ref="V26" r:id="rId45" xr:uid="{FD211FDA-FD69-4CDB-93EF-46D36BF56501}"/>
    <hyperlink ref="V27" r:id="rId46" xr:uid="{4CC2ED8F-4C51-4092-9FAF-AE508992039D}"/>
    <hyperlink ref="V28" r:id="rId47" xr:uid="{F8C13F22-1E98-4BD5-8B20-012CE018BF03}"/>
    <hyperlink ref="V29" r:id="rId48" xr:uid="{A4F77C87-E713-43DF-9C43-567B7EADC7B5}"/>
    <hyperlink ref="V30" r:id="rId49" xr:uid="{0374CD1B-2237-48FE-8FB0-C190080AE38D}"/>
    <hyperlink ref="V31" r:id="rId50" xr:uid="{BA2B4C6D-279E-4369-A7F0-93064FF32874}"/>
    <hyperlink ref="V32" r:id="rId51" xr:uid="{D7E8AC97-B459-4560-A921-4C8F9FB5F21B}"/>
    <hyperlink ref="V33" r:id="rId52" xr:uid="{226F8A37-2B0D-48A8-841E-CD05BBD96226}"/>
    <hyperlink ref="V34" r:id="rId53" xr:uid="{F942A121-1E17-466D-BE59-3837D04E8C54}"/>
    <hyperlink ref="Q26" r:id="rId54" xr:uid="{461CBCCB-C13A-42A1-902D-EB66C0CAF053}"/>
    <hyperlink ref="Q27" r:id="rId55" xr:uid="{19934F2A-FD1C-4C5A-8DA0-298E537AF670}"/>
    <hyperlink ref="Q28" r:id="rId56" xr:uid="{E9B1C865-B6B1-42BA-8A1D-94F335B9E361}"/>
    <hyperlink ref="Q29" r:id="rId57" xr:uid="{C73D545C-1942-4CF8-92E3-D07BC6E98E6D}"/>
    <hyperlink ref="Q30" r:id="rId58" xr:uid="{401FA7E0-CFB8-4110-AB80-6419BBC89B7B}"/>
    <hyperlink ref="Q31" r:id="rId59" xr:uid="{796C9C43-9EEB-4036-AF5F-FE87D9E7E696}"/>
    <hyperlink ref="Q32" r:id="rId60" xr:uid="{7BCE82DD-F096-41D0-8272-FB8ED3562A79}"/>
    <hyperlink ref="Q33" r:id="rId61" xr:uid="{D6C6086D-3F46-4F5C-809F-26EDEA97144A}"/>
    <hyperlink ref="Q34" r:id="rId62" xr:uid="{797554D1-2FC1-40AC-A084-1F61C5A87D01}"/>
    <hyperlink ref="Q35" r:id="rId63" display="Copernicus Marine Service - MED-REP-L12" xr:uid="{E618F9A4-0521-4352-B7BE-613B2E73E63C}"/>
    <hyperlink ref="V35" r:id="rId64" xr:uid="{856078BC-2400-4059-B05E-CCFD6B5702C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Emma</dc:creator>
  <cp:keywords/>
  <dc:description/>
  <cp:lastModifiedBy>Grottoli, Andrea</cp:lastModifiedBy>
  <cp:revision/>
  <dcterms:created xsi:type="dcterms:W3CDTF">2022-02-03T05:20:24Z</dcterms:created>
  <dcterms:modified xsi:type="dcterms:W3CDTF">2026-09-01T22:33:13Z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1a6c3db-1667-4f49-995a-8b9973972958_Enabled">
    <vt:lpwstr>true</vt:lpwstr>
  </property>
  <property fmtid="{D5CDD505-2E9C-101B-9397-08002B2CF9AE}" pid="3" name="MSIP_Label_51a6c3db-1667-4f49-995a-8b9973972958_SetDate">
    <vt:lpwstr>2022-02-03T05:20:24Z</vt:lpwstr>
  </property>
  <property fmtid="{D5CDD505-2E9C-101B-9397-08002B2CF9AE}" pid="4" name="MSIP_Label_51a6c3db-1667-4f49-995a-8b9973972958_Method">
    <vt:lpwstr>Standard</vt:lpwstr>
  </property>
  <property fmtid="{D5CDD505-2E9C-101B-9397-08002B2CF9AE}" pid="5" name="MSIP_Label_51a6c3db-1667-4f49-995a-8b9973972958_Name">
    <vt:lpwstr>UTS-Internal</vt:lpwstr>
  </property>
  <property fmtid="{D5CDD505-2E9C-101B-9397-08002B2CF9AE}" pid="6" name="MSIP_Label_51a6c3db-1667-4f49-995a-8b9973972958_SiteId">
    <vt:lpwstr>e8911c26-cf9f-4a9c-878e-527807be8791</vt:lpwstr>
  </property>
  <property fmtid="{D5CDD505-2E9C-101B-9397-08002B2CF9AE}" pid="7" name="MSIP_Label_51a6c3db-1667-4f49-995a-8b9973972958_ActionId">
    <vt:lpwstr>ed2a4920-56ba-4775-ae86-b255d7970ba8</vt:lpwstr>
  </property>
  <property fmtid="{D5CDD505-2E9C-101B-9397-08002B2CF9AE}" pid="8" name="MSIP_Label_51a6c3db-1667-4f49-995a-8b9973972958_ContentBits">
    <vt:lpwstr>0</vt:lpwstr>
  </property>
</Properties>
</file>