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gyp\Dropbox\Documents\Research\Other research\FAU Humboldt\Koloula Complex\"/>
    </mc:Choice>
  </mc:AlternateContent>
  <xr:revisionPtr revIDLastSave="0" documentId="13_ncr:1_{6502DBFF-4B85-489F-AE66-7882813415AA}" xr6:coauthVersionLast="47" xr6:coauthVersionMax="47" xr10:uidLastSave="{00000000-0000-0000-0000-000000000000}"/>
  <bookViews>
    <workbookView xWindow="-108" yWindow="-108" windowWidth="23256" windowHeight="12456" tabRatio="874" xr2:uid="{84FD4F2A-474B-4B38-8987-BD11FCDDD57D}"/>
  </bookViews>
  <sheets>
    <sheet name="ESM Overview" sheetId="8" r:id="rId1"/>
    <sheet name="S1.T1 Plag chemistry" sheetId="1" r:id="rId2"/>
    <sheet name="S1.T1 Amph chemistry" sheetId="2" r:id="rId3"/>
    <sheet name="S1.T1 Olivine chemistry" sheetId="3" r:id="rId4"/>
    <sheet name="S1.T1 Cpx chemistry" sheetId="4" r:id="rId5"/>
    <sheet name="S1.T1 Opx chemistry" sheetId="6" r:id="rId6"/>
    <sheet name="S1.T1 Biotite chemistry" sheetId="5" r:id="rId7"/>
    <sheet name="S1.T1 Apatite chemistry" sheetId="7" r:id="rId8"/>
    <sheet name="S1.T2 XRF standard analyses" sheetId="9" r:id="rId9"/>
    <sheet name="S1.T2 Isotope standard analyses" sheetId="10" r:id="rId10"/>
    <sheet name="S1.T3 Whole-rock geochemistry" sheetId="11" r:id="rId11"/>
    <sheet name="S1.T4 Isotope analyses" sheetId="12" r:id="rId12"/>
    <sheet name="S1.T5 Koloula literature data" sheetId="13" r:id="rId13"/>
    <sheet name="S1.T6 Solomon literature data" sheetId="14" r:id="rId14"/>
    <sheet name="S1.T6 Solomon literature data_2" sheetId="15" r:id="rId15"/>
    <sheet name="S1.T7 Summary" sheetId="16" r:id="rId16"/>
    <sheet name="S1.T7 Koloula primary magma" sheetId="17" r:id="rId17"/>
    <sheet name="S1.T7 Koloula parental magma" sheetId="18" r:id="rId18"/>
    <sheet name="S1.T7 Koloula mass balance" sheetId="19" r:id="rId19"/>
    <sheet name="S1.T7 Residual sum of squares" sheetId="20" r:id="rId20"/>
    <sheet name="S1.T8 Mesozoic-Cenozoic plutons" sheetId="21" r:id="rId21"/>
  </sheets>
  <definedNames>
    <definedName name="solver_adj" localSheetId="19" hidden="1">'S1.T7 Residual sum of squares'!$B$7:$L$16</definedName>
    <definedName name="solver_cvg" localSheetId="19" hidden="1">0.0001</definedName>
    <definedName name="solver_drv" localSheetId="19" hidden="1">2</definedName>
    <definedName name="solver_eng" localSheetId="19" hidden="1">1</definedName>
    <definedName name="solver_est" localSheetId="19" hidden="1">1</definedName>
    <definedName name="solver_itr" localSheetId="19" hidden="1">2147483647</definedName>
    <definedName name="solver_mip" localSheetId="19" hidden="1">2147483647</definedName>
    <definedName name="solver_mni" localSheetId="19" hidden="1">30</definedName>
    <definedName name="solver_mrt" localSheetId="19" hidden="1">0.075</definedName>
    <definedName name="solver_msl" localSheetId="19" hidden="1">2</definedName>
    <definedName name="solver_neg" localSheetId="19" hidden="1">1</definedName>
    <definedName name="solver_nod" localSheetId="19" hidden="1">2147483647</definedName>
    <definedName name="solver_num" localSheetId="19" hidden="1">0</definedName>
    <definedName name="solver_nwt" localSheetId="19" hidden="1">1</definedName>
    <definedName name="solver_opt" localSheetId="19" hidden="1">'S1.T7 Residual sum of squares'!$B$30</definedName>
    <definedName name="solver_pre" localSheetId="19" hidden="1">0.000001</definedName>
    <definedName name="solver_rbv" localSheetId="19" hidden="1">2</definedName>
    <definedName name="solver_rlx" localSheetId="19" hidden="1">2</definedName>
    <definedName name="solver_rsd" localSheetId="19" hidden="1">0</definedName>
    <definedName name="solver_scl" localSheetId="19" hidden="1">2</definedName>
    <definedName name="solver_sho" localSheetId="19" hidden="1">2</definedName>
    <definedName name="solver_ssz" localSheetId="19" hidden="1">100</definedName>
    <definedName name="solver_tim" localSheetId="19" hidden="1">2147483647</definedName>
    <definedName name="solver_tol" localSheetId="19" hidden="1">0.01</definedName>
    <definedName name="solver_typ" localSheetId="19" hidden="1">1</definedName>
    <definedName name="solver_val" localSheetId="19" hidden="1">0</definedName>
    <definedName name="solver_ver" localSheetId="19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8" l="1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7" i="18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7" i="17"/>
  <c r="P8" i="14"/>
  <c r="P9" i="14"/>
  <c r="P10" i="14"/>
  <c r="P11" i="14"/>
  <c r="P12" i="14"/>
  <c r="P13" i="14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60" i="14"/>
  <c r="P61" i="14"/>
  <c r="P62" i="14"/>
  <c r="P63" i="14"/>
  <c r="P64" i="14"/>
  <c r="P65" i="14"/>
  <c r="P66" i="14"/>
  <c r="P67" i="14"/>
  <c r="P68" i="14"/>
  <c r="P69" i="14"/>
  <c r="P70" i="14"/>
  <c r="P71" i="14"/>
  <c r="P72" i="14"/>
  <c r="P73" i="14"/>
  <c r="P74" i="14"/>
  <c r="P75" i="14"/>
  <c r="P76" i="14"/>
  <c r="P77" i="14"/>
  <c r="P78" i="14"/>
  <c r="P79" i="14"/>
  <c r="P80" i="14"/>
  <c r="P81" i="14"/>
  <c r="P82" i="14"/>
  <c r="P83" i="14"/>
  <c r="P84" i="14"/>
  <c r="P85" i="14"/>
  <c r="P86" i="14"/>
  <c r="P87" i="14"/>
  <c r="P88" i="14"/>
  <c r="P89" i="14"/>
  <c r="P90" i="14"/>
  <c r="P91" i="14"/>
  <c r="P92" i="14"/>
  <c r="P93" i="14"/>
  <c r="P94" i="14"/>
  <c r="P95" i="14"/>
  <c r="P96" i="14"/>
  <c r="P7" i="14"/>
  <c r="J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" i="15"/>
  <c r="BR28" i="15"/>
  <c r="BS28" i="15"/>
  <c r="BT28" i="15"/>
  <c r="CM28" i="15"/>
  <c r="CN28" i="15"/>
  <c r="CO28" i="15"/>
  <c r="CP28" i="15"/>
  <c r="CQ28" i="15"/>
  <c r="CR28" i="15"/>
  <c r="CS28" i="15"/>
  <c r="CT28" i="15"/>
  <c r="CU28" i="15"/>
  <c r="CV28" i="15"/>
  <c r="CW28" i="15"/>
  <c r="BR30" i="15"/>
  <c r="BS30" i="15"/>
  <c r="BT30" i="15"/>
  <c r="CM30" i="15"/>
  <c r="CN30" i="15"/>
  <c r="CO30" i="15"/>
  <c r="CP30" i="15"/>
  <c r="CQ30" i="15"/>
  <c r="CR30" i="15"/>
  <c r="CS30" i="15"/>
  <c r="CT30" i="15"/>
  <c r="CU30" i="15"/>
  <c r="CV30" i="15"/>
  <c r="CW30" i="15"/>
  <c r="E23" i="16" l="1"/>
  <c r="E21" i="16"/>
  <c r="E19" i="16"/>
  <c r="E17" i="16"/>
  <c r="E15" i="16"/>
  <c r="E12" i="16"/>
  <c r="E10" i="16"/>
  <c r="E8" i="16"/>
  <c r="E6" i="16"/>
  <c r="BR6" i="15"/>
  <c r="BR7" i="15"/>
  <c r="BR8" i="15"/>
  <c r="BR9" i="15"/>
  <c r="BR10" i="15"/>
  <c r="BR11" i="15"/>
  <c r="BR12" i="15"/>
  <c r="BR13" i="15"/>
  <c r="BR14" i="15"/>
  <c r="BR15" i="15"/>
  <c r="BR16" i="15"/>
  <c r="BR17" i="15"/>
  <c r="BR18" i="15"/>
  <c r="BR19" i="15"/>
  <c r="BR20" i="15"/>
  <c r="BR21" i="15"/>
  <c r="BR22" i="15"/>
  <c r="BR23" i="15"/>
  <c r="BR24" i="15"/>
  <c r="BR25" i="15"/>
  <c r="BR26" i="15"/>
  <c r="BR27" i="15"/>
  <c r="BR29" i="15"/>
  <c r="BR32" i="15"/>
  <c r="BR33" i="15"/>
  <c r="BR34" i="15"/>
  <c r="BR35" i="15"/>
  <c r="BR36" i="15"/>
  <c r="BR37" i="15"/>
  <c r="BR38" i="15"/>
  <c r="BR39" i="15"/>
  <c r="BR40" i="15"/>
  <c r="BR41" i="15"/>
  <c r="BR42" i="15"/>
  <c r="BR43" i="15"/>
  <c r="BR31" i="15"/>
  <c r="BR44" i="15"/>
  <c r="BR45" i="15"/>
  <c r="BR46" i="15"/>
  <c r="BR47" i="15"/>
  <c r="BR48" i="15"/>
  <c r="BR49" i="15"/>
  <c r="BR50" i="15"/>
  <c r="BR51" i="15"/>
  <c r="BR5" i="15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5" i="13"/>
  <c r="I126" i="13"/>
  <c r="I127" i="13"/>
  <c r="I128" i="13"/>
  <c r="I129" i="13"/>
  <c r="I130" i="13"/>
  <c r="I131" i="13"/>
  <c r="I132" i="13"/>
  <c r="I53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7" i="13"/>
  <c r="J231" i="21"/>
  <c r="J232" i="21"/>
  <c r="J233" i="21"/>
  <c r="J234" i="21"/>
  <c r="J235" i="21"/>
  <c r="J236" i="21"/>
  <c r="J237" i="21"/>
  <c r="J238" i="21"/>
  <c r="J239" i="21"/>
  <c r="J240" i="21"/>
  <c r="J241" i="21"/>
  <c r="J242" i="21"/>
  <c r="J243" i="21"/>
  <c r="J244" i="21"/>
  <c r="J245" i="21"/>
  <c r="J246" i="21"/>
  <c r="J247" i="21"/>
  <c r="J248" i="21"/>
  <c r="J230" i="21"/>
  <c r="J190" i="21"/>
  <c r="J191" i="21"/>
  <c r="J192" i="21"/>
  <c r="J193" i="21"/>
  <c r="J194" i="21"/>
  <c r="J189" i="21"/>
  <c r="J163" i="21"/>
  <c r="J164" i="21"/>
  <c r="J165" i="21"/>
  <c r="J166" i="21"/>
  <c r="J167" i="21"/>
  <c r="J168" i="21"/>
  <c r="J169" i="21"/>
  <c r="J170" i="21"/>
  <c r="J171" i="21"/>
  <c r="J172" i="21"/>
  <c r="J162" i="21"/>
  <c r="J68" i="21"/>
  <c r="J69" i="21"/>
  <c r="J70" i="21"/>
  <c r="J71" i="21"/>
  <c r="J72" i="21"/>
  <c r="J73" i="21"/>
  <c r="J74" i="21"/>
  <c r="J75" i="21"/>
  <c r="J76" i="21"/>
  <c r="J77" i="21"/>
  <c r="J78" i="21"/>
  <c r="J79" i="21"/>
  <c r="J80" i="21"/>
  <c r="J81" i="21"/>
  <c r="J82" i="21"/>
  <c r="J83" i="21"/>
  <c r="J84" i="21"/>
  <c r="J85" i="21"/>
  <c r="J86" i="21"/>
  <c r="J87" i="21"/>
  <c r="J88" i="21"/>
  <c r="J89" i="21"/>
  <c r="J90" i="21"/>
  <c r="J91" i="21"/>
  <c r="J92" i="21"/>
  <c r="J93" i="21"/>
  <c r="J94" i="21"/>
  <c r="J95" i="21"/>
  <c r="J96" i="21"/>
  <c r="J97" i="21"/>
  <c r="J98" i="21"/>
  <c r="J99" i="21"/>
  <c r="J100" i="21"/>
  <c r="J101" i="21"/>
  <c r="J102" i="21"/>
  <c r="J103" i="21"/>
  <c r="J104" i="21"/>
  <c r="J105" i="21"/>
  <c r="J107" i="21"/>
  <c r="J108" i="21"/>
  <c r="J109" i="21"/>
  <c r="J110" i="21"/>
  <c r="J111" i="21"/>
  <c r="J112" i="21"/>
  <c r="J113" i="21"/>
  <c r="J114" i="21"/>
  <c r="J115" i="21"/>
  <c r="J116" i="21"/>
  <c r="J117" i="21"/>
  <c r="J118" i="21"/>
  <c r="J119" i="21"/>
  <c r="J120" i="21"/>
  <c r="J121" i="21"/>
  <c r="J122" i="21"/>
  <c r="J123" i="21"/>
  <c r="J124" i="21"/>
  <c r="J125" i="21"/>
  <c r="J126" i="21"/>
  <c r="J127" i="21"/>
  <c r="J128" i="21"/>
  <c r="J129" i="21"/>
  <c r="J130" i="21"/>
  <c r="J131" i="21"/>
  <c r="J132" i="21"/>
  <c r="J133" i="21"/>
  <c r="J134" i="21"/>
  <c r="J135" i="21"/>
  <c r="J136" i="21"/>
  <c r="J137" i="21"/>
  <c r="J138" i="21"/>
  <c r="J139" i="21"/>
  <c r="J140" i="21"/>
  <c r="J141" i="21"/>
  <c r="J142" i="21"/>
  <c r="J143" i="21"/>
  <c r="J144" i="21"/>
  <c r="J145" i="21"/>
  <c r="J146" i="21"/>
  <c r="J147" i="21"/>
  <c r="J148" i="21"/>
  <c r="J149" i="21"/>
  <c r="J150" i="21"/>
  <c r="J151" i="21"/>
  <c r="J152" i="21"/>
  <c r="J153" i="21"/>
  <c r="J154" i="21"/>
  <c r="J155" i="21"/>
  <c r="J156" i="21"/>
  <c r="J157" i="21"/>
  <c r="J158" i="21"/>
  <c r="J159" i="21"/>
  <c r="J160" i="21"/>
  <c r="J67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5" i="21"/>
  <c r="J6" i="21"/>
  <c r="J7" i="21"/>
  <c r="J8" i="21"/>
  <c r="J9" i="21"/>
  <c r="J10" i="21"/>
  <c r="S231" i="21" l="1"/>
  <c r="S232" i="21"/>
  <c r="S236" i="21"/>
  <c r="S237" i="21"/>
  <c r="S238" i="21"/>
  <c r="S239" i="21"/>
  <c r="S240" i="21"/>
  <c r="S241" i="21"/>
  <c r="S244" i="21"/>
  <c r="S245" i="21"/>
  <c r="S246" i="21"/>
  <c r="S247" i="21"/>
  <c r="S230" i="21"/>
  <c r="S174" i="21"/>
  <c r="S182" i="21"/>
  <c r="S183" i="21"/>
  <c r="S180" i="21"/>
  <c r="S188" i="21"/>
  <c r="S181" i="21"/>
  <c r="S189" i="21"/>
  <c r="Q61" i="13"/>
  <c r="Q69" i="13"/>
  <c r="Q77" i="13"/>
  <c r="Q85" i="13"/>
  <c r="Q93" i="13"/>
  <c r="Q101" i="13"/>
  <c r="Q109" i="13"/>
  <c r="Q117" i="13"/>
  <c r="Q8" i="13"/>
  <c r="Q9" i="13"/>
  <c r="Q15" i="13"/>
  <c r="Q16" i="13"/>
  <c r="Q17" i="13"/>
  <c r="Q23" i="13"/>
  <c r="Q24" i="13"/>
  <c r="Q25" i="13"/>
  <c r="Q31" i="13"/>
  <c r="Q32" i="13"/>
  <c r="Q33" i="13"/>
  <c r="Q39" i="13"/>
  <c r="Q40" i="13"/>
  <c r="Q41" i="13"/>
  <c r="Q47" i="13"/>
  <c r="Q48" i="13"/>
  <c r="Q49" i="13"/>
  <c r="S169" i="21"/>
  <c r="S164" i="21"/>
  <c r="S170" i="21"/>
  <c r="S172" i="21"/>
  <c r="S165" i="21"/>
  <c r="S110" i="21"/>
  <c r="S111" i="21"/>
  <c r="S112" i="21"/>
  <c r="S113" i="21"/>
  <c r="S114" i="21"/>
  <c r="S118" i="21"/>
  <c r="S119" i="21"/>
  <c r="S120" i="21"/>
  <c r="S121" i="21"/>
  <c r="S122" i="21"/>
  <c r="S123" i="21"/>
  <c r="S126" i="21"/>
  <c r="S127" i="21"/>
  <c r="S128" i="21"/>
  <c r="S134" i="21"/>
  <c r="S135" i="21"/>
  <c r="S136" i="21"/>
  <c r="S137" i="21"/>
  <c r="S139" i="21"/>
  <c r="S142" i="21"/>
  <c r="S143" i="21"/>
  <c r="S144" i="21"/>
  <c r="S145" i="21"/>
  <c r="S146" i="21"/>
  <c r="S147" i="21"/>
  <c r="S151" i="21"/>
  <c r="S152" i="21"/>
  <c r="S154" i="21"/>
  <c r="S155" i="21"/>
  <c r="S158" i="21"/>
  <c r="S159" i="21"/>
  <c r="S160" i="21"/>
  <c r="S68" i="21"/>
  <c r="S69" i="21"/>
  <c r="S72" i="21"/>
  <c r="S73" i="21"/>
  <c r="S74" i="21"/>
  <c r="S75" i="21"/>
  <c r="S76" i="21"/>
  <c r="S77" i="21"/>
  <c r="S80" i="21"/>
  <c r="S81" i="21"/>
  <c r="S82" i="21"/>
  <c r="S83" i="21"/>
  <c r="S84" i="21"/>
  <c r="S85" i="21"/>
  <c r="S88" i="21"/>
  <c r="S89" i="21"/>
  <c r="S90" i="21"/>
  <c r="S91" i="21"/>
  <c r="S92" i="21"/>
  <c r="S93" i="21"/>
  <c r="S97" i="21"/>
  <c r="S98" i="21"/>
  <c r="S99" i="21"/>
  <c r="S100" i="21"/>
  <c r="S101" i="21"/>
  <c r="S104" i="21"/>
  <c r="S105" i="21"/>
  <c r="S67" i="21"/>
  <c r="S17" i="21"/>
  <c r="S18" i="21"/>
  <c r="S19" i="21"/>
  <c r="S22" i="21"/>
  <c r="S23" i="21"/>
  <c r="S24" i="21"/>
  <c r="S25" i="21"/>
  <c r="S27" i="21"/>
  <c r="S30" i="21"/>
  <c r="S31" i="21"/>
  <c r="S32" i="21"/>
  <c r="S33" i="21"/>
  <c r="S34" i="21"/>
  <c r="S35" i="21"/>
  <c r="S39" i="21"/>
  <c r="S40" i="21"/>
  <c r="S42" i="21"/>
  <c r="S43" i="21"/>
  <c r="S46" i="21"/>
  <c r="S47" i="21"/>
  <c r="S48" i="21"/>
  <c r="S49" i="21"/>
  <c r="S50" i="21"/>
  <c r="S51" i="21"/>
  <c r="S54" i="21"/>
  <c r="S55" i="21"/>
  <c r="S56" i="21"/>
  <c r="S59" i="21"/>
  <c r="S62" i="21"/>
  <c r="S63" i="21"/>
  <c r="S64" i="21"/>
  <c r="S5" i="21"/>
  <c r="S117" i="21"/>
  <c r="S65" i="21"/>
  <c r="S61" i="21"/>
  <c r="S60" i="21"/>
  <c r="S52" i="21"/>
  <c r="S53" i="21"/>
  <c r="S57" i="21"/>
  <c r="S58" i="21"/>
  <c r="S44" i="21"/>
  <c r="S28" i="21"/>
  <c r="S29" i="21"/>
  <c r="S36" i="21"/>
  <c r="S37" i="21"/>
  <c r="S11" i="21"/>
  <c r="S12" i="21"/>
  <c r="S13" i="21"/>
  <c r="S15" i="21"/>
  <c r="S16" i="21"/>
  <c r="S10" i="21"/>
  <c r="Q132" i="13"/>
  <c r="Q126" i="13"/>
  <c r="Q127" i="13"/>
  <c r="Q128" i="13"/>
  <c r="Q129" i="13"/>
  <c r="Q130" i="13"/>
  <c r="Q131" i="13"/>
  <c r="Q125" i="13"/>
  <c r="Q54" i="13"/>
  <c r="Q55" i="13"/>
  <c r="Q56" i="13"/>
  <c r="Q57" i="13"/>
  <c r="Q58" i="13"/>
  <c r="Q59" i="13"/>
  <c r="Q60" i="13"/>
  <c r="Q62" i="13"/>
  <c r="Q63" i="13"/>
  <c r="Q64" i="13"/>
  <c r="Q65" i="13"/>
  <c r="Q66" i="13"/>
  <c r="Q67" i="13"/>
  <c r="Q68" i="13"/>
  <c r="Q70" i="13"/>
  <c r="Q71" i="13"/>
  <c r="Q72" i="13"/>
  <c r="Q73" i="13"/>
  <c r="Q74" i="13"/>
  <c r="Q75" i="13"/>
  <c r="Q76" i="13"/>
  <c r="Q78" i="13"/>
  <c r="Q79" i="13"/>
  <c r="Q80" i="13"/>
  <c r="Q81" i="13"/>
  <c r="Q82" i="13"/>
  <c r="Q83" i="13"/>
  <c r="Q84" i="13"/>
  <c r="Q86" i="13"/>
  <c r="Q87" i="13"/>
  <c r="Q88" i="13"/>
  <c r="Q89" i="13"/>
  <c r="Q90" i="13"/>
  <c r="Q91" i="13"/>
  <c r="Q92" i="13"/>
  <c r="Q94" i="13"/>
  <c r="Q95" i="13"/>
  <c r="Q96" i="13"/>
  <c r="Q97" i="13"/>
  <c r="Q98" i="13"/>
  <c r="Q99" i="13"/>
  <c r="Q100" i="13"/>
  <c r="Q102" i="13"/>
  <c r="Q103" i="13"/>
  <c r="Q104" i="13"/>
  <c r="Q105" i="13"/>
  <c r="Q106" i="13"/>
  <c r="Q107" i="13"/>
  <c r="Q108" i="13"/>
  <c r="Q110" i="13"/>
  <c r="Q111" i="13"/>
  <c r="Q112" i="13"/>
  <c r="Q113" i="13"/>
  <c r="Q114" i="13"/>
  <c r="Q115" i="13"/>
  <c r="Q116" i="13"/>
  <c r="Q118" i="13"/>
  <c r="Q119" i="13"/>
  <c r="Q120" i="13"/>
  <c r="Q121" i="13"/>
  <c r="Q122" i="13"/>
  <c r="Q123" i="13"/>
  <c r="Q53" i="13"/>
  <c r="Q10" i="13"/>
  <c r="Q11" i="13"/>
  <c r="Q12" i="13"/>
  <c r="Q13" i="13"/>
  <c r="Q14" i="13"/>
  <c r="Q18" i="13"/>
  <c r="Q19" i="13"/>
  <c r="Q20" i="13"/>
  <c r="Q21" i="13"/>
  <c r="Q22" i="13"/>
  <c r="Q26" i="13"/>
  <c r="Q27" i="13"/>
  <c r="Q28" i="13"/>
  <c r="Q29" i="13"/>
  <c r="Q30" i="13"/>
  <c r="Q34" i="13"/>
  <c r="Q35" i="13"/>
  <c r="Q36" i="13"/>
  <c r="Q37" i="13"/>
  <c r="Q38" i="13"/>
  <c r="Q42" i="13"/>
  <c r="Q43" i="13"/>
  <c r="Q44" i="13"/>
  <c r="Q45" i="13"/>
  <c r="Q46" i="13"/>
  <c r="Q50" i="13"/>
  <c r="Q51" i="13"/>
  <c r="Q7" i="13"/>
  <c r="S575" i="21"/>
  <c r="S574" i="21"/>
  <c r="S555" i="21"/>
  <c r="S556" i="21"/>
  <c r="S557" i="21"/>
  <c r="S558" i="21"/>
  <c r="S559" i="21"/>
  <c r="S560" i="21"/>
  <c r="S561" i="21"/>
  <c r="S562" i="21"/>
  <c r="S563" i="21"/>
  <c r="S564" i="21"/>
  <c r="S565" i="21"/>
  <c r="S566" i="21"/>
  <c r="S567" i="21"/>
  <c r="S568" i="21"/>
  <c r="S569" i="21"/>
  <c r="S570" i="21"/>
  <c r="S571" i="21"/>
  <c r="S572" i="21"/>
  <c r="S554" i="21"/>
  <c r="S552" i="21"/>
  <c r="S551" i="21"/>
  <c r="S342" i="21"/>
  <c r="S343" i="21"/>
  <c r="S344" i="21"/>
  <c r="S345" i="21"/>
  <c r="S346" i="21"/>
  <c r="S347" i="21"/>
  <c r="S348" i="21"/>
  <c r="S349" i="21"/>
  <c r="S350" i="21"/>
  <c r="S351" i="21"/>
  <c r="S352" i="21"/>
  <c r="S353" i="21"/>
  <c r="S354" i="21"/>
  <c r="S355" i="21"/>
  <c r="S356" i="21"/>
  <c r="S357" i="21"/>
  <c r="S358" i="21"/>
  <c r="S359" i="21"/>
  <c r="S360" i="21"/>
  <c r="S361" i="21"/>
  <c r="S362" i="21"/>
  <c r="S363" i="21"/>
  <c r="S364" i="21"/>
  <c r="S365" i="21"/>
  <c r="S366" i="21"/>
  <c r="S367" i="21"/>
  <c r="S368" i="21"/>
  <c r="S369" i="21"/>
  <c r="S370" i="21"/>
  <c r="S371" i="21"/>
  <c r="S372" i="21"/>
  <c r="S373" i="21"/>
  <c r="S374" i="21"/>
  <c r="S375" i="21"/>
  <c r="S376" i="21"/>
  <c r="S377" i="21"/>
  <c r="S378" i="21"/>
  <c r="S379" i="21"/>
  <c r="S380" i="21"/>
  <c r="S381" i="21"/>
  <c r="S382" i="21"/>
  <c r="S383" i="21"/>
  <c r="S384" i="21"/>
  <c r="S385" i="21"/>
  <c r="S386" i="21"/>
  <c r="S387" i="21"/>
  <c r="S388" i="21"/>
  <c r="S389" i="21"/>
  <c r="S390" i="21"/>
  <c r="S391" i="21"/>
  <c r="S392" i="21"/>
  <c r="S393" i="21"/>
  <c r="S394" i="21"/>
  <c r="S395" i="21"/>
  <c r="S396" i="21"/>
  <c r="S397" i="21"/>
  <c r="S398" i="21"/>
  <c r="S399" i="21"/>
  <c r="S400" i="21"/>
  <c r="S401" i="21"/>
  <c r="S402" i="21"/>
  <c r="S403" i="21"/>
  <c r="S404" i="21"/>
  <c r="S405" i="21"/>
  <c r="S406" i="21"/>
  <c r="S407" i="21"/>
  <c r="S408" i="21"/>
  <c r="S409" i="21"/>
  <c r="S410" i="21"/>
  <c r="S411" i="21"/>
  <c r="S412" i="21"/>
  <c r="S413" i="21"/>
  <c r="S414" i="21"/>
  <c r="S415" i="21"/>
  <c r="S416" i="21"/>
  <c r="S417" i="21"/>
  <c r="S418" i="21"/>
  <c r="S419" i="21"/>
  <c r="S420" i="21"/>
  <c r="S421" i="21"/>
  <c r="S422" i="21"/>
  <c r="S423" i="21"/>
  <c r="S424" i="21"/>
  <c r="S425" i="21"/>
  <c r="S426" i="21"/>
  <c r="S427" i="21"/>
  <c r="S428" i="21"/>
  <c r="S429" i="21"/>
  <c r="S430" i="21"/>
  <c r="S431" i="21"/>
  <c r="S432" i="21"/>
  <c r="S433" i="21"/>
  <c r="S434" i="21"/>
  <c r="S435" i="21"/>
  <c r="S436" i="21"/>
  <c r="S437" i="21"/>
  <c r="S438" i="21"/>
  <c r="S439" i="21"/>
  <c r="S440" i="21"/>
  <c r="S441" i="21"/>
  <c r="S442" i="21"/>
  <c r="S443" i="21"/>
  <c r="S444" i="21"/>
  <c r="S445" i="21"/>
  <c r="S446" i="21"/>
  <c r="S447" i="21"/>
  <c r="S448" i="21"/>
  <c r="S449" i="21"/>
  <c r="S450" i="21"/>
  <c r="S451" i="21"/>
  <c r="S452" i="21"/>
  <c r="S453" i="21"/>
  <c r="S454" i="21"/>
  <c r="S455" i="21"/>
  <c r="S456" i="21"/>
  <c r="S457" i="21"/>
  <c r="S458" i="21"/>
  <c r="S459" i="21"/>
  <c r="S460" i="21"/>
  <c r="S461" i="21"/>
  <c r="S462" i="21"/>
  <c r="S463" i="21"/>
  <c r="S464" i="21"/>
  <c r="S465" i="21"/>
  <c r="S466" i="21"/>
  <c r="S467" i="21"/>
  <c r="S468" i="21"/>
  <c r="S469" i="21"/>
  <c r="S470" i="21"/>
  <c r="S471" i="21"/>
  <c r="S472" i="21"/>
  <c r="S473" i="21"/>
  <c r="S474" i="21"/>
  <c r="S475" i="21"/>
  <c r="S476" i="21"/>
  <c r="S477" i="21"/>
  <c r="S478" i="21"/>
  <c r="S479" i="21"/>
  <c r="S480" i="21"/>
  <c r="S481" i="21"/>
  <c r="S482" i="21"/>
  <c r="S483" i="21"/>
  <c r="S484" i="21"/>
  <c r="S485" i="21"/>
  <c r="S486" i="21"/>
  <c r="S487" i="21"/>
  <c r="S488" i="21"/>
  <c r="S489" i="21"/>
  <c r="S490" i="21"/>
  <c r="S491" i="21"/>
  <c r="S492" i="21"/>
  <c r="S493" i="21"/>
  <c r="S494" i="21"/>
  <c r="S495" i="21"/>
  <c r="S496" i="21"/>
  <c r="S497" i="21"/>
  <c r="S498" i="21"/>
  <c r="S499" i="21"/>
  <c r="S500" i="21"/>
  <c r="S501" i="21"/>
  <c r="S502" i="21"/>
  <c r="S503" i="21"/>
  <c r="S504" i="21"/>
  <c r="S505" i="21"/>
  <c r="S506" i="21"/>
  <c r="S507" i="21"/>
  <c r="S508" i="21"/>
  <c r="S509" i="21"/>
  <c r="S510" i="21"/>
  <c r="S511" i="21"/>
  <c r="S512" i="21"/>
  <c r="S513" i="21"/>
  <c r="S514" i="21"/>
  <c r="S515" i="21"/>
  <c r="S516" i="21"/>
  <c r="S517" i="21"/>
  <c r="S518" i="21"/>
  <c r="S519" i="21"/>
  <c r="S520" i="21"/>
  <c r="S521" i="21"/>
  <c r="S522" i="21"/>
  <c r="S523" i="21"/>
  <c r="S524" i="21"/>
  <c r="S525" i="21"/>
  <c r="S526" i="21"/>
  <c r="S527" i="21"/>
  <c r="S528" i="21"/>
  <c r="S529" i="21"/>
  <c r="S530" i="21"/>
  <c r="S531" i="21"/>
  <c r="S532" i="21"/>
  <c r="S533" i="21"/>
  <c r="S534" i="21"/>
  <c r="S535" i="21"/>
  <c r="S536" i="21"/>
  <c r="S537" i="21"/>
  <c r="S538" i="21"/>
  <c r="S539" i="21"/>
  <c r="S540" i="21"/>
  <c r="S541" i="21"/>
  <c r="S542" i="21"/>
  <c r="S543" i="21"/>
  <c r="S544" i="21"/>
  <c r="S545" i="21"/>
  <c r="S546" i="21"/>
  <c r="S547" i="21"/>
  <c r="S548" i="21"/>
  <c r="S549" i="21"/>
  <c r="S341" i="21"/>
  <c r="S251" i="21"/>
  <c r="S252" i="21"/>
  <c r="S253" i="21"/>
  <c r="S254" i="21"/>
  <c r="S255" i="21"/>
  <c r="S256" i="21"/>
  <c r="S257" i="21"/>
  <c r="S258" i="21"/>
  <c r="S259" i="21"/>
  <c r="S260" i="21"/>
  <c r="S261" i="21"/>
  <c r="S262" i="21"/>
  <c r="S263" i="21"/>
  <c r="S264" i="21"/>
  <c r="S265" i="21"/>
  <c r="S266" i="21"/>
  <c r="S267" i="21"/>
  <c r="S268" i="21"/>
  <c r="S269" i="21"/>
  <c r="S270" i="21"/>
  <c r="S271" i="21"/>
  <c r="S272" i="21"/>
  <c r="S273" i="21"/>
  <c r="S274" i="21"/>
  <c r="S275" i="21"/>
  <c r="S276" i="21"/>
  <c r="S277" i="21"/>
  <c r="S278" i="21"/>
  <c r="S279" i="21"/>
  <c r="S280" i="21"/>
  <c r="S281" i="21"/>
  <c r="S282" i="21"/>
  <c r="S283" i="21"/>
  <c r="S284" i="21"/>
  <c r="S285" i="21"/>
  <c r="S286" i="21"/>
  <c r="S287" i="21"/>
  <c r="S288" i="21"/>
  <c r="S289" i="21"/>
  <c r="S290" i="21"/>
  <c r="S291" i="21"/>
  <c r="S292" i="21"/>
  <c r="S293" i="21"/>
  <c r="S294" i="21"/>
  <c r="S295" i="21"/>
  <c r="S296" i="21"/>
  <c r="S297" i="21"/>
  <c r="S298" i="21"/>
  <c r="S299" i="21"/>
  <c r="S300" i="21"/>
  <c r="S301" i="21"/>
  <c r="S302" i="21"/>
  <c r="S303" i="21"/>
  <c r="S304" i="21"/>
  <c r="S305" i="21"/>
  <c r="S306" i="21"/>
  <c r="S307" i="21"/>
  <c r="S308" i="21"/>
  <c r="S309" i="21"/>
  <c r="S310" i="21"/>
  <c r="S311" i="21"/>
  <c r="S312" i="21"/>
  <c r="S313" i="21"/>
  <c r="S314" i="21"/>
  <c r="S315" i="21"/>
  <c r="S316" i="21"/>
  <c r="S317" i="21"/>
  <c r="S318" i="21"/>
  <c r="S319" i="21"/>
  <c r="S320" i="21"/>
  <c r="S321" i="21"/>
  <c r="S322" i="21"/>
  <c r="S323" i="21"/>
  <c r="S324" i="21"/>
  <c r="S325" i="21"/>
  <c r="S326" i="21"/>
  <c r="S327" i="21"/>
  <c r="S328" i="21"/>
  <c r="S329" i="21"/>
  <c r="S330" i="21"/>
  <c r="S331" i="21"/>
  <c r="S332" i="21"/>
  <c r="S333" i="21"/>
  <c r="S334" i="21"/>
  <c r="S335" i="21"/>
  <c r="S336" i="21"/>
  <c r="S337" i="21"/>
  <c r="S338" i="21"/>
  <c r="S339" i="21"/>
  <c r="S250" i="21"/>
  <c r="S233" i="21"/>
  <c r="S234" i="21"/>
  <c r="S235" i="21"/>
  <c r="S242" i="21"/>
  <c r="S243" i="21"/>
  <c r="S248" i="21"/>
  <c r="S223" i="21"/>
  <c r="S224" i="21"/>
  <c r="S225" i="21"/>
  <c r="S226" i="21"/>
  <c r="S227" i="21"/>
  <c r="S228" i="21"/>
  <c r="S222" i="21"/>
  <c r="S197" i="21"/>
  <c r="S198" i="21"/>
  <c r="S199" i="21"/>
  <c r="S200" i="21"/>
  <c r="S201" i="21"/>
  <c r="S202" i="21"/>
  <c r="S203" i="21"/>
  <c r="S204" i="21"/>
  <c r="S205" i="21"/>
  <c r="S206" i="21"/>
  <c r="S207" i="21"/>
  <c r="S208" i="21"/>
  <c r="S209" i="21"/>
  <c r="S210" i="21"/>
  <c r="S211" i="21"/>
  <c r="S212" i="21"/>
  <c r="S213" i="21"/>
  <c r="S214" i="21"/>
  <c r="S215" i="21"/>
  <c r="S216" i="21"/>
  <c r="S217" i="21"/>
  <c r="S218" i="21"/>
  <c r="S219" i="21"/>
  <c r="S220" i="21"/>
  <c r="S196" i="21"/>
  <c r="S175" i="21"/>
  <c r="S176" i="21"/>
  <c r="S177" i="21"/>
  <c r="S178" i="21"/>
  <c r="S179" i="21"/>
  <c r="S184" i="21"/>
  <c r="S185" i="21"/>
  <c r="S186" i="21"/>
  <c r="S187" i="21"/>
  <c r="S190" i="21"/>
  <c r="S191" i="21"/>
  <c r="S192" i="21"/>
  <c r="S193" i="21"/>
  <c r="S194" i="21"/>
  <c r="S163" i="21"/>
  <c r="S167" i="21"/>
  <c r="S168" i="21"/>
  <c r="S171" i="21"/>
  <c r="S166" i="21"/>
  <c r="S108" i="21"/>
  <c r="S109" i="21"/>
  <c r="S115" i="21"/>
  <c r="S116" i="21"/>
  <c r="S124" i="21"/>
  <c r="S125" i="21"/>
  <c r="S129" i="21"/>
  <c r="S130" i="21"/>
  <c r="S131" i="21"/>
  <c r="S132" i="21"/>
  <c r="S133" i="21"/>
  <c r="S138" i="21"/>
  <c r="S140" i="21"/>
  <c r="S141" i="21"/>
  <c r="S148" i="21"/>
  <c r="S149" i="21"/>
  <c r="S150" i="21"/>
  <c r="S153" i="21"/>
  <c r="S156" i="21"/>
  <c r="S157" i="21"/>
  <c r="S107" i="21"/>
  <c r="S70" i="21"/>
  <c r="S71" i="21"/>
  <c r="S78" i="21"/>
  <c r="S79" i="21"/>
  <c r="S86" i="21"/>
  <c r="S87" i="21"/>
  <c r="S94" i="21"/>
  <c r="S95" i="21"/>
  <c r="S96" i="21"/>
  <c r="S102" i="21"/>
  <c r="S103" i="21"/>
  <c r="S162" i="21"/>
  <c r="S6" i="21"/>
  <c r="S7" i="21"/>
  <c r="S8" i="21"/>
  <c r="S9" i="21"/>
  <c r="S14" i="21"/>
  <c r="S20" i="21"/>
  <c r="S21" i="21"/>
  <c r="S26" i="21"/>
  <c r="S38" i="21"/>
  <c r="S41" i="21"/>
  <c r="S45" i="21"/>
  <c r="T5" i="21" l="1"/>
  <c r="BL5" i="21"/>
  <c r="BM5" i="21"/>
  <c r="BN5" i="21"/>
  <c r="BO5" i="21"/>
  <c r="T6" i="21"/>
  <c r="BL6" i="21"/>
  <c r="BM6" i="21"/>
  <c r="BN6" i="21"/>
  <c r="T7" i="21"/>
  <c r="BL7" i="21"/>
  <c r="BM7" i="21"/>
  <c r="BN7" i="21"/>
  <c r="T8" i="21"/>
  <c r="BL8" i="21"/>
  <c r="BM8" i="21"/>
  <c r="BN8" i="21"/>
  <c r="T9" i="21"/>
  <c r="BL9" i="21"/>
  <c r="BM9" i="21"/>
  <c r="BN9" i="21"/>
  <c r="T10" i="21"/>
  <c r="BB10" i="21"/>
  <c r="T11" i="21"/>
  <c r="BB11" i="21"/>
  <c r="T12" i="21"/>
  <c r="BB12" i="21"/>
  <c r="T13" i="21"/>
  <c r="BB13" i="21"/>
  <c r="T14" i="21"/>
  <c r="BB14" i="21"/>
  <c r="T15" i="21"/>
  <c r="BB15" i="21"/>
  <c r="T16" i="21"/>
  <c r="BB16" i="21"/>
  <c r="T17" i="21"/>
  <c r="BB17" i="21"/>
  <c r="BL17" i="21"/>
  <c r="BM17" i="21"/>
  <c r="BN17" i="21"/>
  <c r="T18" i="21"/>
  <c r="BB18" i="21"/>
  <c r="T19" i="21"/>
  <c r="BB19" i="21"/>
  <c r="BL19" i="21"/>
  <c r="BM19" i="21"/>
  <c r="BN19" i="21"/>
  <c r="T20" i="21"/>
  <c r="BB20" i="21"/>
  <c r="BL20" i="21"/>
  <c r="BM20" i="21"/>
  <c r="BN20" i="21"/>
  <c r="T21" i="21"/>
  <c r="BB21" i="21"/>
  <c r="T22" i="21"/>
  <c r="BB22" i="21"/>
  <c r="T23" i="21"/>
  <c r="BB23" i="21"/>
  <c r="T24" i="21"/>
  <c r="BB24" i="21"/>
  <c r="T25" i="21"/>
  <c r="BB25" i="21"/>
  <c r="T26" i="21"/>
  <c r="BB26" i="21"/>
  <c r="BL26" i="21"/>
  <c r="T27" i="21"/>
  <c r="BB27" i="21"/>
  <c r="BL27" i="21"/>
  <c r="T28" i="21"/>
  <c r="BB28" i="21"/>
  <c r="BL28" i="21"/>
  <c r="T29" i="21"/>
  <c r="BB29" i="21"/>
  <c r="T30" i="21"/>
  <c r="BB30" i="21"/>
  <c r="BL30" i="21"/>
  <c r="T31" i="21"/>
  <c r="BB31" i="21"/>
  <c r="T32" i="21"/>
  <c r="BB32" i="21"/>
  <c r="T33" i="21"/>
  <c r="BB33" i="21"/>
  <c r="T34" i="21"/>
  <c r="BB34" i="21"/>
  <c r="T35" i="21"/>
  <c r="BB35" i="21"/>
  <c r="T36" i="21"/>
  <c r="BB36" i="21"/>
  <c r="T37" i="21"/>
  <c r="BB37" i="21"/>
  <c r="T38" i="21"/>
  <c r="BB38" i="21"/>
  <c r="T39" i="21"/>
  <c r="BB39" i="21"/>
  <c r="T40" i="21"/>
  <c r="BB40" i="21"/>
  <c r="T41" i="21"/>
  <c r="BB41" i="21"/>
  <c r="BL41" i="21"/>
  <c r="BM41" i="21"/>
  <c r="BN41" i="21"/>
  <c r="T42" i="21"/>
  <c r="BB42" i="21"/>
  <c r="BL42" i="21"/>
  <c r="BM42" i="21"/>
  <c r="BN42" i="21"/>
  <c r="T43" i="21"/>
  <c r="BB43" i="21"/>
  <c r="T44" i="21"/>
  <c r="BB44" i="21"/>
  <c r="T45" i="21"/>
  <c r="BB45" i="21"/>
  <c r="BL45" i="21"/>
  <c r="BM45" i="21"/>
  <c r="BN45" i="21"/>
  <c r="T46" i="21"/>
  <c r="BB46" i="21"/>
  <c r="BL46" i="21"/>
  <c r="BM46" i="21"/>
  <c r="BN46" i="21"/>
  <c r="T47" i="21"/>
  <c r="BB47" i="21"/>
  <c r="BL47" i="21"/>
  <c r="BM47" i="21"/>
  <c r="BN47" i="21"/>
  <c r="T48" i="21"/>
  <c r="BB48" i="21"/>
  <c r="BL48" i="21"/>
  <c r="BM48" i="21"/>
  <c r="BN48" i="21"/>
  <c r="T88" i="21"/>
  <c r="BB88" i="21"/>
  <c r="T49" i="21"/>
  <c r="BB49" i="21"/>
  <c r="T50" i="21"/>
  <c r="BB50" i="21"/>
  <c r="T51" i="21"/>
  <c r="BB51" i="21"/>
  <c r="BL51" i="21"/>
  <c r="T52" i="21"/>
  <c r="BB52" i="21"/>
  <c r="BL52" i="21"/>
  <c r="T53" i="21"/>
  <c r="BB53" i="21"/>
  <c r="T54" i="21"/>
  <c r="BB54" i="21"/>
  <c r="T55" i="21"/>
  <c r="BB55" i="21"/>
  <c r="T56" i="21"/>
  <c r="BB56" i="21"/>
  <c r="T57" i="21"/>
  <c r="BB57" i="21"/>
  <c r="T58" i="21"/>
  <c r="BB58" i="21"/>
  <c r="T59" i="21"/>
  <c r="BB59" i="21"/>
  <c r="BL59" i="21"/>
  <c r="BM59" i="21"/>
  <c r="BN59" i="21"/>
  <c r="T60" i="21"/>
  <c r="BB60" i="21"/>
  <c r="BL60" i="21"/>
  <c r="BM60" i="21"/>
  <c r="BN60" i="21"/>
  <c r="T61" i="21"/>
  <c r="BB61" i="21"/>
  <c r="T62" i="21"/>
  <c r="BB62" i="21"/>
  <c r="T63" i="21"/>
  <c r="BB63" i="21"/>
  <c r="T64" i="21"/>
  <c r="BB64" i="21"/>
  <c r="BL64" i="21"/>
  <c r="BM64" i="21"/>
  <c r="BN64" i="21"/>
  <c r="T65" i="21"/>
  <c r="BB65" i="21"/>
  <c r="T67" i="21"/>
  <c r="BB67" i="21"/>
  <c r="BL67" i="21"/>
  <c r="BM67" i="21"/>
  <c r="BN67" i="21"/>
  <c r="T74" i="21"/>
  <c r="BB74" i="21"/>
  <c r="T75" i="21"/>
  <c r="BB75" i="21"/>
  <c r="BL75" i="21"/>
  <c r="BM75" i="21"/>
  <c r="BN75" i="21"/>
  <c r="T76" i="21"/>
  <c r="BB76" i="21"/>
  <c r="BL76" i="21"/>
  <c r="BM76" i="21"/>
  <c r="BN76" i="21"/>
  <c r="T77" i="21"/>
  <c r="BB77" i="21"/>
  <c r="T78" i="21"/>
  <c r="BB78" i="21"/>
  <c r="T79" i="21"/>
  <c r="BB79" i="21"/>
  <c r="T80" i="21"/>
  <c r="BB80" i="21"/>
  <c r="BL80" i="21"/>
  <c r="BM80" i="21"/>
  <c r="BN80" i="21"/>
  <c r="T81" i="21"/>
  <c r="BB81" i="21"/>
  <c r="BL81" i="21"/>
  <c r="BM81" i="21"/>
  <c r="BN81" i="21"/>
  <c r="T82" i="21"/>
  <c r="BB82" i="21"/>
  <c r="T83" i="21"/>
  <c r="BB83" i="21"/>
  <c r="T84" i="21"/>
  <c r="BB84" i="21"/>
  <c r="T85" i="21"/>
  <c r="BB85" i="21"/>
  <c r="T86" i="21"/>
  <c r="BB86" i="21"/>
  <c r="T87" i="21"/>
  <c r="BB87" i="21"/>
  <c r="T89" i="21"/>
  <c r="BB89" i="21"/>
  <c r="T90" i="21"/>
  <c r="BB90" i="21"/>
  <c r="BL90" i="21"/>
  <c r="BM90" i="21"/>
  <c r="BN90" i="21"/>
  <c r="T91" i="21"/>
  <c r="BB91" i="21"/>
  <c r="BL91" i="21"/>
  <c r="BM91" i="21"/>
  <c r="BN91" i="21"/>
  <c r="T92" i="21"/>
  <c r="BB92" i="21"/>
  <c r="T93" i="21"/>
  <c r="BB93" i="21"/>
  <c r="BL93" i="21"/>
  <c r="T94" i="21"/>
  <c r="BB94" i="21"/>
  <c r="BL94" i="21"/>
  <c r="T95" i="21"/>
  <c r="BB95" i="21"/>
  <c r="BL95" i="21"/>
  <c r="T96" i="21"/>
  <c r="BB96" i="21"/>
  <c r="T97" i="21"/>
  <c r="BB97" i="21"/>
  <c r="T98" i="21"/>
  <c r="BB98" i="21"/>
  <c r="T99" i="21"/>
  <c r="BB99" i="21"/>
  <c r="BL99" i="21"/>
  <c r="T100" i="21"/>
  <c r="BB100" i="21"/>
  <c r="T101" i="21"/>
  <c r="BB101" i="21"/>
  <c r="T102" i="21"/>
  <c r="BB102" i="21"/>
  <c r="T103" i="21"/>
  <c r="BB103" i="21"/>
  <c r="T104" i="21"/>
  <c r="BB104" i="21"/>
  <c r="T105" i="21"/>
  <c r="BB105" i="21"/>
  <c r="BL105" i="21"/>
  <c r="BM105" i="21"/>
  <c r="BN105" i="21"/>
  <c r="BB106" i="21"/>
  <c r="BL106" i="21"/>
  <c r="BM106" i="21"/>
  <c r="BN106" i="21"/>
  <c r="T107" i="21"/>
  <c r="BB107" i="21"/>
  <c r="BL107" i="21"/>
  <c r="T108" i="21"/>
  <c r="BB108" i="21"/>
  <c r="BL108" i="21"/>
  <c r="T109" i="21"/>
  <c r="BB109" i="21"/>
  <c r="BL109" i="21"/>
  <c r="T110" i="21"/>
  <c r="BB110" i="21"/>
  <c r="BL110" i="21"/>
  <c r="T111" i="21"/>
  <c r="BB111" i="21"/>
  <c r="BL111" i="21"/>
  <c r="T112" i="21"/>
  <c r="BB112" i="21"/>
  <c r="T113" i="21"/>
  <c r="BB113" i="21"/>
  <c r="T114" i="21"/>
  <c r="BB114" i="21"/>
  <c r="T115" i="21"/>
  <c r="BB115" i="21"/>
  <c r="BL115" i="21"/>
  <c r="BM115" i="21"/>
  <c r="BN115" i="21"/>
  <c r="T116" i="21"/>
  <c r="BB116" i="21"/>
  <c r="BL116" i="21"/>
  <c r="BM116" i="21"/>
  <c r="BN116" i="21"/>
  <c r="T117" i="21"/>
  <c r="BB117" i="21"/>
  <c r="T118" i="21"/>
  <c r="BB118" i="21"/>
  <c r="T119" i="21"/>
  <c r="BB119" i="21"/>
  <c r="BL119" i="21"/>
  <c r="T120" i="21"/>
  <c r="BB120" i="21"/>
  <c r="T121" i="21"/>
  <c r="BB121" i="21"/>
  <c r="T122" i="21"/>
  <c r="BB122" i="21"/>
  <c r="T123" i="21"/>
  <c r="BB123" i="21"/>
  <c r="T124" i="21"/>
  <c r="BB124" i="21"/>
  <c r="BL124" i="21"/>
  <c r="T125" i="21"/>
  <c r="BB125" i="21"/>
  <c r="BL125" i="21"/>
  <c r="BM125" i="21"/>
  <c r="BN125" i="21"/>
  <c r="T126" i="21"/>
  <c r="BB126" i="21"/>
  <c r="T127" i="21"/>
  <c r="BB127" i="21"/>
  <c r="BL127" i="21"/>
  <c r="T142" i="21"/>
  <c r="BB142" i="21"/>
  <c r="BL142" i="21"/>
  <c r="BM142" i="21"/>
  <c r="BN142" i="21"/>
  <c r="T143" i="21"/>
  <c r="BB143" i="21"/>
  <c r="BL143" i="21"/>
  <c r="BM143" i="21"/>
  <c r="BN143" i="21"/>
  <c r="T144" i="21"/>
  <c r="BB144" i="21"/>
  <c r="BL144" i="21"/>
  <c r="BM144" i="21"/>
  <c r="BN144" i="21"/>
  <c r="T145" i="21"/>
  <c r="BB145" i="21"/>
  <c r="BL145" i="21"/>
  <c r="T146" i="21"/>
  <c r="BB146" i="21"/>
  <c r="T147" i="21"/>
  <c r="BB147" i="21"/>
  <c r="T148" i="21"/>
  <c r="BB148" i="21"/>
  <c r="T149" i="21"/>
  <c r="BB149" i="21"/>
  <c r="T150" i="21"/>
  <c r="BB150" i="21"/>
  <c r="BL150" i="21"/>
  <c r="T151" i="21"/>
  <c r="BB151" i="21"/>
  <c r="BL151" i="21"/>
  <c r="BM151" i="21"/>
  <c r="BN151" i="21"/>
  <c r="T152" i="21"/>
  <c r="BB152" i="21"/>
  <c r="BL152" i="21"/>
  <c r="BM152" i="21"/>
  <c r="BN152" i="21"/>
  <c r="T153" i="21"/>
  <c r="BB153" i="21"/>
  <c r="BL153" i="21"/>
  <c r="T154" i="21"/>
  <c r="BB154" i="21"/>
  <c r="BL154" i="21"/>
  <c r="T155" i="21"/>
  <c r="BB155" i="21"/>
  <c r="T156" i="21"/>
  <c r="BB156" i="21"/>
  <c r="T157" i="21"/>
  <c r="BB157" i="21"/>
  <c r="T158" i="21"/>
  <c r="BB158" i="21"/>
  <c r="T159" i="21"/>
  <c r="BB159" i="21"/>
  <c r="T160" i="21"/>
  <c r="BB160" i="21"/>
  <c r="T166" i="21"/>
  <c r="BB166" i="21"/>
  <c r="T174" i="21"/>
  <c r="BB174" i="21"/>
  <c r="BL174" i="21"/>
  <c r="BM174" i="21"/>
  <c r="BN174" i="21"/>
  <c r="T175" i="21"/>
  <c r="BB175" i="21"/>
  <c r="BM175" i="21"/>
  <c r="BN175" i="21"/>
  <c r="T176" i="21"/>
  <c r="BB176" i="21"/>
  <c r="BL176" i="21"/>
  <c r="BM176" i="21"/>
  <c r="BN176" i="21"/>
  <c r="T177" i="21"/>
  <c r="BB177" i="21"/>
  <c r="BM177" i="21"/>
  <c r="BN177" i="21"/>
  <c r="T178" i="21"/>
  <c r="BB178" i="21"/>
  <c r="BL178" i="21"/>
  <c r="BM178" i="21"/>
  <c r="BN178" i="21"/>
  <c r="T179" i="21"/>
  <c r="BB179" i="21"/>
  <c r="BL179" i="21"/>
  <c r="BM179" i="21"/>
  <c r="BN179" i="21"/>
  <c r="T180" i="21"/>
  <c r="BB180" i="21"/>
  <c r="BL180" i="21"/>
  <c r="BM180" i="21"/>
  <c r="BN180" i="21"/>
  <c r="T181" i="21"/>
  <c r="BB181" i="21"/>
  <c r="BL181" i="21"/>
  <c r="BM181" i="21"/>
  <c r="BN181" i="21"/>
  <c r="T182" i="21"/>
  <c r="BB182" i="21"/>
  <c r="BL182" i="21"/>
  <c r="BM182" i="21"/>
  <c r="BN182" i="21"/>
  <c r="T183" i="21"/>
  <c r="BB183" i="21"/>
  <c r="BL183" i="21"/>
  <c r="BM183" i="21"/>
  <c r="BN183" i="21"/>
  <c r="T184" i="21"/>
  <c r="BB184" i="21"/>
  <c r="BL184" i="21"/>
  <c r="BM184" i="21"/>
  <c r="BN184" i="21"/>
  <c r="T185" i="21"/>
  <c r="BB185" i="21"/>
  <c r="BL185" i="21"/>
  <c r="BM185" i="21"/>
  <c r="BN185" i="21"/>
  <c r="T186" i="21"/>
  <c r="BB186" i="21"/>
  <c r="BL186" i="21"/>
  <c r="BM186" i="21"/>
  <c r="BN186" i="21"/>
  <c r="T187" i="21"/>
  <c r="BB187" i="21"/>
  <c r="BL187" i="21"/>
  <c r="BM187" i="21"/>
  <c r="BN187" i="21"/>
  <c r="T188" i="21"/>
  <c r="BB188" i="21"/>
  <c r="BL188" i="21"/>
  <c r="BM188" i="21"/>
  <c r="BN188" i="21"/>
  <c r="T189" i="21"/>
  <c r="BB189" i="21"/>
  <c r="T190" i="21"/>
  <c r="BB190" i="21"/>
  <c r="T191" i="21"/>
  <c r="BB191" i="21"/>
  <c r="T192" i="21"/>
  <c r="BB192" i="21"/>
  <c r="T193" i="21"/>
  <c r="BB193" i="21"/>
  <c r="T194" i="21"/>
  <c r="BB194" i="21"/>
  <c r="T196" i="21"/>
  <c r="BB196" i="21"/>
  <c r="BL196" i="21"/>
  <c r="BM196" i="21"/>
  <c r="BN196" i="21"/>
  <c r="T197" i="21"/>
  <c r="BB197" i="21"/>
  <c r="BL197" i="21"/>
  <c r="BM197" i="21"/>
  <c r="BN197" i="21"/>
  <c r="T198" i="21"/>
  <c r="BB198" i="21"/>
  <c r="BL198" i="21"/>
  <c r="BM198" i="21"/>
  <c r="BN198" i="21"/>
  <c r="T199" i="21"/>
  <c r="BB199" i="21"/>
  <c r="BL199" i="21"/>
  <c r="BM199" i="21"/>
  <c r="BN199" i="21"/>
  <c r="T200" i="21"/>
  <c r="BB200" i="21"/>
  <c r="BL200" i="21"/>
  <c r="BM200" i="21"/>
  <c r="BN200" i="21"/>
  <c r="T201" i="21"/>
  <c r="BB201" i="21"/>
  <c r="BL201" i="21"/>
  <c r="BM201" i="21"/>
  <c r="BN201" i="21"/>
  <c r="T202" i="21"/>
  <c r="BB202" i="21"/>
  <c r="BL202" i="21"/>
  <c r="BM202" i="21"/>
  <c r="BN202" i="21"/>
  <c r="T203" i="21"/>
  <c r="BB203" i="21"/>
  <c r="BL203" i="21"/>
  <c r="BM203" i="21"/>
  <c r="BN203" i="21"/>
  <c r="T204" i="21"/>
  <c r="BB204" i="21"/>
  <c r="BL204" i="21"/>
  <c r="BM204" i="21"/>
  <c r="BN204" i="21"/>
  <c r="T205" i="21"/>
  <c r="BB205" i="21"/>
  <c r="BL205" i="21"/>
  <c r="BM205" i="21"/>
  <c r="BN205" i="21"/>
  <c r="T206" i="21"/>
  <c r="BB206" i="21"/>
  <c r="BL206" i="21"/>
  <c r="BN206" i="21"/>
  <c r="T207" i="21"/>
  <c r="BB207" i="21"/>
  <c r="BL207" i="21"/>
  <c r="BM207" i="21"/>
  <c r="BN207" i="21"/>
  <c r="T208" i="21"/>
  <c r="BB208" i="21"/>
  <c r="BL208" i="21"/>
  <c r="BM208" i="21"/>
  <c r="BN208" i="21"/>
  <c r="T209" i="21"/>
  <c r="BB209" i="21"/>
  <c r="BL209" i="21"/>
  <c r="BM209" i="21"/>
  <c r="BN209" i="21"/>
  <c r="T210" i="21"/>
  <c r="BB210" i="21"/>
  <c r="BL210" i="21"/>
  <c r="BM210" i="21"/>
  <c r="BN210" i="21"/>
  <c r="T211" i="21"/>
  <c r="BB211" i="21"/>
  <c r="BL211" i="21"/>
  <c r="BM211" i="21"/>
  <c r="BN211" i="21"/>
  <c r="T212" i="21"/>
  <c r="BB212" i="21"/>
  <c r="BL212" i="21"/>
  <c r="BM212" i="21"/>
  <c r="BN212" i="21"/>
  <c r="T213" i="21"/>
  <c r="BB213" i="21"/>
  <c r="BL213" i="21"/>
  <c r="BM213" i="21"/>
  <c r="BN213" i="21"/>
  <c r="T214" i="21"/>
  <c r="BB214" i="21"/>
  <c r="BL214" i="21"/>
  <c r="BN214" i="21"/>
  <c r="T215" i="21"/>
  <c r="BB215" i="21"/>
  <c r="BL215" i="21"/>
  <c r="BN215" i="21"/>
  <c r="T216" i="21"/>
  <c r="BB216" i="21"/>
  <c r="BL216" i="21"/>
  <c r="BN216" i="21"/>
  <c r="T217" i="21"/>
  <c r="BB217" i="21"/>
  <c r="BL217" i="21"/>
  <c r="BM217" i="21"/>
  <c r="BN217" i="21"/>
  <c r="T218" i="21"/>
  <c r="BB218" i="21"/>
  <c r="BL218" i="21"/>
  <c r="BM218" i="21"/>
  <c r="BN218" i="21"/>
  <c r="T219" i="21"/>
  <c r="BB219" i="21"/>
  <c r="BL219" i="21"/>
  <c r="BM219" i="21"/>
  <c r="BN219" i="21"/>
  <c r="T220" i="21"/>
  <c r="BB220" i="21"/>
  <c r="BL220" i="21"/>
  <c r="BM220" i="21"/>
  <c r="BN220" i="21"/>
  <c r="T222" i="21"/>
  <c r="BB222" i="21"/>
  <c r="BL222" i="21"/>
  <c r="BM222" i="21"/>
  <c r="BN222" i="21"/>
  <c r="T223" i="21"/>
  <c r="BB223" i="21"/>
  <c r="BL223" i="21"/>
  <c r="BM223" i="21"/>
  <c r="BN223" i="21"/>
  <c r="T224" i="21"/>
  <c r="BB224" i="21"/>
  <c r="BL224" i="21"/>
  <c r="BM224" i="21"/>
  <c r="BN224" i="21"/>
  <c r="T225" i="21"/>
  <c r="BB225" i="21"/>
  <c r="BL225" i="21"/>
  <c r="BN225" i="21"/>
  <c r="T226" i="21"/>
  <c r="BB226" i="21"/>
  <c r="BL226" i="21"/>
  <c r="BN226" i="21"/>
  <c r="T227" i="21"/>
  <c r="BB227" i="21"/>
  <c r="BL227" i="21"/>
  <c r="BM227" i="21"/>
  <c r="BN227" i="21"/>
  <c r="T228" i="21"/>
  <c r="BB228" i="21"/>
  <c r="BL228" i="21"/>
  <c r="BM228" i="21"/>
  <c r="BN228" i="21"/>
  <c r="T230" i="21"/>
  <c r="BB230" i="21"/>
  <c r="BL230" i="21"/>
  <c r="T231" i="21"/>
  <c r="BB231" i="21"/>
  <c r="BL231" i="21"/>
  <c r="T232" i="21"/>
  <c r="BB232" i="21"/>
  <c r="BL232" i="21"/>
  <c r="T233" i="21"/>
  <c r="BB233" i="21"/>
  <c r="BL233" i="21"/>
  <c r="T234" i="21"/>
  <c r="BB234" i="21"/>
  <c r="BL234" i="21"/>
  <c r="T235" i="21"/>
  <c r="BB235" i="21"/>
  <c r="BL235" i="21"/>
  <c r="T236" i="21"/>
  <c r="BB236" i="21"/>
  <c r="BL236" i="21"/>
  <c r="BN236" i="21"/>
  <c r="T237" i="21"/>
  <c r="BB237" i="21"/>
  <c r="BL237" i="21"/>
  <c r="T238" i="21"/>
  <c r="BB238" i="21"/>
  <c r="BL238" i="21"/>
  <c r="BN238" i="21"/>
  <c r="T239" i="21"/>
  <c r="BB239" i="21"/>
  <c r="BL239" i="21"/>
  <c r="T240" i="21"/>
  <c r="BB240" i="21"/>
  <c r="BL240" i="21"/>
  <c r="T241" i="21"/>
  <c r="BB241" i="21"/>
  <c r="BL241" i="21"/>
  <c r="T242" i="21"/>
  <c r="BB242" i="21"/>
  <c r="BL242" i="21"/>
  <c r="T243" i="21"/>
  <c r="BB243" i="21"/>
  <c r="BL243" i="21"/>
  <c r="T244" i="21"/>
  <c r="BB244" i="21"/>
  <c r="BL244" i="21"/>
  <c r="BN244" i="21"/>
  <c r="T245" i="21"/>
  <c r="BB245" i="21"/>
  <c r="BL245" i="21"/>
  <c r="BN245" i="21"/>
  <c r="T246" i="21"/>
  <c r="BB246" i="21"/>
  <c r="BL246" i="21"/>
  <c r="T247" i="21"/>
  <c r="BB247" i="21"/>
  <c r="BL247" i="21"/>
  <c r="T248" i="21"/>
  <c r="BB248" i="21"/>
  <c r="BL248" i="21"/>
  <c r="T250" i="21"/>
  <c r="BB250" i="21"/>
  <c r="BL250" i="21"/>
  <c r="BM250" i="21"/>
  <c r="BN250" i="21"/>
  <c r="T251" i="21"/>
  <c r="BB251" i="21"/>
  <c r="BL251" i="21"/>
  <c r="BM251" i="21"/>
  <c r="BN251" i="21"/>
  <c r="T252" i="21"/>
  <c r="BB252" i="21"/>
  <c r="BL252" i="21"/>
  <c r="BM252" i="21"/>
  <c r="BN252" i="21"/>
  <c r="T253" i="21"/>
  <c r="BB253" i="21"/>
  <c r="BL253" i="21"/>
  <c r="BM253" i="21"/>
  <c r="BN253" i="21"/>
  <c r="T254" i="21"/>
  <c r="BB254" i="21"/>
  <c r="BL254" i="21"/>
  <c r="BM254" i="21"/>
  <c r="BN254" i="21"/>
  <c r="T255" i="21"/>
  <c r="BB255" i="21"/>
  <c r="BL255" i="21"/>
  <c r="BM255" i="21"/>
  <c r="BN255" i="21"/>
  <c r="T256" i="21"/>
  <c r="BB256" i="21"/>
  <c r="BL256" i="21"/>
  <c r="BM256" i="21"/>
  <c r="BN256" i="21"/>
  <c r="T257" i="21"/>
  <c r="BB257" i="21"/>
  <c r="BL257" i="21"/>
  <c r="BM257" i="21"/>
  <c r="BN257" i="21"/>
  <c r="T258" i="21"/>
  <c r="BB258" i="21"/>
  <c r="BL258" i="21"/>
  <c r="BM258" i="21"/>
  <c r="BN258" i="21"/>
  <c r="T259" i="21"/>
  <c r="BB259" i="21"/>
  <c r="BL259" i="21"/>
  <c r="BM259" i="21"/>
  <c r="BN259" i="21"/>
  <c r="T260" i="21"/>
  <c r="BB260" i="21"/>
  <c r="BL260" i="21"/>
  <c r="BM260" i="21"/>
  <c r="BN260" i="21"/>
  <c r="T261" i="21"/>
  <c r="BB261" i="21"/>
  <c r="BL261" i="21"/>
  <c r="BM261" i="21"/>
  <c r="BN261" i="21"/>
  <c r="T262" i="21"/>
  <c r="BB262" i="21"/>
  <c r="BL262" i="21"/>
  <c r="BM262" i="21"/>
  <c r="BN262" i="21"/>
  <c r="T263" i="21"/>
  <c r="BB263" i="21"/>
  <c r="BL263" i="21"/>
  <c r="BM263" i="21"/>
  <c r="BN263" i="21"/>
  <c r="T264" i="21"/>
  <c r="BB264" i="21"/>
  <c r="BL264" i="21"/>
  <c r="BM264" i="21"/>
  <c r="BN264" i="21"/>
  <c r="T265" i="21"/>
  <c r="BB265" i="21"/>
  <c r="BL265" i="21"/>
  <c r="BM265" i="21"/>
  <c r="BN265" i="21"/>
  <c r="T266" i="21"/>
  <c r="BB266" i="21"/>
  <c r="BL266" i="21"/>
  <c r="BM266" i="21"/>
  <c r="BN266" i="21"/>
  <c r="T267" i="21"/>
  <c r="BB267" i="21"/>
  <c r="BL267" i="21"/>
  <c r="BM267" i="21"/>
  <c r="BN267" i="21"/>
  <c r="T268" i="21"/>
  <c r="BB268" i="21"/>
  <c r="BL268" i="21"/>
  <c r="BM268" i="21"/>
  <c r="BN268" i="21"/>
  <c r="T269" i="21"/>
  <c r="BB269" i="21"/>
  <c r="BL269" i="21"/>
  <c r="BM269" i="21"/>
  <c r="BN269" i="21"/>
  <c r="T270" i="21"/>
  <c r="BB270" i="21"/>
  <c r="BL270" i="21"/>
  <c r="BM270" i="21"/>
  <c r="BN270" i="21"/>
  <c r="T271" i="21"/>
  <c r="BB271" i="21"/>
  <c r="BL271" i="21"/>
  <c r="BM271" i="21"/>
  <c r="BN271" i="21"/>
  <c r="T272" i="21"/>
  <c r="BB272" i="21"/>
  <c r="BL272" i="21"/>
  <c r="BM272" i="21"/>
  <c r="BN272" i="21"/>
  <c r="T273" i="21"/>
  <c r="BB273" i="21"/>
  <c r="BL273" i="21"/>
  <c r="BM273" i="21"/>
  <c r="BN273" i="21"/>
  <c r="T274" i="21"/>
  <c r="BB274" i="21"/>
  <c r="BL274" i="21"/>
  <c r="BM274" i="21"/>
  <c r="BN274" i="21"/>
  <c r="T275" i="21"/>
  <c r="BB275" i="21"/>
  <c r="BL275" i="21"/>
  <c r="BM275" i="21"/>
  <c r="BN275" i="21"/>
  <c r="T276" i="21"/>
  <c r="BB276" i="21"/>
  <c r="BL276" i="21"/>
  <c r="BM276" i="21"/>
  <c r="BN276" i="21"/>
  <c r="T277" i="21"/>
  <c r="BB277" i="21"/>
  <c r="BL277" i="21"/>
  <c r="BM277" i="21"/>
  <c r="BN277" i="21"/>
  <c r="T278" i="21"/>
  <c r="BB278" i="21"/>
  <c r="BL278" i="21"/>
  <c r="BM278" i="21"/>
  <c r="BN278" i="21"/>
  <c r="T279" i="21"/>
  <c r="BB279" i="21"/>
  <c r="BL279" i="21"/>
  <c r="BM279" i="21"/>
  <c r="BN279" i="21"/>
  <c r="T280" i="21"/>
  <c r="BB280" i="21"/>
  <c r="BL280" i="21"/>
  <c r="BM280" i="21"/>
  <c r="BN280" i="21"/>
  <c r="T281" i="21"/>
  <c r="BB281" i="21"/>
  <c r="BL281" i="21"/>
  <c r="BM281" i="21"/>
  <c r="BN281" i="21"/>
  <c r="T282" i="21"/>
  <c r="BB282" i="21"/>
  <c r="BL282" i="21"/>
  <c r="BM282" i="21"/>
  <c r="BN282" i="21"/>
  <c r="T283" i="21"/>
  <c r="BB283" i="21"/>
  <c r="BL283" i="21"/>
  <c r="BM283" i="21"/>
  <c r="BN283" i="21"/>
  <c r="T284" i="21"/>
  <c r="BB284" i="21"/>
  <c r="BL284" i="21"/>
  <c r="BM284" i="21"/>
  <c r="BN284" i="21"/>
  <c r="T285" i="21"/>
  <c r="BB285" i="21"/>
  <c r="BL285" i="21"/>
  <c r="BM285" i="21"/>
  <c r="BN285" i="21"/>
  <c r="T286" i="21"/>
  <c r="BB286" i="21"/>
  <c r="BL286" i="21"/>
  <c r="BM286" i="21"/>
  <c r="BN286" i="21"/>
  <c r="T287" i="21"/>
  <c r="BB287" i="21"/>
  <c r="BL287" i="21"/>
  <c r="BM287" i="21"/>
  <c r="BN287" i="21"/>
  <c r="T288" i="21"/>
  <c r="BB288" i="21"/>
  <c r="BL288" i="21"/>
  <c r="BM288" i="21"/>
  <c r="BN288" i="21"/>
  <c r="T289" i="21"/>
  <c r="BB289" i="21"/>
  <c r="BL289" i="21"/>
  <c r="BM289" i="21"/>
  <c r="BN289" i="21"/>
  <c r="T290" i="21"/>
  <c r="BB290" i="21"/>
  <c r="BL290" i="21"/>
  <c r="BM290" i="21"/>
  <c r="BN290" i="21"/>
  <c r="T291" i="21"/>
  <c r="BB291" i="21"/>
  <c r="BL291" i="21"/>
  <c r="BM291" i="21"/>
  <c r="BN291" i="21"/>
  <c r="T292" i="21"/>
  <c r="BB292" i="21"/>
  <c r="BL292" i="21"/>
  <c r="BM292" i="21"/>
  <c r="BN292" i="21"/>
  <c r="T293" i="21"/>
  <c r="BB293" i="21"/>
  <c r="BL293" i="21"/>
  <c r="BM293" i="21"/>
  <c r="BN293" i="21"/>
  <c r="T294" i="21"/>
  <c r="BB294" i="21"/>
  <c r="BL294" i="21"/>
  <c r="BM294" i="21"/>
  <c r="BN294" i="21"/>
  <c r="T295" i="21"/>
  <c r="BB295" i="21"/>
  <c r="BL295" i="21"/>
  <c r="BM295" i="21"/>
  <c r="BN295" i="21"/>
  <c r="T296" i="21"/>
  <c r="BB296" i="21"/>
  <c r="BL296" i="21"/>
  <c r="BM296" i="21"/>
  <c r="BN296" i="21"/>
  <c r="T297" i="21"/>
  <c r="BB297" i="21"/>
  <c r="BL297" i="21"/>
  <c r="BM297" i="21"/>
  <c r="BN297" i="21"/>
  <c r="T298" i="21"/>
  <c r="BB298" i="21"/>
  <c r="BL298" i="21"/>
  <c r="BM298" i="21"/>
  <c r="BN298" i="21"/>
  <c r="T299" i="21"/>
  <c r="BB299" i="21"/>
  <c r="BL299" i="21"/>
  <c r="BM299" i="21"/>
  <c r="BN299" i="21"/>
  <c r="T300" i="21"/>
  <c r="BB300" i="21"/>
  <c r="BL300" i="21"/>
  <c r="BM300" i="21"/>
  <c r="BN300" i="21"/>
  <c r="T301" i="21"/>
  <c r="BB301" i="21"/>
  <c r="BL301" i="21"/>
  <c r="BM301" i="21"/>
  <c r="BN301" i="21"/>
  <c r="T302" i="21"/>
  <c r="BB302" i="21"/>
  <c r="BL302" i="21"/>
  <c r="BM302" i="21"/>
  <c r="BN302" i="21"/>
  <c r="T303" i="21"/>
  <c r="BB303" i="21"/>
  <c r="BL303" i="21"/>
  <c r="BM303" i="21"/>
  <c r="BN303" i="21"/>
  <c r="T304" i="21"/>
  <c r="BB304" i="21"/>
  <c r="BL304" i="21"/>
  <c r="BM304" i="21"/>
  <c r="BN304" i="21"/>
  <c r="T305" i="21"/>
  <c r="BB305" i="21"/>
  <c r="BL305" i="21"/>
  <c r="BM305" i="21"/>
  <c r="BN305" i="21"/>
  <c r="T306" i="21"/>
  <c r="BB306" i="21"/>
  <c r="BL306" i="21"/>
  <c r="BM306" i="21"/>
  <c r="BN306" i="21"/>
  <c r="T307" i="21"/>
  <c r="BB307" i="21"/>
  <c r="BL307" i="21"/>
  <c r="BM307" i="21"/>
  <c r="BN307" i="21"/>
  <c r="T308" i="21"/>
  <c r="BB308" i="21"/>
  <c r="BL308" i="21"/>
  <c r="BM308" i="21"/>
  <c r="BN308" i="21"/>
  <c r="T309" i="21"/>
  <c r="BB309" i="21"/>
  <c r="BL309" i="21"/>
  <c r="BM309" i="21"/>
  <c r="BN309" i="21"/>
  <c r="T310" i="21"/>
  <c r="BB310" i="21"/>
  <c r="BL310" i="21"/>
  <c r="BM310" i="21"/>
  <c r="BN310" i="21"/>
  <c r="T311" i="21"/>
  <c r="BB311" i="21"/>
  <c r="BL311" i="21"/>
  <c r="BM311" i="21"/>
  <c r="BN311" i="21"/>
  <c r="T312" i="21"/>
  <c r="BB312" i="21"/>
  <c r="BL312" i="21"/>
  <c r="BM312" i="21"/>
  <c r="BN312" i="21"/>
  <c r="T313" i="21"/>
  <c r="BB313" i="21"/>
  <c r="T314" i="21"/>
  <c r="BB314" i="21"/>
  <c r="T315" i="21"/>
  <c r="BB315" i="21"/>
  <c r="T316" i="21"/>
  <c r="BB316" i="21"/>
  <c r="T317" i="21"/>
  <c r="BB317" i="21"/>
  <c r="BL317" i="21"/>
  <c r="BM317" i="21"/>
  <c r="BN317" i="21"/>
  <c r="T318" i="21"/>
  <c r="BB318" i="21"/>
  <c r="BL318" i="21"/>
  <c r="BM318" i="21"/>
  <c r="BN318" i="21"/>
  <c r="T319" i="21"/>
  <c r="BB319" i="21"/>
  <c r="BL319" i="21"/>
  <c r="BM319" i="21"/>
  <c r="BN319" i="21"/>
  <c r="T320" i="21"/>
  <c r="BB320" i="21"/>
  <c r="BL320" i="21"/>
  <c r="BM320" i="21"/>
  <c r="BN320" i="21"/>
  <c r="T321" i="21"/>
  <c r="BB321" i="21"/>
  <c r="BL321" i="21"/>
  <c r="BM321" i="21"/>
  <c r="BN321" i="21"/>
  <c r="T322" i="21"/>
  <c r="BB322" i="21"/>
  <c r="BL322" i="21"/>
  <c r="BM322" i="21"/>
  <c r="BN322" i="21"/>
  <c r="T323" i="21"/>
  <c r="BB323" i="21"/>
  <c r="BL323" i="21"/>
  <c r="BM323" i="21"/>
  <c r="BN323" i="21"/>
  <c r="T324" i="21"/>
  <c r="BB324" i="21"/>
  <c r="BL324" i="21"/>
  <c r="BM324" i="21"/>
  <c r="BN324" i="21"/>
  <c r="T325" i="21"/>
  <c r="BB325" i="21"/>
  <c r="BL325" i="21"/>
  <c r="BM325" i="21"/>
  <c r="BN325" i="21"/>
  <c r="T326" i="21"/>
  <c r="BB326" i="21"/>
  <c r="BL326" i="21"/>
  <c r="BM326" i="21"/>
  <c r="BN326" i="21"/>
  <c r="T327" i="21"/>
  <c r="BB327" i="21"/>
  <c r="BL327" i="21"/>
  <c r="BM327" i="21"/>
  <c r="BN327" i="21"/>
  <c r="T328" i="21"/>
  <c r="BB328" i="21"/>
  <c r="BL328" i="21"/>
  <c r="BM328" i="21"/>
  <c r="BN328" i="21"/>
  <c r="T329" i="21"/>
  <c r="BB329" i="21"/>
  <c r="BL329" i="21"/>
  <c r="BM329" i="21"/>
  <c r="BN329" i="21"/>
  <c r="T330" i="21"/>
  <c r="BB330" i="21"/>
  <c r="BL330" i="21"/>
  <c r="BM330" i="21"/>
  <c r="BN330" i="21"/>
  <c r="T331" i="21"/>
  <c r="BB331" i="21"/>
  <c r="BL331" i="21"/>
  <c r="BM331" i="21"/>
  <c r="BN331" i="21"/>
  <c r="T332" i="21"/>
  <c r="BB332" i="21"/>
  <c r="BL332" i="21"/>
  <c r="BM332" i="21"/>
  <c r="BN332" i="21"/>
  <c r="T333" i="21"/>
  <c r="BB333" i="21"/>
  <c r="BL333" i="21"/>
  <c r="BM333" i="21"/>
  <c r="BN333" i="21"/>
  <c r="T334" i="21"/>
  <c r="BB334" i="21"/>
  <c r="BL334" i="21"/>
  <c r="BM334" i="21"/>
  <c r="BN334" i="21"/>
  <c r="T335" i="21"/>
  <c r="BB335" i="21"/>
  <c r="BL335" i="21"/>
  <c r="BM335" i="21"/>
  <c r="BN335" i="21"/>
  <c r="T336" i="21"/>
  <c r="BB336" i="21"/>
  <c r="T337" i="21"/>
  <c r="BB337" i="21"/>
  <c r="T338" i="21"/>
  <c r="BB338" i="21"/>
  <c r="T339" i="21"/>
  <c r="BB339" i="21"/>
  <c r="T341" i="21"/>
  <c r="BB341" i="21"/>
  <c r="BL341" i="21"/>
  <c r="BM341" i="21"/>
  <c r="BN341" i="21"/>
  <c r="T342" i="21"/>
  <c r="BB342" i="21"/>
  <c r="BL342" i="21"/>
  <c r="BM342" i="21"/>
  <c r="BN342" i="21"/>
  <c r="T343" i="21"/>
  <c r="BB343" i="21"/>
  <c r="BL343" i="21"/>
  <c r="T344" i="21"/>
  <c r="BB344" i="21"/>
  <c r="T345" i="21"/>
  <c r="BB345" i="21"/>
  <c r="BL345" i="21"/>
  <c r="BM345" i="21"/>
  <c r="BN345" i="21"/>
  <c r="T346" i="21"/>
  <c r="BB346" i="21"/>
  <c r="BL346" i="21"/>
  <c r="BM346" i="21"/>
  <c r="BN346" i="21"/>
  <c r="T347" i="21"/>
  <c r="BB347" i="21"/>
  <c r="T348" i="21"/>
  <c r="BB348" i="21"/>
  <c r="BL348" i="21"/>
  <c r="BM348" i="21"/>
  <c r="BN348" i="21"/>
  <c r="T349" i="21"/>
  <c r="BB349" i="21"/>
  <c r="BL349" i="21"/>
  <c r="BM349" i="21"/>
  <c r="BN349" i="21"/>
  <c r="T350" i="21"/>
  <c r="BB350" i="21"/>
  <c r="BL350" i="21"/>
  <c r="BM350" i="21"/>
  <c r="BN350" i="21"/>
  <c r="T351" i="21"/>
  <c r="BB351" i="21"/>
  <c r="BL351" i="21"/>
  <c r="BM351" i="21"/>
  <c r="BN351" i="21"/>
  <c r="T352" i="21"/>
  <c r="BB352" i="21"/>
  <c r="BL352" i="21"/>
  <c r="BM352" i="21"/>
  <c r="BN352" i="21"/>
  <c r="T353" i="21"/>
  <c r="BB353" i="21"/>
  <c r="BL353" i="21"/>
  <c r="BM353" i="21"/>
  <c r="BN353" i="21"/>
  <c r="T354" i="21"/>
  <c r="BB354" i="21"/>
  <c r="BL354" i="21"/>
  <c r="BM354" i="21"/>
  <c r="BN354" i="21"/>
  <c r="T355" i="21"/>
  <c r="BB355" i="21"/>
  <c r="T356" i="21"/>
  <c r="BB356" i="21"/>
  <c r="T357" i="21"/>
  <c r="BB357" i="21"/>
  <c r="T358" i="21"/>
  <c r="BB358" i="21"/>
  <c r="BL358" i="21"/>
  <c r="BM358" i="21"/>
  <c r="BN358" i="21"/>
  <c r="T359" i="21"/>
  <c r="BB359" i="21"/>
  <c r="T360" i="21"/>
  <c r="BB360" i="21"/>
  <c r="BL360" i="21"/>
  <c r="BM360" i="21"/>
  <c r="BN360" i="21"/>
  <c r="T361" i="21"/>
  <c r="BB361" i="21"/>
  <c r="BL361" i="21"/>
  <c r="BM361" i="21"/>
  <c r="BN361" i="21"/>
  <c r="T362" i="21"/>
  <c r="BB362" i="21"/>
  <c r="BL362" i="21"/>
  <c r="T363" i="21"/>
  <c r="BB363" i="21"/>
  <c r="BL363" i="21"/>
  <c r="BM363" i="21"/>
  <c r="BN363" i="21"/>
  <c r="T364" i="21"/>
  <c r="BB364" i="21"/>
  <c r="BL364" i="21"/>
  <c r="BM364" i="21"/>
  <c r="BN364" i="21"/>
  <c r="T365" i="21"/>
  <c r="BB365" i="21"/>
  <c r="BL365" i="21"/>
  <c r="BM365" i="21"/>
  <c r="BN365" i="21"/>
  <c r="T366" i="21"/>
  <c r="BB366" i="21"/>
  <c r="BL366" i="21"/>
  <c r="T367" i="21"/>
  <c r="BB367" i="21"/>
  <c r="BL367" i="21"/>
  <c r="BM367" i="21"/>
  <c r="BN367" i="21"/>
  <c r="T368" i="21"/>
  <c r="BB368" i="21"/>
  <c r="BL368" i="21"/>
  <c r="BM368" i="21"/>
  <c r="BN368" i="21"/>
  <c r="T369" i="21"/>
  <c r="BB369" i="21"/>
  <c r="T370" i="21"/>
  <c r="BB370" i="21"/>
  <c r="BL370" i="21"/>
  <c r="BM370" i="21"/>
  <c r="BN370" i="21"/>
  <c r="T371" i="21"/>
  <c r="BB371" i="21"/>
  <c r="T372" i="21"/>
  <c r="BB372" i="21"/>
  <c r="BL372" i="21"/>
  <c r="BM372" i="21"/>
  <c r="BN372" i="21"/>
  <c r="T373" i="21"/>
  <c r="BB373" i="21"/>
  <c r="BL373" i="21"/>
  <c r="BM373" i="21"/>
  <c r="BN373" i="21"/>
  <c r="T374" i="21"/>
  <c r="BB374" i="21"/>
  <c r="BL374" i="21"/>
  <c r="BM374" i="21"/>
  <c r="BN374" i="21"/>
  <c r="T375" i="21"/>
  <c r="BB375" i="21"/>
  <c r="BL375" i="21"/>
  <c r="BM375" i="21"/>
  <c r="BN375" i="21"/>
  <c r="T376" i="21"/>
  <c r="BB376" i="21"/>
  <c r="T377" i="21"/>
  <c r="BB377" i="21"/>
  <c r="T378" i="21"/>
  <c r="BB378" i="21"/>
  <c r="T379" i="21"/>
  <c r="BB379" i="21"/>
  <c r="T380" i="21"/>
  <c r="BB380" i="21"/>
  <c r="BL380" i="21"/>
  <c r="T381" i="21"/>
  <c r="BB381" i="21"/>
  <c r="T382" i="21"/>
  <c r="BB382" i="21"/>
  <c r="BL382" i="21"/>
  <c r="BM382" i="21"/>
  <c r="BN382" i="21"/>
  <c r="T383" i="21"/>
  <c r="BB383" i="21"/>
  <c r="BL383" i="21"/>
  <c r="T384" i="21"/>
  <c r="BB384" i="21"/>
  <c r="BL384" i="21"/>
  <c r="T385" i="21"/>
  <c r="BB385" i="21"/>
  <c r="BL385" i="21"/>
  <c r="BM385" i="21"/>
  <c r="BN385" i="21"/>
  <c r="T386" i="21"/>
  <c r="BB386" i="21"/>
  <c r="BL386" i="21"/>
  <c r="BM386" i="21"/>
  <c r="BN386" i="21"/>
  <c r="T387" i="21"/>
  <c r="BB387" i="21"/>
  <c r="BL387" i="21"/>
  <c r="BM387" i="21"/>
  <c r="BN387" i="21"/>
  <c r="T388" i="21"/>
  <c r="BB388" i="21"/>
  <c r="BL388" i="21"/>
  <c r="BM388" i="21"/>
  <c r="BN388" i="21"/>
  <c r="T389" i="21"/>
  <c r="BB389" i="21"/>
  <c r="BL389" i="21"/>
  <c r="BM389" i="21"/>
  <c r="BN389" i="21"/>
  <c r="T390" i="21"/>
  <c r="BB390" i="21"/>
  <c r="BL390" i="21"/>
  <c r="BM390" i="21"/>
  <c r="BN390" i="21"/>
  <c r="T391" i="21"/>
  <c r="BB391" i="21"/>
  <c r="BL391" i="21"/>
  <c r="BM391" i="21"/>
  <c r="BN391" i="21"/>
  <c r="T392" i="21"/>
  <c r="BB392" i="21"/>
  <c r="BL392" i="21"/>
  <c r="BM392" i="21"/>
  <c r="BN392" i="21"/>
  <c r="T393" i="21"/>
  <c r="BB393" i="21"/>
  <c r="T394" i="21"/>
  <c r="BB394" i="21"/>
  <c r="BL394" i="21"/>
  <c r="BM394" i="21"/>
  <c r="BN394" i="21"/>
  <c r="T395" i="21"/>
  <c r="BB395" i="21"/>
  <c r="BL395" i="21"/>
  <c r="BM395" i="21"/>
  <c r="BN395" i="21"/>
  <c r="T396" i="21"/>
  <c r="BB396" i="21"/>
  <c r="BL396" i="21"/>
  <c r="BM396" i="21"/>
  <c r="BN396" i="21"/>
  <c r="T397" i="21"/>
  <c r="BB397" i="21"/>
  <c r="BL397" i="21"/>
  <c r="BM397" i="21"/>
  <c r="BN397" i="21"/>
  <c r="T398" i="21"/>
  <c r="BB398" i="21"/>
  <c r="BL398" i="21"/>
  <c r="BM398" i="21"/>
  <c r="BN398" i="21"/>
  <c r="T399" i="21"/>
  <c r="BB399" i="21"/>
  <c r="BL399" i="21"/>
  <c r="BM399" i="21"/>
  <c r="BN399" i="21"/>
  <c r="T400" i="21"/>
  <c r="BB400" i="21"/>
  <c r="BL400" i="21"/>
  <c r="BM400" i="21"/>
  <c r="BN400" i="21"/>
  <c r="T401" i="21"/>
  <c r="BB401" i="21"/>
  <c r="BL401" i="21"/>
  <c r="BM401" i="21"/>
  <c r="BN401" i="21"/>
  <c r="T402" i="21"/>
  <c r="BB402" i="21"/>
  <c r="BL402" i="21"/>
  <c r="BM402" i="21"/>
  <c r="BN402" i="21"/>
  <c r="T403" i="21"/>
  <c r="BB403" i="21"/>
  <c r="BL403" i="21"/>
  <c r="BM403" i="21"/>
  <c r="BN403" i="21"/>
  <c r="T404" i="21"/>
  <c r="BB404" i="21"/>
  <c r="BL404" i="21"/>
  <c r="BM404" i="21"/>
  <c r="BN404" i="21"/>
  <c r="T405" i="21"/>
  <c r="BB405" i="21"/>
  <c r="BL405" i="21"/>
  <c r="BM405" i="21"/>
  <c r="BN405" i="21"/>
  <c r="T406" i="21"/>
  <c r="BB406" i="21"/>
  <c r="BL406" i="21"/>
  <c r="BM406" i="21"/>
  <c r="BN406" i="21"/>
  <c r="T407" i="21"/>
  <c r="BB407" i="21"/>
  <c r="BL407" i="21"/>
  <c r="BM407" i="21"/>
  <c r="BN407" i="21"/>
  <c r="T408" i="21"/>
  <c r="BB408" i="21"/>
  <c r="BL408" i="21"/>
  <c r="BM408" i="21"/>
  <c r="BN408" i="21"/>
  <c r="T409" i="21"/>
  <c r="BB409" i="21"/>
  <c r="BL409" i="21"/>
  <c r="BM409" i="21"/>
  <c r="BN409" i="21"/>
  <c r="T410" i="21"/>
  <c r="BB410" i="21"/>
  <c r="BL410" i="21"/>
  <c r="BM410" i="21"/>
  <c r="BN410" i="21"/>
  <c r="T411" i="21"/>
  <c r="BB411" i="21"/>
  <c r="BL411" i="21"/>
  <c r="BM411" i="21"/>
  <c r="BN411" i="21"/>
  <c r="T412" i="21"/>
  <c r="BB412" i="21"/>
  <c r="BL412" i="21"/>
  <c r="BM412" i="21"/>
  <c r="BN412" i="21"/>
  <c r="T413" i="21"/>
  <c r="BB413" i="21"/>
  <c r="BL413" i="21"/>
  <c r="BM413" i="21"/>
  <c r="BN413" i="21"/>
  <c r="T414" i="21"/>
  <c r="BB414" i="21"/>
  <c r="T415" i="21"/>
  <c r="BB415" i="21"/>
  <c r="T416" i="21"/>
  <c r="BB416" i="21"/>
  <c r="BL416" i="21"/>
  <c r="BM416" i="21"/>
  <c r="BN416" i="21"/>
  <c r="T417" i="21"/>
  <c r="BB417" i="21"/>
  <c r="BL417" i="21"/>
  <c r="BM417" i="21"/>
  <c r="BN417" i="21"/>
  <c r="T418" i="21"/>
  <c r="BB418" i="21"/>
  <c r="BL418" i="21"/>
  <c r="BM418" i="21"/>
  <c r="BN418" i="21"/>
  <c r="T419" i="21"/>
  <c r="BB419" i="21"/>
  <c r="BL419" i="21"/>
  <c r="BM419" i="21"/>
  <c r="BN419" i="21"/>
  <c r="T420" i="21"/>
  <c r="BB420" i="21"/>
  <c r="BL420" i="21"/>
  <c r="BM420" i="21"/>
  <c r="BN420" i="21"/>
  <c r="T421" i="21"/>
  <c r="BB421" i="21"/>
  <c r="BL421" i="21"/>
  <c r="BM421" i="21"/>
  <c r="BN421" i="21"/>
  <c r="T422" i="21"/>
  <c r="BB422" i="21"/>
  <c r="BL422" i="21"/>
  <c r="BM422" i="21"/>
  <c r="BN422" i="21"/>
  <c r="T423" i="21"/>
  <c r="BB423" i="21"/>
  <c r="BL423" i="21"/>
  <c r="BM423" i="21"/>
  <c r="BN423" i="21"/>
  <c r="T424" i="21"/>
  <c r="BB424" i="21"/>
  <c r="BL424" i="21"/>
  <c r="BM424" i="21"/>
  <c r="BN424" i="21"/>
  <c r="T425" i="21"/>
  <c r="BB425" i="21"/>
  <c r="BL425" i="21"/>
  <c r="BM425" i="21"/>
  <c r="BN425" i="21"/>
  <c r="T426" i="21"/>
  <c r="BB426" i="21"/>
  <c r="BL426" i="21"/>
  <c r="BM426" i="21"/>
  <c r="BN426" i="21"/>
  <c r="T427" i="21"/>
  <c r="BB427" i="21"/>
  <c r="BL427" i="21"/>
  <c r="BM427" i="21"/>
  <c r="BN427" i="21"/>
  <c r="T428" i="21"/>
  <c r="BB428" i="21"/>
  <c r="BL428" i="21"/>
  <c r="BM428" i="21"/>
  <c r="BN428" i="21"/>
  <c r="T429" i="21"/>
  <c r="BB429" i="21"/>
  <c r="BL429" i="21"/>
  <c r="BM429" i="21"/>
  <c r="BN429" i="21"/>
  <c r="T430" i="21"/>
  <c r="BB430" i="21"/>
  <c r="BL430" i="21"/>
  <c r="BM430" i="21"/>
  <c r="BN430" i="21"/>
  <c r="T431" i="21"/>
  <c r="BB431" i="21"/>
  <c r="BL431" i="21"/>
  <c r="BM431" i="21"/>
  <c r="BN431" i="21"/>
  <c r="T432" i="21"/>
  <c r="BB432" i="21"/>
  <c r="BL432" i="21"/>
  <c r="BM432" i="21"/>
  <c r="BN432" i="21"/>
  <c r="T433" i="21"/>
  <c r="BB433" i="21"/>
  <c r="BL433" i="21"/>
  <c r="BM433" i="21"/>
  <c r="BN433" i="21"/>
  <c r="T434" i="21"/>
  <c r="BB434" i="21"/>
  <c r="BL434" i="21"/>
  <c r="BM434" i="21"/>
  <c r="BN434" i="21"/>
  <c r="T435" i="21"/>
  <c r="BB435" i="21"/>
  <c r="BL435" i="21"/>
  <c r="BM435" i="21"/>
  <c r="BN435" i="21"/>
  <c r="T436" i="21"/>
  <c r="BB436" i="21"/>
  <c r="BL436" i="21"/>
  <c r="BM436" i="21"/>
  <c r="BN436" i="21"/>
  <c r="T437" i="21"/>
  <c r="BB437" i="21"/>
  <c r="BL437" i="21"/>
  <c r="BM437" i="21"/>
  <c r="BN437" i="21"/>
  <c r="T438" i="21"/>
  <c r="BB438" i="21"/>
  <c r="BL438" i="21"/>
  <c r="BM438" i="21"/>
  <c r="BN438" i="21"/>
  <c r="T439" i="21"/>
  <c r="BB439" i="21"/>
  <c r="BL439" i="21"/>
  <c r="BM439" i="21"/>
  <c r="BN439" i="21"/>
  <c r="T440" i="21"/>
  <c r="BB440" i="21"/>
  <c r="BL440" i="21"/>
  <c r="BM440" i="21"/>
  <c r="BN440" i="21"/>
  <c r="T441" i="21"/>
  <c r="BB441" i="21"/>
  <c r="BL441" i="21"/>
  <c r="BM441" i="21"/>
  <c r="BN441" i="21"/>
  <c r="T442" i="21"/>
  <c r="BB442" i="21"/>
  <c r="BL442" i="21"/>
  <c r="BM442" i="21"/>
  <c r="BN442" i="21"/>
  <c r="T443" i="21"/>
  <c r="BB443" i="21"/>
  <c r="BL443" i="21"/>
  <c r="BM443" i="21"/>
  <c r="BN443" i="21"/>
  <c r="T444" i="21"/>
  <c r="BB444" i="21"/>
  <c r="BL444" i="21"/>
  <c r="BM444" i="21"/>
  <c r="BN444" i="21"/>
  <c r="T445" i="21"/>
  <c r="BB445" i="21"/>
  <c r="BL445" i="21"/>
  <c r="BM445" i="21"/>
  <c r="BN445" i="21"/>
  <c r="T446" i="21"/>
  <c r="BB446" i="21"/>
  <c r="BL446" i="21"/>
  <c r="BM446" i="21"/>
  <c r="BN446" i="21"/>
  <c r="T447" i="21"/>
  <c r="BB447" i="21"/>
  <c r="BL447" i="21"/>
  <c r="BM447" i="21"/>
  <c r="BN447" i="21"/>
  <c r="T448" i="21"/>
  <c r="BB448" i="21"/>
  <c r="BL448" i="21"/>
  <c r="BM448" i="21"/>
  <c r="BN448" i="21"/>
  <c r="T449" i="21"/>
  <c r="BB449" i="21"/>
  <c r="BL449" i="21"/>
  <c r="BM449" i="21"/>
  <c r="BN449" i="21"/>
  <c r="T450" i="21"/>
  <c r="BB450" i="21"/>
  <c r="BL450" i="21"/>
  <c r="BM450" i="21"/>
  <c r="BN450" i="21"/>
  <c r="T451" i="21"/>
  <c r="BB451" i="21"/>
  <c r="BL451" i="21"/>
  <c r="BM451" i="21"/>
  <c r="BN451" i="21"/>
  <c r="T452" i="21"/>
  <c r="BB452" i="21"/>
  <c r="BL452" i="21"/>
  <c r="BM452" i="21"/>
  <c r="BN452" i="21"/>
  <c r="T453" i="21"/>
  <c r="BB453" i="21"/>
  <c r="BL453" i="21"/>
  <c r="BM453" i="21"/>
  <c r="BN453" i="21"/>
  <c r="T454" i="21"/>
  <c r="BB454" i="21"/>
  <c r="BL454" i="21"/>
  <c r="BM454" i="21"/>
  <c r="BN454" i="21"/>
  <c r="T455" i="21"/>
  <c r="BB455" i="21"/>
  <c r="BL455" i="21"/>
  <c r="BM455" i="21"/>
  <c r="BN455" i="21"/>
  <c r="T456" i="21"/>
  <c r="BB456" i="21"/>
  <c r="BL456" i="21"/>
  <c r="BM456" i="21"/>
  <c r="BN456" i="21"/>
  <c r="T457" i="21"/>
  <c r="BB457" i="21"/>
  <c r="BL457" i="21"/>
  <c r="BM457" i="21"/>
  <c r="BN457" i="21"/>
  <c r="T458" i="21"/>
  <c r="BB458" i="21"/>
  <c r="BL458" i="21"/>
  <c r="BM458" i="21"/>
  <c r="BN458" i="21"/>
  <c r="T459" i="21"/>
  <c r="BB459" i="21"/>
  <c r="BL459" i="21"/>
  <c r="BM459" i="21"/>
  <c r="BN459" i="21"/>
  <c r="T460" i="21"/>
  <c r="BB460" i="21"/>
  <c r="BL460" i="21"/>
  <c r="BM460" i="21"/>
  <c r="BN460" i="21"/>
  <c r="T461" i="21"/>
  <c r="BB461" i="21"/>
  <c r="BL461" i="21"/>
  <c r="BM461" i="21"/>
  <c r="BN461" i="21"/>
  <c r="T462" i="21"/>
  <c r="BB462" i="21"/>
  <c r="BL462" i="21"/>
  <c r="BM462" i="21"/>
  <c r="BN462" i="21"/>
  <c r="T463" i="21"/>
  <c r="BB463" i="21"/>
  <c r="BL463" i="21"/>
  <c r="BM463" i="21"/>
  <c r="BN463" i="21"/>
  <c r="T464" i="21"/>
  <c r="BB464" i="21"/>
  <c r="BL464" i="21"/>
  <c r="BM464" i="21"/>
  <c r="BN464" i="21"/>
  <c r="T465" i="21"/>
  <c r="BB465" i="21"/>
  <c r="BL465" i="21"/>
  <c r="BM465" i="21"/>
  <c r="BN465" i="21"/>
  <c r="T466" i="21"/>
  <c r="BB466" i="21"/>
  <c r="BL466" i="21"/>
  <c r="BM466" i="21"/>
  <c r="BN466" i="21"/>
  <c r="T467" i="21"/>
  <c r="BB467" i="21"/>
  <c r="BL467" i="21"/>
  <c r="BM467" i="21"/>
  <c r="BN467" i="21"/>
  <c r="T468" i="21"/>
  <c r="BB468" i="21"/>
  <c r="BL468" i="21"/>
  <c r="BM468" i="21"/>
  <c r="BN468" i="21"/>
  <c r="T469" i="21"/>
  <c r="BB469" i="21"/>
  <c r="BL469" i="21"/>
  <c r="BM469" i="21"/>
  <c r="BN469" i="21"/>
  <c r="T470" i="21"/>
  <c r="BB470" i="21"/>
  <c r="BL470" i="21"/>
  <c r="BM470" i="21"/>
  <c r="BN470" i="21"/>
  <c r="T471" i="21"/>
  <c r="BB471" i="21"/>
  <c r="BL471" i="21"/>
  <c r="BM471" i="21"/>
  <c r="BN471" i="21"/>
  <c r="T472" i="21"/>
  <c r="BB472" i="21"/>
  <c r="BL472" i="21"/>
  <c r="BM472" i="21"/>
  <c r="BN472" i="21"/>
  <c r="T473" i="21"/>
  <c r="BB473" i="21"/>
  <c r="BL473" i="21"/>
  <c r="BM473" i="21"/>
  <c r="BN473" i="21"/>
  <c r="T474" i="21"/>
  <c r="BB474" i="21"/>
  <c r="BL474" i="21"/>
  <c r="BM474" i="21"/>
  <c r="BN474" i="21"/>
  <c r="T475" i="21"/>
  <c r="BB475" i="21"/>
  <c r="BL475" i="21"/>
  <c r="BM475" i="21"/>
  <c r="BN475" i="21"/>
  <c r="T476" i="21"/>
  <c r="BB476" i="21"/>
  <c r="BL476" i="21"/>
  <c r="BM476" i="21"/>
  <c r="BN476" i="21"/>
  <c r="T477" i="21"/>
  <c r="BB477" i="21"/>
  <c r="BL477" i="21"/>
  <c r="BM477" i="21"/>
  <c r="BN477" i="21"/>
  <c r="T478" i="21"/>
  <c r="BB478" i="21"/>
  <c r="BL478" i="21"/>
  <c r="BM478" i="21"/>
  <c r="BN478" i="21"/>
  <c r="T479" i="21"/>
  <c r="BB479" i="21"/>
  <c r="BL479" i="21"/>
  <c r="BM479" i="21"/>
  <c r="BN479" i="21"/>
  <c r="T480" i="21"/>
  <c r="BB480" i="21"/>
  <c r="BL480" i="21"/>
  <c r="BM480" i="21"/>
  <c r="BN480" i="21"/>
  <c r="T481" i="21"/>
  <c r="BB481" i="21"/>
  <c r="BL481" i="21"/>
  <c r="BM481" i="21"/>
  <c r="BN481" i="21"/>
  <c r="T482" i="21"/>
  <c r="BB482" i="21"/>
  <c r="BL482" i="21"/>
  <c r="BM482" i="21"/>
  <c r="BN482" i="21"/>
  <c r="T483" i="21"/>
  <c r="BB483" i="21"/>
  <c r="BL483" i="21"/>
  <c r="BM483" i="21"/>
  <c r="BN483" i="21"/>
  <c r="T484" i="21"/>
  <c r="BB484" i="21"/>
  <c r="BL484" i="21"/>
  <c r="BM484" i="21"/>
  <c r="BN484" i="21"/>
  <c r="T485" i="21"/>
  <c r="BB485" i="21"/>
  <c r="BL485" i="21"/>
  <c r="BM485" i="21"/>
  <c r="BN485" i="21"/>
  <c r="T486" i="21"/>
  <c r="BB486" i="21"/>
  <c r="BL486" i="21"/>
  <c r="BM486" i="21"/>
  <c r="BN486" i="21"/>
  <c r="T487" i="21"/>
  <c r="BB487" i="21"/>
  <c r="BL487" i="21"/>
  <c r="BM487" i="21"/>
  <c r="BN487" i="21"/>
  <c r="T488" i="21"/>
  <c r="BB488" i="21"/>
  <c r="BL488" i="21"/>
  <c r="BM488" i="21"/>
  <c r="BN488" i="21"/>
  <c r="T489" i="21"/>
  <c r="BB489" i="21"/>
  <c r="BL489" i="21"/>
  <c r="BM489" i="21"/>
  <c r="BN489" i="21"/>
  <c r="T490" i="21"/>
  <c r="BB490" i="21"/>
  <c r="BL490" i="21"/>
  <c r="BM490" i="21"/>
  <c r="BN490" i="21"/>
  <c r="T491" i="21"/>
  <c r="BB491" i="21"/>
  <c r="BL491" i="21"/>
  <c r="BM491" i="21"/>
  <c r="BN491" i="21"/>
  <c r="T492" i="21"/>
  <c r="BB492" i="21"/>
  <c r="BL492" i="21"/>
  <c r="BM492" i="21"/>
  <c r="BN492" i="21"/>
  <c r="T493" i="21"/>
  <c r="BB493" i="21"/>
  <c r="BL493" i="21"/>
  <c r="BM493" i="21"/>
  <c r="BN493" i="21"/>
  <c r="T494" i="21"/>
  <c r="BB494" i="21"/>
  <c r="BL494" i="21"/>
  <c r="BM494" i="21"/>
  <c r="BN494" i="21"/>
  <c r="T495" i="21"/>
  <c r="BB495" i="21"/>
  <c r="BL495" i="21"/>
  <c r="BM495" i="21"/>
  <c r="BN495" i="21"/>
  <c r="T496" i="21"/>
  <c r="BB496" i="21"/>
  <c r="BL496" i="21"/>
  <c r="BM496" i="21"/>
  <c r="BN496" i="21"/>
  <c r="T497" i="21"/>
  <c r="BB497" i="21"/>
  <c r="BL497" i="21"/>
  <c r="BM497" i="21"/>
  <c r="BN497" i="21"/>
  <c r="T498" i="21"/>
  <c r="BB498" i="21"/>
  <c r="BL498" i="21"/>
  <c r="BM498" i="21"/>
  <c r="BN498" i="21"/>
  <c r="T499" i="21"/>
  <c r="BB499" i="21"/>
  <c r="BL499" i="21"/>
  <c r="BM499" i="21"/>
  <c r="BN499" i="21"/>
  <c r="T500" i="21"/>
  <c r="BB500" i="21"/>
  <c r="BL500" i="21"/>
  <c r="BM500" i="21"/>
  <c r="BN500" i="21"/>
  <c r="T501" i="21"/>
  <c r="BB501" i="21"/>
  <c r="BL501" i="21"/>
  <c r="BM501" i="21"/>
  <c r="BN501" i="21"/>
  <c r="T502" i="21"/>
  <c r="BB502" i="21"/>
  <c r="BL502" i="21"/>
  <c r="BM502" i="21"/>
  <c r="BN502" i="21"/>
  <c r="T503" i="21"/>
  <c r="BB503" i="21"/>
  <c r="BL503" i="21"/>
  <c r="BM503" i="21"/>
  <c r="BN503" i="21"/>
  <c r="T504" i="21"/>
  <c r="BB504" i="21"/>
  <c r="BL504" i="21"/>
  <c r="BM504" i="21"/>
  <c r="BN504" i="21"/>
  <c r="T505" i="21"/>
  <c r="BB505" i="21"/>
  <c r="BL505" i="21"/>
  <c r="BM505" i="21"/>
  <c r="BN505" i="21"/>
  <c r="T506" i="21"/>
  <c r="BB506" i="21"/>
  <c r="BL506" i="21"/>
  <c r="BM506" i="21"/>
  <c r="BN506" i="21"/>
  <c r="T507" i="21"/>
  <c r="BB507" i="21"/>
  <c r="BL507" i="21"/>
  <c r="BM507" i="21"/>
  <c r="BN507" i="21"/>
  <c r="T508" i="21"/>
  <c r="BB508" i="21"/>
  <c r="BL508" i="21"/>
  <c r="BM508" i="21"/>
  <c r="BN508" i="21"/>
  <c r="T509" i="21"/>
  <c r="BB509" i="21"/>
  <c r="BL509" i="21"/>
  <c r="BM509" i="21"/>
  <c r="BN509" i="21"/>
  <c r="T510" i="21"/>
  <c r="BB510" i="21"/>
  <c r="BL510" i="21"/>
  <c r="BM510" i="21"/>
  <c r="BN510" i="21"/>
  <c r="T511" i="21"/>
  <c r="BB511" i="21"/>
  <c r="BL511" i="21"/>
  <c r="BM511" i="21"/>
  <c r="BN511" i="21"/>
  <c r="T512" i="21"/>
  <c r="BB512" i="21"/>
  <c r="BL512" i="21"/>
  <c r="BM512" i="21"/>
  <c r="BN512" i="21"/>
  <c r="T513" i="21"/>
  <c r="BB513" i="21"/>
  <c r="BL513" i="21"/>
  <c r="BM513" i="21"/>
  <c r="BN513" i="21"/>
  <c r="T514" i="21"/>
  <c r="BB514" i="21"/>
  <c r="BL514" i="21"/>
  <c r="BM514" i="21"/>
  <c r="BN514" i="21"/>
  <c r="T515" i="21"/>
  <c r="BB515" i="21"/>
  <c r="BL515" i="21"/>
  <c r="BM515" i="21"/>
  <c r="BN515" i="21"/>
  <c r="T516" i="21"/>
  <c r="BB516" i="21"/>
  <c r="BL516" i="21"/>
  <c r="BM516" i="21"/>
  <c r="BN516" i="21"/>
  <c r="T517" i="21"/>
  <c r="BB517" i="21"/>
  <c r="BL517" i="21"/>
  <c r="BM517" i="21"/>
  <c r="T518" i="21"/>
  <c r="BB518" i="21"/>
  <c r="BL518" i="21"/>
  <c r="BM518" i="21"/>
  <c r="T519" i="21"/>
  <c r="BB519" i="21"/>
  <c r="BL519" i="21"/>
  <c r="BM519" i="21"/>
  <c r="T520" i="21"/>
  <c r="BB520" i="21"/>
  <c r="BL520" i="21"/>
  <c r="BM520" i="21"/>
  <c r="T521" i="21"/>
  <c r="BB521" i="21"/>
  <c r="BL521" i="21"/>
  <c r="BM521" i="21"/>
  <c r="BN521" i="21"/>
  <c r="T522" i="21"/>
  <c r="BB522" i="21"/>
  <c r="BL522" i="21"/>
  <c r="BM522" i="21"/>
  <c r="BN522" i="21"/>
  <c r="T523" i="21"/>
  <c r="BB523" i="21"/>
  <c r="BL523" i="21"/>
  <c r="BM523" i="21"/>
  <c r="BN523" i="21"/>
  <c r="T524" i="21"/>
  <c r="BB524" i="21"/>
  <c r="BL524" i="21"/>
  <c r="BM524" i="21"/>
  <c r="BN524" i="21"/>
  <c r="T525" i="21"/>
  <c r="BB525" i="21"/>
  <c r="BL525" i="21"/>
  <c r="BM525" i="21"/>
  <c r="BN525" i="21"/>
  <c r="T526" i="21"/>
  <c r="BB526" i="21"/>
  <c r="BL526" i="21"/>
  <c r="BM526" i="21"/>
  <c r="BN526" i="21"/>
  <c r="T527" i="21"/>
  <c r="BB527" i="21"/>
  <c r="BL527" i="21"/>
  <c r="BM527" i="21"/>
  <c r="BN527" i="21"/>
  <c r="T528" i="21"/>
  <c r="BB528" i="21"/>
  <c r="BL528" i="21"/>
  <c r="BM528" i="21"/>
  <c r="BN528" i="21"/>
  <c r="T529" i="21"/>
  <c r="BB529" i="21"/>
  <c r="BL529" i="21"/>
  <c r="BM529" i="21"/>
  <c r="BN529" i="21"/>
  <c r="T530" i="21"/>
  <c r="BB530" i="21"/>
  <c r="BL530" i="21"/>
  <c r="BM530" i="21"/>
  <c r="BN530" i="21"/>
  <c r="T531" i="21"/>
  <c r="BB531" i="21"/>
  <c r="BL531" i="21"/>
  <c r="BM531" i="21"/>
  <c r="BN531" i="21"/>
  <c r="T532" i="21"/>
  <c r="BB532" i="21"/>
  <c r="BL532" i="21"/>
  <c r="BM532" i="21"/>
  <c r="BN532" i="21"/>
  <c r="T533" i="21"/>
  <c r="BB533" i="21"/>
  <c r="BL533" i="21"/>
  <c r="BM533" i="21"/>
  <c r="BN533" i="21"/>
  <c r="T534" i="21"/>
  <c r="BB534" i="21"/>
  <c r="BL534" i="21"/>
  <c r="BM534" i="21"/>
  <c r="BN534" i="21"/>
  <c r="T535" i="21"/>
  <c r="BB535" i="21"/>
  <c r="BL535" i="21"/>
  <c r="BM535" i="21"/>
  <c r="BN535" i="21"/>
  <c r="T536" i="21"/>
  <c r="BB536" i="21"/>
  <c r="BL536" i="21"/>
  <c r="BM536" i="21"/>
  <c r="BN536" i="21"/>
  <c r="T537" i="21"/>
  <c r="BB537" i="21"/>
  <c r="BL537" i="21"/>
  <c r="BM537" i="21"/>
  <c r="BN537" i="21"/>
  <c r="T538" i="21"/>
  <c r="BB538" i="21"/>
  <c r="BL538" i="21"/>
  <c r="BM538" i="21"/>
  <c r="BN538" i="21"/>
  <c r="T539" i="21"/>
  <c r="BB539" i="21"/>
  <c r="BL539" i="21"/>
  <c r="BM539" i="21"/>
  <c r="BN539" i="21"/>
  <c r="T540" i="21"/>
  <c r="BB540" i="21"/>
  <c r="T541" i="21"/>
  <c r="BB541" i="21"/>
  <c r="BL541" i="21"/>
  <c r="BM541" i="21"/>
  <c r="BN541" i="21"/>
  <c r="T542" i="21"/>
  <c r="BB542" i="21"/>
  <c r="BL542" i="21"/>
  <c r="BM542" i="21"/>
  <c r="BN542" i="21"/>
  <c r="T543" i="21"/>
  <c r="BB543" i="21"/>
  <c r="BL543" i="21"/>
  <c r="BM543" i="21"/>
  <c r="BN543" i="21"/>
  <c r="T544" i="21"/>
  <c r="BB544" i="21"/>
  <c r="BL544" i="21"/>
  <c r="BM544" i="21"/>
  <c r="BN544" i="21"/>
  <c r="T545" i="21"/>
  <c r="BB545" i="21"/>
  <c r="BL545" i="21"/>
  <c r="BM545" i="21"/>
  <c r="BN545" i="21"/>
  <c r="T546" i="21"/>
  <c r="BB546" i="21"/>
  <c r="BL546" i="21"/>
  <c r="BM546" i="21"/>
  <c r="BN546" i="21"/>
  <c r="T547" i="21"/>
  <c r="BB547" i="21"/>
  <c r="T548" i="21"/>
  <c r="BB548" i="21"/>
  <c r="T549" i="21"/>
  <c r="BN551" i="21"/>
  <c r="BN552" i="21"/>
  <c r="BN554" i="21"/>
  <c r="BN555" i="21"/>
  <c r="BN556" i="21"/>
  <c r="BN557" i="21"/>
  <c r="BN558" i="21"/>
  <c r="BN559" i="21"/>
  <c r="BN560" i="21"/>
  <c r="BN561" i="21"/>
  <c r="BN562" i="21"/>
  <c r="BN563" i="21"/>
  <c r="BN564" i="21"/>
  <c r="BN565" i="21"/>
  <c r="BN566" i="21"/>
  <c r="BN567" i="21"/>
  <c r="BN568" i="21"/>
  <c r="BN569" i="21"/>
  <c r="BN570" i="21"/>
  <c r="BN571" i="21"/>
  <c r="BN572" i="21"/>
  <c r="BN574" i="21"/>
  <c r="BN575" i="21"/>
  <c r="C23" i="20" l="1"/>
  <c r="L7" i="20"/>
  <c r="L9" i="20"/>
  <c r="L10" i="20"/>
  <c r="L11" i="20"/>
  <c r="L12" i="20"/>
  <c r="L13" i="20"/>
  <c r="L14" i="20"/>
  <c r="L15" i="20"/>
  <c r="L16" i="20"/>
  <c r="L22" i="20"/>
  <c r="B23" i="20"/>
  <c r="B24" i="20" s="1"/>
  <c r="C24" i="20"/>
  <c r="D23" i="20"/>
  <c r="D24" i="20" s="1"/>
  <c r="E23" i="20"/>
  <c r="F23" i="20"/>
  <c r="F24" i="20" s="1"/>
  <c r="G23" i="20"/>
  <c r="H23" i="20"/>
  <c r="I23" i="20"/>
  <c r="J23" i="20"/>
  <c r="J24" i="20" s="1"/>
  <c r="K23" i="20"/>
  <c r="K24" i="20" s="1"/>
  <c r="E24" i="20"/>
  <c r="G24" i="20"/>
  <c r="H24" i="20"/>
  <c r="I24" i="20"/>
  <c r="C28" i="20"/>
  <c r="D28" i="20"/>
  <c r="E28" i="20"/>
  <c r="F28" i="20"/>
  <c r="G28" i="20"/>
  <c r="H28" i="20"/>
  <c r="I28" i="20"/>
  <c r="J28" i="20"/>
  <c r="K30" i="20"/>
  <c r="M13" i="19"/>
  <c r="N13" i="19"/>
  <c r="O13" i="19"/>
  <c r="AW13" i="19"/>
  <c r="BG13" i="19"/>
  <c r="BH13" i="19"/>
  <c r="BI13" i="19"/>
  <c r="BJ13" i="19"/>
  <c r="BK13" i="19"/>
  <c r="BL13" i="19"/>
  <c r="BM13" i="19"/>
  <c r="BN13" i="19"/>
  <c r="BO13" i="19"/>
  <c r="BP13" i="19"/>
  <c r="M17" i="19"/>
  <c r="N17" i="19"/>
  <c r="N19" i="19" s="1"/>
  <c r="O17" i="19"/>
  <c r="AW17" i="19"/>
  <c r="BG17" i="19"/>
  <c r="BG19" i="19" s="1"/>
  <c r="BH17" i="19"/>
  <c r="BI17" i="19"/>
  <c r="BJ17" i="19"/>
  <c r="BK17" i="19"/>
  <c r="BL17" i="19"/>
  <c r="BM17" i="19"/>
  <c r="BM19" i="19" s="1"/>
  <c r="BN17" i="19"/>
  <c r="BO17" i="19"/>
  <c r="BO19" i="19" s="1"/>
  <c r="BP17" i="19"/>
  <c r="M18" i="19"/>
  <c r="N18" i="19"/>
  <c r="BG18" i="19"/>
  <c r="BH18" i="19"/>
  <c r="BI18" i="19"/>
  <c r="BI19" i="19" s="1"/>
  <c r="BJ18" i="19"/>
  <c r="BK18" i="19"/>
  <c r="BK19" i="19" s="1"/>
  <c r="BL18" i="19"/>
  <c r="BM18" i="19"/>
  <c r="BN18" i="19"/>
  <c r="BN19" i="19" s="1"/>
  <c r="BO18" i="19"/>
  <c r="BP18" i="19"/>
  <c r="C19" i="19"/>
  <c r="D19" i="19"/>
  <c r="E19" i="19"/>
  <c r="F19" i="19"/>
  <c r="G19" i="19"/>
  <c r="H19" i="19"/>
  <c r="I19" i="19"/>
  <c r="J19" i="19"/>
  <c r="K19" i="19"/>
  <c r="K140" i="19" s="1"/>
  <c r="K141" i="19" s="1"/>
  <c r="L19" i="19"/>
  <c r="O19" i="19"/>
  <c r="P19" i="19"/>
  <c r="R19" i="19"/>
  <c r="S19" i="19"/>
  <c r="T19" i="19"/>
  <c r="T140" i="19" s="1"/>
  <c r="T141" i="19" s="1"/>
  <c r="U19" i="19"/>
  <c r="V19" i="19"/>
  <c r="W19" i="19"/>
  <c r="X19" i="19"/>
  <c r="Y19" i="19"/>
  <c r="Z19" i="19"/>
  <c r="AA19" i="19"/>
  <c r="AB19" i="19"/>
  <c r="AB140" i="19" s="1"/>
  <c r="AB141" i="19" s="1"/>
  <c r="AC19" i="19"/>
  <c r="AD19" i="19"/>
  <c r="AE19" i="19"/>
  <c r="AF19" i="19"/>
  <c r="AG19" i="19"/>
  <c r="AH19" i="19"/>
  <c r="AI19" i="19"/>
  <c r="AJ19" i="19"/>
  <c r="AK19" i="19"/>
  <c r="AL19" i="19"/>
  <c r="AM19" i="19"/>
  <c r="AN19" i="19"/>
  <c r="AO19" i="19"/>
  <c r="AP19" i="19"/>
  <c r="AQ19" i="19"/>
  <c r="AR19" i="19"/>
  <c r="AS19" i="19"/>
  <c r="AT19" i="19"/>
  <c r="AU19" i="19"/>
  <c r="AV19" i="19"/>
  <c r="AW19" i="19"/>
  <c r="AX19" i="19"/>
  <c r="AY19" i="19"/>
  <c r="AZ19" i="19"/>
  <c r="AZ140" i="19" s="1"/>
  <c r="AZ141" i="19" s="1"/>
  <c r="BA19" i="19"/>
  <c r="BB19" i="19"/>
  <c r="BC19" i="19"/>
  <c r="BD19" i="19"/>
  <c r="BE19" i="19"/>
  <c r="BF19" i="19"/>
  <c r="BH19" i="19"/>
  <c r="BJ19" i="19"/>
  <c r="BL19" i="19"/>
  <c r="BP19" i="19"/>
  <c r="N22" i="19"/>
  <c r="BG22" i="19"/>
  <c r="BH22" i="19"/>
  <c r="BI22" i="19"/>
  <c r="BJ22" i="19"/>
  <c r="BK22" i="19"/>
  <c r="BL22" i="19"/>
  <c r="BM22" i="19"/>
  <c r="BN22" i="19"/>
  <c r="BO22" i="19"/>
  <c r="BP22" i="19"/>
  <c r="N23" i="19"/>
  <c r="BG23" i="19"/>
  <c r="BH23" i="19"/>
  <c r="BI23" i="19"/>
  <c r="BJ23" i="19"/>
  <c r="BK23" i="19"/>
  <c r="BL23" i="19"/>
  <c r="BM23" i="19"/>
  <c r="BN23" i="19"/>
  <c r="BO23" i="19"/>
  <c r="BP23" i="19"/>
  <c r="N24" i="19"/>
  <c r="N25" i="19"/>
  <c r="C26" i="19"/>
  <c r="D26" i="19"/>
  <c r="E26" i="19"/>
  <c r="F26" i="19"/>
  <c r="G26" i="19"/>
  <c r="H26" i="19"/>
  <c r="I26" i="19"/>
  <c r="J26" i="19"/>
  <c r="J141" i="19" s="1"/>
  <c r="K26" i="19"/>
  <c r="L26" i="19"/>
  <c r="M26" i="19"/>
  <c r="N26" i="19"/>
  <c r="O26" i="19"/>
  <c r="P26" i="19"/>
  <c r="R26" i="19"/>
  <c r="S26" i="19"/>
  <c r="T26" i="19"/>
  <c r="U26" i="19"/>
  <c r="V26" i="19"/>
  <c r="W26" i="19"/>
  <c r="X26" i="19"/>
  <c r="BH26" i="19" s="1"/>
  <c r="Y26" i="19"/>
  <c r="Z26" i="19"/>
  <c r="BM26" i="19" s="1"/>
  <c r="AA26" i="19"/>
  <c r="AB26" i="19"/>
  <c r="AC26" i="19"/>
  <c r="AD26" i="19"/>
  <c r="AE26" i="19"/>
  <c r="BJ26" i="19" s="1"/>
  <c r="AF26" i="19"/>
  <c r="AG26" i="19"/>
  <c r="AH26" i="19"/>
  <c r="AI26" i="19"/>
  <c r="BO26" i="19" s="1"/>
  <c r="AJ26" i="19"/>
  <c r="AK26" i="19"/>
  <c r="AL26" i="19"/>
  <c r="AM26" i="19"/>
  <c r="AN26" i="19"/>
  <c r="AO26" i="19"/>
  <c r="AP26" i="19"/>
  <c r="AQ26" i="19"/>
  <c r="BI26" i="19" s="1"/>
  <c r="AR26" i="19"/>
  <c r="AS26" i="19"/>
  <c r="AT26" i="19"/>
  <c r="AU26" i="19"/>
  <c r="AV26" i="19"/>
  <c r="AW26" i="19"/>
  <c r="AX26" i="19"/>
  <c r="AY26" i="19"/>
  <c r="AZ26" i="19"/>
  <c r="BA26" i="19"/>
  <c r="BB26" i="19"/>
  <c r="BC26" i="19"/>
  <c r="BD26" i="19"/>
  <c r="BE26" i="19"/>
  <c r="BF26" i="19"/>
  <c r="BG26" i="19"/>
  <c r="BL26" i="19"/>
  <c r="N29" i="19"/>
  <c r="BG29" i="19"/>
  <c r="BH29" i="19"/>
  <c r="BI29" i="19"/>
  <c r="BJ29" i="19"/>
  <c r="BK29" i="19"/>
  <c r="BL29" i="19"/>
  <c r="BM29" i="19"/>
  <c r="BN29" i="19"/>
  <c r="BO29" i="19"/>
  <c r="BP29" i="19"/>
  <c r="N30" i="19"/>
  <c r="BG30" i="19"/>
  <c r="BH30" i="19"/>
  <c r="BI30" i="19"/>
  <c r="BJ30" i="19"/>
  <c r="BK30" i="19"/>
  <c r="BL30" i="19"/>
  <c r="BM30" i="19"/>
  <c r="BN30" i="19"/>
  <c r="BO30" i="19"/>
  <c r="BP30" i="19"/>
  <c r="N31" i="19"/>
  <c r="N32" i="19"/>
  <c r="N33" i="19"/>
  <c r="N34" i="19"/>
  <c r="N35" i="19"/>
  <c r="N36" i="19"/>
  <c r="C37" i="19"/>
  <c r="D37" i="19"/>
  <c r="E37" i="19"/>
  <c r="F37" i="19"/>
  <c r="G37" i="19"/>
  <c r="N37" i="19" s="1"/>
  <c r="H37" i="19"/>
  <c r="I37" i="19"/>
  <c r="J37" i="19"/>
  <c r="K37" i="19"/>
  <c r="L37" i="19"/>
  <c r="M37" i="19"/>
  <c r="O37" i="19"/>
  <c r="P37" i="19"/>
  <c r="R37" i="19"/>
  <c r="S37" i="19"/>
  <c r="T37" i="19"/>
  <c r="U37" i="19"/>
  <c r="V37" i="19"/>
  <c r="W37" i="19"/>
  <c r="X37" i="19"/>
  <c r="BH37" i="19" s="1"/>
  <c r="Y37" i="19"/>
  <c r="Z37" i="19"/>
  <c r="BM37" i="19" s="1"/>
  <c r="AA37" i="19"/>
  <c r="AB37" i="19"/>
  <c r="AC37" i="19"/>
  <c r="AD37" i="19"/>
  <c r="AE37" i="19"/>
  <c r="BO37" i="19" s="1"/>
  <c r="AF37" i="19"/>
  <c r="AG37" i="19"/>
  <c r="AH37" i="19"/>
  <c r="AI37" i="19"/>
  <c r="AJ37" i="19"/>
  <c r="AK37" i="19"/>
  <c r="AL37" i="19"/>
  <c r="AM37" i="19"/>
  <c r="AN37" i="19"/>
  <c r="AO37" i="19"/>
  <c r="AP37" i="19"/>
  <c r="AQ37" i="19"/>
  <c r="AR37" i="19"/>
  <c r="AS37" i="19"/>
  <c r="AT37" i="19"/>
  <c r="AU37" i="19"/>
  <c r="AV37" i="19"/>
  <c r="BG37" i="19" s="1"/>
  <c r="AW37" i="19"/>
  <c r="AX37" i="19"/>
  <c r="AY37" i="19"/>
  <c r="AZ37" i="19"/>
  <c r="BA37" i="19"/>
  <c r="BB37" i="19"/>
  <c r="BC37" i="19"/>
  <c r="BD37" i="19"/>
  <c r="BK37" i="19" s="1"/>
  <c r="BE37" i="19"/>
  <c r="BF37" i="19"/>
  <c r="BJ37" i="19"/>
  <c r="BL37" i="19"/>
  <c r="BN37" i="19"/>
  <c r="N40" i="19"/>
  <c r="BG40" i="19"/>
  <c r="BH40" i="19"/>
  <c r="BI40" i="19"/>
  <c r="BJ40" i="19"/>
  <c r="BK40" i="19"/>
  <c r="BL40" i="19"/>
  <c r="BM40" i="19"/>
  <c r="BN40" i="19"/>
  <c r="BO40" i="19"/>
  <c r="BP40" i="19"/>
  <c r="N41" i="19"/>
  <c r="N42" i="19"/>
  <c r="BG42" i="19"/>
  <c r="BN42" i="19"/>
  <c r="BO42" i="19"/>
  <c r="BP42" i="19"/>
  <c r="C43" i="19"/>
  <c r="D43" i="19"/>
  <c r="E43" i="19"/>
  <c r="F43" i="19"/>
  <c r="G43" i="19"/>
  <c r="N43" i="19" s="1"/>
  <c r="H43" i="19"/>
  <c r="I43" i="19"/>
  <c r="J43" i="19"/>
  <c r="K43" i="19"/>
  <c r="L43" i="19"/>
  <c r="M43" i="19"/>
  <c r="O43" i="19"/>
  <c r="P43" i="19"/>
  <c r="R43" i="19"/>
  <c r="S43" i="19"/>
  <c r="T43" i="19"/>
  <c r="U43" i="19"/>
  <c r="V43" i="19"/>
  <c r="W43" i="19"/>
  <c r="X43" i="19"/>
  <c r="Y43" i="19"/>
  <c r="Z43" i="19"/>
  <c r="AA43" i="19"/>
  <c r="AB43" i="19"/>
  <c r="BL43" i="19" s="1"/>
  <c r="AC43" i="19"/>
  <c r="AD43" i="19"/>
  <c r="AE43" i="19"/>
  <c r="BI43" i="19" s="1"/>
  <c r="AF43" i="19"/>
  <c r="AG43" i="19"/>
  <c r="AH43" i="19"/>
  <c r="AI43" i="19"/>
  <c r="AJ43" i="19"/>
  <c r="AK43" i="19"/>
  <c r="AL43" i="19"/>
  <c r="AM43" i="19"/>
  <c r="AN43" i="19"/>
  <c r="AO43" i="19"/>
  <c r="AP43" i="19"/>
  <c r="AQ43" i="19"/>
  <c r="AR43" i="19"/>
  <c r="AS43" i="19"/>
  <c r="AT43" i="19"/>
  <c r="AU43" i="19"/>
  <c r="AV43" i="19"/>
  <c r="BG43" i="19" s="1"/>
  <c r="AW43" i="19"/>
  <c r="AX43" i="19"/>
  <c r="AY43" i="19"/>
  <c r="AZ43" i="19"/>
  <c r="BA43" i="19"/>
  <c r="BB43" i="19"/>
  <c r="BC43" i="19"/>
  <c r="BD43" i="19"/>
  <c r="BJ43" i="19" s="1"/>
  <c r="BE43" i="19"/>
  <c r="BF43" i="19"/>
  <c r="BH43" i="19"/>
  <c r="BN43" i="19"/>
  <c r="BP43" i="19"/>
  <c r="N46" i="19"/>
  <c r="N47" i="19"/>
  <c r="BG47" i="19"/>
  <c r="BH47" i="19"/>
  <c r="BI47" i="19"/>
  <c r="BJ47" i="19"/>
  <c r="BK47" i="19"/>
  <c r="BL47" i="19"/>
  <c r="BM47" i="19"/>
  <c r="BN47" i="19"/>
  <c r="BO47" i="19"/>
  <c r="BP47" i="19"/>
  <c r="N48" i="19"/>
  <c r="BG48" i="19"/>
  <c r="BH48" i="19"/>
  <c r="BI48" i="19"/>
  <c r="BJ48" i="19"/>
  <c r="BK48" i="19"/>
  <c r="BL48" i="19"/>
  <c r="BM48" i="19"/>
  <c r="BN48" i="19"/>
  <c r="BO48" i="19"/>
  <c r="BP48" i="19"/>
  <c r="N49" i="19"/>
  <c r="N50" i="19"/>
  <c r="BG50" i="19"/>
  <c r="BN50" i="19"/>
  <c r="BO50" i="19"/>
  <c r="BP50" i="19"/>
  <c r="N51" i="19"/>
  <c r="BG51" i="19"/>
  <c r="BN51" i="19"/>
  <c r="BO51" i="19"/>
  <c r="BP51" i="19"/>
  <c r="N52" i="19"/>
  <c r="BG52" i="19"/>
  <c r="BN52" i="19"/>
  <c r="BO52" i="19"/>
  <c r="BP52" i="19"/>
  <c r="N53" i="19"/>
  <c r="N54" i="19"/>
  <c r="N55" i="19"/>
  <c r="N56" i="19"/>
  <c r="BG56" i="19"/>
  <c r="BN56" i="19"/>
  <c r="BO56" i="19"/>
  <c r="BP56" i="19"/>
  <c r="N57" i="19"/>
  <c r="N58" i="19"/>
  <c r="N59" i="19"/>
  <c r="N60" i="19"/>
  <c r="C61" i="19"/>
  <c r="D61" i="19"/>
  <c r="E61" i="19"/>
  <c r="F61" i="19"/>
  <c r="G61" i="19"/>
  <c r="N61" i="19" s="1"/>
  <c r="H61" i="19"/>
  <c r="I61" i="19"/>
  <c r="J61" i="19"/>
  <c r="K61" i="19"/>
  <c r="L61" i="19"/>
  <c r="M61" i="19"/>
  <c r="O61" i="19"/>
  <c r="P61" i="19"/>
  <c r="R61" i="19"/>
  <c r="S61" i="19"/>
  <c r="T61" i="19"/>
  <c r="U61" i="19"/>
  <c r="V61" i="19"/>
  <c r="W61" i="19"/>
  <c r="X61" i="19"/>
  <c r="Y61" i="19"/>
  <c r="Z61" i="19"/>
  <c r="AA61" i="19"/>
  <c r="AB61" i="19"/>
  <c r="AC61" i="19"/>
  <c r="AD61" i="19"/>
  <c r="AE61" i="19"/>
  <c r="BI61" i="19" s="1"/>
  <c r="AF61" i="19"/>
  <c r="AG61" i="19"/>
  <c r="AH61" i="19"/>
  <c r="AI61" i="19"/>
  <c r="AJ61" i="19"/>
  <c r="AK61" i="19"/>
  <c r="AL61" i="19"/>
  <c r="BP61" i="19" s="1"/>
  <c r="AM61" i="19"/>
  <c r="AN61" i="19"/>
  <c r="AO61" i="19"/>
  <c r="AP61" i="19"/>
  <c r="AQ61" i="19"/>
  <c r="AR61" i="19"/>
  <c r="AS61" i="19"/>
  <c r="AT61" i="19"/>
  <c r="AU61" i="19"/>
  <c r="AV61" i="19"/>
  <c r="BG61" i="19" s="1"/>
  <c r="AW61" i="19"/>
  <c r="AX61" i="19"/>
  <c r="AY61" i="19"/>
  <c r="AZ61" i="19"/>
  <c r="BA61" i="19"/>
  <c r="BB61" i="19"/>
  <c r="BC61" i="19"/>
  <c r="BD61" i="19"/>
  <c r="BJ61" i="19" s="1"/>
  <c r="BE61" i="19"/>
  <c r="BF61" i="19"/>
  <c r="BM61" i="19"/>
  <c r="BN61" i="19"/>
  <c r="BO61" i="19"/>
  <c r="N64" i="19"/>
  <c r="BG64" i="19"/>
  <c r="BH64" i="19"/>
  <c r="BI64" i="19"/>
  <c r="BJ64" i="19"/>
  <c r="BK64" i="19"/>
  <c r="BL64" i="19"/>
  <c r="BM64" i="19"/>
  <c r="BN64" i="19"/>
  <c r="BO64" i="19"/>
  <c r="BP64" i="19"/>
  <c r="N65" i="19"/>
  <c r="N66" i="19"/>
  <c r="C67" i="19"/>
  <c r="D67" i="19"/>
  <c r="E67" i="19"/>
  <c r="F67" i="19"/>
  <c r="G67" i="19"/>
  <c r="N67" i="19" s="1"/>
  <c r="H67" i="19"/>
  <c r="I67" i="19"/>
  <c r="J67" i="19"/>
  <c r="K67" i="19"/>
  <c r="L67" i="19"/>
  <c r="M67" i="19"/>
  <c r="O67" i="19"/>
  <c r="P67" i="19"/>
  <c r="S67" i="19"/>
  <c r="T67" i="19"/>
  <c r="U67" i="19"/>
  <c r="V67" i="19"/>
  <c r="W67" i="19"/>
  <c r="X67" i="19"/>
  <c r="Y67" i="19"/>
  <c r="Z67" i="19"/>
  <c r="AA67" i="19"/>
  <c r="AB67" i="19"/>
  <c r="BL67" i="19" s="1"/>
  <c r="AC67" i="19"/>
  <c r="AD67" i="19"/>
  <c r="AE67" i="19"/>
  <c r="BI67" i="19" s="1"/>
  <c r="AF67" i="19"/>
  <c r="AG67" i="19"/>
  <c r="AH67" i="19"/>
  <c r="AI67" i="19"/>
  <c r="AJ67" i="19"/>
  <c r="AK67" i="19"/>
  <c r="AL67" i="19"/>
  <c r="AM67" i="19"/>
  <c r="AN67" i="19"/>
  <c r="AO67" i="19"/>
  <c r="AP67" i="19"/>
  <c r="AQ67" i="19"/>
  <c r="AR67" i="19"/>
  <c r="AS67" i="19"/>
  <c r="AT67" i="19"/>
  <c r="AU67" i="19"/>
  <c r="AV67" i="19"/>
  <c r="AW67" i="19"/>
  <c r="AX67" i="19"/>
  <c r="AY67" i="19"/>
  <c r="AZ67" i="19"/>
  <c r="BA67" i="19"/>
  <c r="BB67" i="19"/>
  <c r="BC67" i="19"/>
  <c r="BD67" i="19"/>
  <c r="BE67" i="19"/>
  <c r="BF67" i="19"/>
  <c r="BG67" i="19"/>
  <c r="BH67" i="19"/>
  <c r="BM67" i="19"/>
  <c r="BO67" i="19"/>
  <c r="N70" i="19"/>
  <c r="N71" i="19"/>
  <c r="BG71" i="19"/>
  <c r="BH71" i="19"/>
  <c r="BI71" i="19"/>
  <c r="BJ71" i="19"/>
  <c r="BK71" i="19"/>
  <c r="BL71" i="19"/>
  <c r="BM71" i="19"/>
  <c r="BN71" i="19"/>
  <c r="BO71" i="19"/>
  <c r="BP71" i="19"/>
  <c r="BG72" i="19"/>
  <c r="BH72" i="19"/>
  <c r="BI72" i="19"/>
  <c r="BJ72" i="19"/>
  <c r="BK72" i="19"/>
  <c r="BL72" i="19"/>
  <c r="BM72" i="19"/>
  <c r="BN72" i="19"/>
  <c r="BO72" i="19"/>
  <c r="BP72" i="19"/>
  <c r="N73" i="19"/>
  <c r="BG73" i="19"/>
  <c r="BN73" i="19"/>
  <c r="BO73" i="19"/>
  <c r="BP73" i="19"/>
  <c r="N74" i="19"/>
  <c r="BG74" i="19"/>
  <c r="BN74" i="19"/>
  <c r="BO74" i="19"/>
  <c r="BP74" i="19"/>
  <c r="N75" i="19"/>
  <c r="BG75" i="19"/>
  <c r="BN75" i="19"/>
  <c r="BO75" i="19"/>
  <c r="BP75" i="19"/>
  <c r="N76" i="19"/>
  <c r="BG76" i="19"/>
  <c r="BN76" i="19"/>
  <c r="BO76" i="19"/>
  <c r="BP76" i="19"/>
  <c r="N77" i="19"/>
  <c r="BG77" i="19"/>
  <c r="BN77" i="19"/>
  <c r="BO77" i="19"/>
  <c r="BP77" i="19"/>
  <c r="N78" i="19"/>
  <c r="N79" i="19"/>
  <c r="N80" i="19"/>
  <c r="C81" i="19"/>
  <c r="D81" i="19"/>
  <c r="E81" i="19"/>
  <c r="F81" i="19"/>
  <c r="G81" i="19"/>
  <c r="N81" i="19" s="1"/>
  <c r="H81" i="19"/>
  <c r="I81" i="19"/>
  <c r="J81" i="19"/>
  <c r="K81" i="19"/>
  <c r="L81" i="19"/>
  <c r="M81" i="19"/>
  <c r="O81" i="19"/>
  <c r="P81" i="19"/>
  <c r="R81" i="19"/>
  <c r="S81" i="19"/>
  <c r="T81" i="19"/>
  <c r="U81" i="19"/>
  <c r="V81" i="19"/>
  <c r="W81" i="19"/>
  <c r="X81" i="19"/>
  <c r="Y81" i="19"/>
  <c r="Z81" i="19"/>
  <c r="AA81" i="19"/>
  <c r="AB81" i="19"/>
  <c r="AC81" i="19"/>
  <c r="AD81" i="19"/>
  <c r="AE81" i="19"/>
  <c r="AF81" i="19"/>
  <c r="AG81" i="19"/>
  <c r="AH81" i="19"/>
  <c r="AI81" i="19"/>
  <c r="AJ81" i="19"/>
  <c r="AK81" i="19"/>
  <c r="AL81" i="19"/>
  <c r="BP81" i="19" s="1"/>
  <c r="AM81" i="19"/>
  <c r="AN81" i="19"/>
  <c r="AO81" i="19"/>
  <c r="AP81" i="19"/>
  <c r="AQ81" i="19"/>
  <c r="BI81" i="19" s="1"/>
  <c r="AR81" i="19"/>
  <c r="AS81" i="19"/>
  <c r="AT81" i="19"/>
  <c r="AU81" i="19"/>
  <c r="AV81" i="19"/>
  <c r="BG81" i="19" s="1"/>
  <c r="AW81" i="19"/>
  <c r="AX81" i="19"/>
  <c r="AY81" i="19"/>
  <c r="AZ81" i="19"/>
  <c r="BA81" i="19"/>
  <c r="BB81" i="19"/>
  <c r="BC81" i="19"/>
  <c r="BD81" i="19"/>
  <c r="BJ81" i="19" s="1"/>
  <c r="BE81" i="19"/>
  <c r="BF81" i="19"/>
  <c r="BL81" i="19"/>
  <c r="BM81" i="19"/>
  <c r="BN81" i="19"/>
  <c r="BO81" i="19"/>
  <c r="N84" i="19"/>
  <c r="N85" i="19"/>
  <c r="BG85" i="19"/>
  <c r="BH85" i="19"/>
  <c r="BI85" i="19"/>
  <c r="BJ85" i="19"/>
  <c r="BK85" i="19"/>
  <c r="BL85" i="19"/>
  <c r="BM85" i="19"/>
  <c r="BN85" i="19"/>
  <c r="BO85" i="19"/>
  <c r="BP85" i="19"/>
  <c r="N86" i="19"/>
  <c r="BG86" i="19"/>
  <c r="BH86" i="19"/>
  <c r="BI86" i="19"/>
  <c r="BJ86" i="19"/>
  <c r="BK86" i="19"/>
  <c r="BL86" i="19"/>
  <c r="BM86" i="19"/>
  <c r="BN86" i="19"/>
  <c r="BO86" i="19"/>
  <c r="BP86" i="19"/>
  <c r="N87" i="19"/>
  <c r="BG87" i="19"/>
  <c r="BH87" i="19"/>
  <c r="BI87" i="19"/>
  <c r="BJ87" i="19"/>
  <c r="BK87" i="19"/>
  <c r="BL87" i="19"/>
  <c r="BM87" i="19"/>
  <c r="BN87" i="19"/>
  <c r="BO87" i="19"/>
  <c r="BP87" i="19"/>
  <c r="N88" i="19"/>
  <c r="BN88" i="19"/>
  <c r="BO88" i="19"/>
  <c r="BP88" i="19"/>
  <c r="N89" i="19"/>
  <c r="BG89" i="19"/>
  <c r="BN89" i="19"/>
  <c r="BO89" i="19"/>
  <c r="BP89" i="19"/>
  <c r="N90" i="19"/>
  <c r="BG90" i="19"/>
  <c r="BN90" i="19"/>
  <c r="BO90" i="19"/>
  <c r="BP90" i="19"/>
  <c r="N91" i="19"/>
  <c r="N92" i="19"/>
  <c r="N93" i="19"/>
  <c r="N94" i="19"/>
  <c r="BG94" i="19"/>
  <c r="BN94" i="19"/>
  <c r="BO94" i="19"/>
  <c r="BP94" i="19"/>
  <c r="N95" i="19"/>
  <c r="BG95" i="19"/>
  <c r="BN95" i="19"/>
  <c r="BO95" i="19"/>
  <c r="BP95" i="19"/>
  <c r="N96" i="19"/>
  <c r="N97" i="19"/>
  <c r="C98" i="19"/>
  <c r="D98" i="19"/>
  <c r="E98" i="19"/>
  <c r="F98" i="19"/>
  <c r="G98" i="19"/>
  <c r="N98" i="19" s="1"/>
  <c r="H98" i="19"/>
  <c r="I98" i="19"/>
  <c r="J98" i="19"/>
  <c r="K98" i="19"/>
  <c r="L98" i="19"/>
  <c r="M98" i="19"/>
  <c r="O98" i="19"/>
  <c r="P98" i="19"/>
  <c r="Q98" i="19"/>
  <c r="R98" i="19"/>
  <c r="S98" i="19"/>
  <c r="BP98" i="19" s="1"/>
  <c r="T98" i="19"/>
  <c r="U98" i="19"/>
  <c r="V98" i="19"/>
  <c r="W98" i="19"/>
  <c r="X98" i="19"/>
  <c r="BH98" i="19" s="1"/>
  <c r="Y98" i="19"/>
  <c r="Z98" i="19"/>
  <c r="AA98" i="19"/>
  <c r="AB98" i="19"/>
  <c r="AC98" i="19"/>
  <c r="AD98" i="19"/>
  <c r="AE98" i="19"/>
  <c r="AF98" i="19"/>
  <c r="AG98" i="19"/>
  <c r="AH98" i="19"/>
  <c r="AI98" i="19"/>
  <c r="AJ98" i="19"/>
  <c r="AK98" i="19"/>
  <c r="AL98" i="19"/>
  <c r="AM98" i="19"/>
  <c r="AN98" i="19"/>
  <c r="AO98" i="19"/>
  <c r="AP98" i="19"/>
  <c r="AQ98" i="19"/>
  <c r="AR98" i="19"/>
  <c r="AS98" i="19"/>
  <c r="AT98" i="19"/>
  <c r="AU98" i="19"/>
  <c r="AV98" i="19"/>
  <c r="BG98" i="19" s="1"/>
  <c r="AW98" i="19"/>
  <c r="AX98" i="19"/>
  <c r="AY98" i="19"/>
  <c r="AZ98" i="19"/>
  <c r="BA98" i="19"/>
  <c r="BB98" i="19"/>
  <c r="BC98" i="19"/>
  <c r="BD98" i="19"/>
  <c r="BE98" i="19"/>
  <c r="BF98" i="19"/>
  <c r="BK98" i="19"/>
  <c r="BL98" i="19"/>
  <c r="BM98" i="19"/>
  <c r="N101" i="19"/>
  <c r="BG101" i="19"/>
  <c r="BH101" i="19"/>
  <c r="BI101" i="19"/>
  <c r="BJ101" i="19"/>
  <c r="BK101" i="19"/>
  <c r="BL101" i="19"/>
  <c r="BM101" i="19"/>
  <c r="BN101" i="19"/>
  <c r="BO101" i="19"/>
  <c r="BP101" i="19"/>
  <c r="N102" i="19"/>
  <c r="BG102" i="19"/>
  <c r="BH102" i="19"/>
  <c r="BI102" i="19"/>
  <c r="BJ102" i="19"/>
  <c r="BK102" i="19"/>
  <c r="BL102" i="19"/>
  <c r="BM102" i="19"/>
  <c r="BN102" i="19"/>
  <c r="BO102" i="19"/>
  <c r="BP102" i="19"/>
  <c r="N103" i="19"/>
  <c r="N104" i="19"/>
  <c r="N105" i="19"/>
  <c r="BN105" i="19"/>
  <c r="BO105" i="19"/>
  <c r="BP105" i="19"/>
  <c r="N106" i="19"/>
  <c r="BG106" i="19"/>
  <c r="BN106" i="19"/>
  <c r="BO106" i="19"/>
  <c r="BP106" i="19"/>
  <c r="N107" i="19"/>
  <c r="BN107" i="19"/>
  <c r="BO107" i="19"/>
  <c r="BP107" i="19"/>
  <c r="N108" i="19"/>
  <c r="N109" i="19"/>
  <c r="N110" i="19"/>
  <c r="N111" i="19"/>
  <c r="BG111" i="19"/>
  <c r="BN111" i="19"/>
  <c r="BO111" i="19"/>
  <c r="BP111" i="19"/>
  <c r="C112" i="19"/>
  <c r="D112" i="19"/>
  <c r="E112" i="19"/>
  <c r="F112" i="19"/>
  <c r="G112" i="19"/>
  <c r="H112" i="19"/>
  <c r="I112" i="19"/>
  <c r="J112" i="19"/>
  <c r="K112" i="19"/>
  <c r="L112" i="19"/>
  <c r="M112" i="19"/>
  <c r="N112" i="19"/>
  <c r="O112" i="19"/>
  <c r="P112" i="19"/>
  <c r="BN112" i="19" s="1"/>
  <c r="R112" i="19"/>
  <c r="S112" i="19"/>
  <c r="BP112" i="19" s="1"/>
  <c r="T112" i="19"/>
  <c r="U112" i="19"/>
  <c r="V112" i="19"/>
  <c r="W112" i="19"/>
  <c r="X112" i="19"/>
  <c r="Y112" i="19"/>
  <c r="Z112" i="19"/>
  <c r="AA112" i="19"/>
  <c r="AB112" i="19"/>
  <c r="BL112" i="19" s="1"/>
  <c r="AC112" i="19"/>
  <c r="AD112" i="19"/>
  <c r="AE112" i="19"/>
  <c r="AF112" i="19"/>
  <c r="AG112" i="19"/>
  <c r="AH112" i="19"/>
  <c r="AI112" i="19"/>
  <c r="AJ112" i="19"/>
  <c r="AK112" i="19"/>
  <c r="AL112" i="19"/>
  <c r="AM112" i="19"/>
  <c r="AN112" i="19"/>
  <c r="AO112" i="19"/>
  <c r="AP112" i="19"/>
  <c r="AQ112" i="19"/>
  <c r="BM112" i="19" s="1"/>
  <c r="AR112" i="19"/>
  <c r="AS112" i="19"/>
  <c r="AT112" i="19"/>
  <c r="AU112" i="19"/>
  <c r="AV112" i="19"/>
  <c r="AW112" i="19"/>
  <c r="AX112" i="19"/>
  <c r="AY112" i="19"/>
  <c r="AZ112" i="19"/>
  <c r="BA112" i="19"/>
  <c r="BB112" i="19"/>
  <c r="BC112" i="19"/>
  <c r="BD112" i="19"/>
  <c r="BE112" i="19"/>
  <c r="BF112" i="19"/>
  <c r="BG112" i="19"/>
  <c r="BH112" i="19"/>
  <c r="BK112" i="19"/>
  <c r="BO112" i="19"/>
  <c r="N115" i="19"/>
  <c r="BG115" i="19"/>
  <c r="BH115" i="19"/>
  <c r="BI115" i="19"/>
  <c r="BJ115" i="19"/>
  <c r="BK115" i="19"/>
  <c r="BL115" i="19"/>
  <c r="BM115" i="19"/>
  <c r="BN115" i="19"/>
  <c r="BO115" i="19"/>
  <c r="BP115" i="19"/>
  <c r="N116" i="19"/>
  <c r="BG116" i="19"/>
  <c r="BH116" i="19"/>
  <c r="BI116" i="19"/>
  <c r="BJ116" i="19"/>
  <c r="BK116" i="19"/>
  <c r="BL116" i="19"/>
  <c r="BM116" i="19"/>
  <c r="BN116" i="19"/>
  <c r="BO116" i="19"/>
  <c r="BP116" i="19"/>
  <c r="N117" i="19"/>
  <c r="BG117" i="19"/>
  <c r="BN117" i="19"/>
  <c r="BO117" i="19"/>
  <c r="BP117" i="19"/>
  <c r="N118" i="19"/>
  <c r="BG118" i="19"/>
  <c r="BN118" i="19"/>
  <c r="BO118" i="19"/>
  <c r="BP118" i="19"/>
  <c r="N119" i="19"/>
  <c r="N120" i="19"/>
  <c r="N121" i="19"/>
  <c r="N122" i="19"/>
  <c r="N123" i="19"/>
  <c r="BN123" i="19"/>
  <c r="BO123" i="19"/>
  <c r="BP123" i="19"/>
  <c r="C124" i="19"/>
  <c r="D124" i="19"/>
  <c r="E124" i="19"/>
  <c r="F124" i="19"/>
  <c r="G124" i="19"/>
  <c r="H124" i="19"/>
  <c r="I124" i="19"/>
  <c r="J124" i="19"/>
  <c r="K124" i="19"/>
  <c r="L124" i="19"/>
  <c r="M124" i="19"/>
  <c r="O124" i="19"/>
  <c r="P124" i="19"/>
  <c r="R124" i="19"/>
  <c r="S124" i="19"/>
  <c r="T124" i="19"/>
  <c r="U124" i="19"/>
  <c r="V124" i="19"/>
  <c r="W124" i="19"/>
  <c r="X124" i="19"/>
  <c r="Y124" i="19"/>
  <c r="Z124" i="19"/>
  <c r="BM124" i="19" s="1"/>
  <c r="AA124" i="19"/>
  <c r="AB124" i="19"/>
  <c r="AC124" i="19"/>
  <c r="AD124" i="19"/>
  <c r="AE124" i="19"/>
  <c r="AF124" i="19"/>
  <c r="AG124" i="19"/>
  <c r="AH124" i="19"/>
  <c r="AI124" i="19"/>
  <c r="AJ124" i="19"/>
  <c r="AK124" i="19"/>
  <c r="AL124" i="19"/>
  <c r="BP124" i="19" s="1"/>
  <c r="AM124" i="19"/>
  <c r="AN124" i="19"/>
  <c r="AO124" i="19"/>
  <c r="AP124" i="19"/>
  <c r="AQ124" i="19"/>
  <c r="BI124" i="19" s="1"/>
  <c r="AR124" i="19"/>
  <c r="AS124" i="19"/>
  <c r="AT124" i="19"/>
  <c r="AU124" i="19"/>
  <c r="AV124" i="19"/>
  <c r="BG124" i="19" s="1"/>
  <c r="AW124" i="19"/>
  <c r="AX124" i="19"/>
  <c r="AY124" i="19"/>
  <c r="AZ124" i="19"/>
  <c r="BA124" i="19"/>
  <c r="BB124" i="19"/>
  <c r="BC124" i="19"/>
  <c r="BD124" i="19"/>
  <c r="BJ124" i="19" s="1"/>
  <c r="BE124" i="19"/>
  <c r="BF124" i="19"/>
  <c r="BN124" i="19"/>
  <c r="BO124" i="19"/>
  <c r="N127" i="19"/>
  <c r="BG127" i="19"/>
  <c r="BH127" i="19"/>
  <c r="BI127" i="19"/>
  <c r="BJ127" i="19"/>
  <c r="BK127" i="19"/>
  <c r="BL127" i="19"/>
  <c r="BM127" i="19"/>
  <c r="BN127" i="19"/>
  <c r="BO127" i="19"/>
  <c r="BP127" i="19"/>
  <c r="N128" i="19"/>
  <c r="BG128" i="19"/>
  <c r="BH128" i="19"/>
  <c r="BI128" i="19"/>
  <c r="BJ128" i="19"/>
  <c r="BK128" i="19"/>
  <c r="BL128" i="19"/>
  <c r="BM128" i="19"/>
  <c r="BN128" i="19"/>
  <c r="BO128" i="19"/>
  <c r="BP128" i="19"/>
  <c r="N129" i="19"/>
  <c r="BG129" i="19"/>
  <c r="BH129" i="19"/>
  <c r="BI129" i="19"/>
  <c r="BJ129" i="19"/>
  <c r="BK129" i="19"/>
  <c r="BL129" i="19"/>
  <c r="BM129" i="19"/>
  <c r="BN129" i="19"/>
  <c r="BO129" i="19"/>
  <c r="BP129" i="19"/>
  <c r="N130" i="19"/>
  <c r="BG130" i="19"/>
  <c r="BN130" i="19"/>
  <c r="BO130" i="19"/>
  <c r="BP130" i="19"/>
  <c r="N131" i="19"/>
  <c r="N132" i="19"/>
  <c r="N133" i="19"/>
  <c r="N134" i="19"/>
  <c r="N135" i="19"/>
  <c r="BG135" i="19"/>
  <c r="BN135" i="19"/>
  <c r="BO135" i="19"/>
  <c r="BP135" i="19"/>
  <c r="C136" i="19"/>
  <c r="D136" i="19"/>
  <c r="E136" i="19"/>
  <c r="F136" i="19"/>
  <c r="G136" i="19"/>
  <c r="N136" i="19" s="1"/>
  <c r="H136" i="19"/>
  <c r="I136" i="19"/>
  <c r="J136" i="19"/>
  <c r="K136" i="19"/>
  <c r="L136" i="19"/>
  <c r="M136" i="19"/>
  <c r="M139" i="19" s="1"/>
  <c r="O136" i="19"/>
  <c r="P136" i="19"/>
  <c r="S136" i="19"/>
  <c r="BP136" i="19" s="1"/>
  <c r="T136" i="19"/>
  <c r="U136" i="19"/>
  <c r="V136" i="19"/>
  <c r="W136" i="19"/>
  <c r="X136" i="19"/>
  <c r="Y136" i="19"/>
  <c r="Z136" i="19"/>
  <c r="AA136" i="19"/>
  <c r="AB136" i="19"/>
  <c r="BL136" i="19" s="1"/>
  <c r="AC136" i="19"/>
  <c r="AD136" i="19"/>
  <c r="AE136" i="19"/>
  <c r="BG136" i="19" s="1"/>
  <c r="AF136" i="19"/>
  <c r="AG136" i="19"/>
  <c r="AH136" i="19"/>
  <c r="AI136" i="19"/>
  <c r="AJ136" i="19"/>
  <c r="AK136" i="19"/>
  <c r="AL136" i="19"/>
  <c r="AM136" i="19"/>
  <c r="AN136" i="19"/>
  <c r="AO136" i="19"/>
  <c r="AP136" i="19"/>
  <c r="AQ136" i="19"/>
  <c r="AR136" i="19"/>
  <c r="AS136" i="19"/>
  <c r="AT136" i="19"/>
  <c r="AU136" i="19"/>
  <c r="AV136" i="19"/>
  <c r="AW136" i="19"/>
  <c r="AX136" i="19"/>
  <c r="AY136" i="19"/>
  <c r="AZ136" i="19"/>
  <c r="BA136" i="19"/>
  <c r="BB136" i="19"/>
  <c r="BC136" i="19"/>
  <c r="BD136" i="19"/>
  <c r="BE136" i="19"/>
  <c r="BF136" i="19"/>
  <c r="BH136" i="19"/>
  <c r="BM136" i="19"/>
  <c r="BO136" i="19"/>
  <c r="B139" i="19"/>
  <c r="N139" i="19"/>
  <c r="O139" i="19"/>
  <c r="AW139" i="19"/>
  <c r="AW140" i="19" s="1"/>
  <c r="AW141" i="19" s="1"/>
  <c r="BG139" i="19"/>
  <c r="BH139" i="19"/>
  <c r="BI139" i="19"/>
  <c r="BJ139" i="19"/>
  <c r="BK139" i="19"/>
  <c r="BL139" i="19"/>
  <c r="BM139" i="19"/>
  <c r="BN139" i="19"/>
  <c r="BO139" i="19"/>
  <c r="BP139" i="19"/>
  <c r="B140" i="19"/>
  <c r="H140" i="19" s="1"/>
  <c r="H141" i="19" s="1"/>
  <c r="H142" i="19" s="1"/>
  <c r="H143" i="19" s="1"/>
  <c r="H144" i="19" s="1"/>
  <c r="H145" i="19" s="1"/>
  <c r="H146" i="19" s="1"/>
  <c r="H147" i="19" s="1"/>
  <c r="H148" i="19" s="1"/>
  <c r="H149" i="19" s="1"/>
  <c r="E140" i="19"/>
  <c r="O140" i="19" s="1"/>
  <c r="G140" i="19"/>
  <c r="I140" i="19"/>
  <c r="J140" i="19"/>
  <c r="M140" i="19"/>
  <c r="P140" i="19"/>
  <c r="S140" i="19"/>
  <c r="BK140" i="19" s="1"/>
  <c r="V140" i="19"/>
  <c r="X140" i="19"/>
  <c r="Z140" i="19"/>
  <c r="AC140" i="19"/>
  <c r="AD140" i="19"/>
  <c r="AE140" i="19"/>
  <c r="AI140" i="19"/>
  <c r="BO140" i="19" s="1"/>
  <c r="AK140" i="19"/>
  <c r="AK141" i="19" s="1"/>
  <c r="AK142" i="19" s="1"/>
  <c r="AK143" i="19" s="1"/>
  <c r="AK144" i="19" s="1"/>
  <c r="AK145" i="19" s="1"/>
  <c r="AK146" i="19" s="1"/>
  <c r="AK147" i="19" s="1"/>
  <c r="AK148" i="19" s="1"/>
  <c r="AK149" i="19" s="1"/>
  <c r="AL140" i="19"/>
  <c r="AM140" i="19"/>
  <c r="AN140" i="19"/>
  <c r="AP140" i="19"/>
  <c r="AS140" i="19"/>
  <c r="AV140" i="19"/>
  <c r="BG140" i="19" s="1"/>
  <c r="AY140" i="19"/>
  <c r="BA140" i="19"/>
  <c r="BD140" i="19"/>
  <c r="BJ140" i="19" s="1"/>
  <c r="BF140" i="19"/>
  <c r="BN140" i="19"/>
  <c r="B141" i="19"/>
  <c r="E141" i="19"/>
  <c r="O141" i="19" s="1"/>
  <c r="G141" i="19"/>
  <c r="I141" i="19"/>
  <c r="M141" i="19"/>
  <c r="M142" i="19" s="1"/>
  <c r="P141" i="19"/>
  <c r="V141" i="19"/>
  <c r="X141" i="19"/>
  <c r="Z141" i="19"/>
  <c r="Z142" i="19" s="1"/>
  <c r="AC141" i="19"/>
  <c r="AC142" i="19" s="1"/>
  <c r="AC143" i="19" s="1"/>
  <c r="AC144" i="19" s="1"/>
  <c r="AC145" i="19" s="1"/>
  <c r="AC146" i="19" s="1"/>
  <c r="AC147" i="19" s="1"/>
  <c r="AC148" i="19" s="1"/>
  <c r="AC149" i="19" s="1"/>
  <c r="AD141" i="19"/>
  <c r="AE141" i="19"/>
  <c r="AI141" i="19"/>
  <c r="BO141" i="19" s="1"/>
  <c r="AL141" i="19"/>
  <c r="AM141" i="19"/>
  <c r="AM142" i="19" s="1"/>
  <c r="AM143" i="19" s="1"/>
  <c r="AM144" i="19" s="1"/>
  <c r="AM145" i="19" s="1"/>
  <c r="AM146" i="19" s="1"/>
  <c r="AM147" i="19" s="1"/>
  <c r="AM148" i="19" s="1"/>
  <c r="AM149" i="19" s="1"/>
  <c r="AN141" i="19"/>
  <c r="AP141" i="19"/>
  <c r="AS141" i="19"/>
  <c r="AY141" i="19"/>
  <c r="BA141" i="19"/>
  <c r="BF141" i="19"/>
  <c r="BF142" i="19" s="1"/>
  <c r="BF143" i="19" s="1"/>
  <c r="BF144" i="19" s="1"/>
  <c r="BF145" i="19" s="1"/>
  <c r="BF146" i="19" s="1"/>
  <c r="BF147" i="19" s="1"/>
  <c r="BF148" i="19" s="1"/>
  <c r="BF149" i="19" s="1"/>
  <c r="BN141" i="19"/>
  <c r="B142" i="19"/>
  <c r="E142" i="19"/>
  <c r="E143" i="19" s="1"/>
  <c r="G142" i="19"/>
  <c r="I142" i="19"/>
  <c r="J142" i="19"/>
  <c r="K142" i="19"/>
  <c r="K143" i="19" s="1"/>
  <c r="K144" i="19" s="1"/>
  <c r="K145" i="19" s="1"/>
  <c r="K146" i="19" s="1"/>
  <c r="K147" i="19" s="1"/>
  <c r="K148" i="19" s="1"/>
  <c r="K149" i="19" s="1"/>
  <c r="P142" i="19"/>
  <c r="P143" i="19" s="1"/>
  <c r="T142" i="19"/>
  <c r="T143" i="19" s="1"/>
  <c r="T144" i="19" s="1"/>
  <c r="T145" i="19" s="1"/>
  <c r="T146" i="19" s="1"/>
  <c r="T147" i="19" s="1"/>
  <c r="T148" i="19" s="1"/>
  <c r="T149" i="19" s="1"/>
  <c r="V142" i="19"/>
  <c r="AB142" i="19"/>
  <c r="AD142" i="19"/>
  <c r="AD143" i="19" s="1"/>
  <c r="AD144" i="19" s="1"/>
  <c r="AD145" i="19" s="1"/>
  <c r="AD146" i="19" s="1"/>
  <c r="AD147" i="19" s="1"/>
  <c r="AD148" i="19" s="1"/>
  <c r="AD149" i="19" s="1"/>
  <c r="AE142" i="19"/>
  <c r="AI142" i="19"/>
  <c r="AI143" i="19" s="1"/>
  <c r="AL142" i="19"/>
  <c r="AN142" i="19"/>
  <c r="AP142" i="19"/>
  <c r="AS142" i="19"/>
  <c r="AS143" i="19" s="1"/>
  <c r="AS144" i="19" s="1"/>
  <c r="AS145" i="19" s="1"/>
  <c r="AS146" i="19" s="1"/>
  <c r="AS147" i="19" s="1"/>
  <c r="AS148" i="19" s="1"/>
  <c r="AS149" i="19" s="1"/>
  <c r="AW142" i="19"/>
  <c r="AW143" i="19" s="1"/>
  <c r="AW144" i="19" s="1"/>
  <c r="AW145" i="19" s="1"/>
  <c r="AW146" i="19" s="1"/>
  <c r="AW147" i="19" s="1"/>
  <c r="AW148" i="19" s="1"/>
  <c r="AW149" i="19" s="1"/>
  <c r="AY142" i="19"/>
  <c r="AZ142" i="19"/>
  <c r="BA142" i="19"/>
  <c r="BA143" i="19" s="1"/>
  <c r="BA144" i="19" s="1"/>
  <c r="BA145" i="19" s="1"/>
  <c r="BA146" i="19" s="1"/>
  <c r="BA147" i="19" s="1"/>
  <c r="BA148" i="19" s="1"/>
  <c r="BA149" i="19" s="1"/>
  <c r="B143" i="19"/>
  <c r="AP143" i="19" s="1"/>
  <c r="AP144" i="19" s="1"/>
  <c r="AP145" i="19" s="1"/>
  <c r="AP146" i="19" s="1"/>
  <c r="AP147" i="19" s="1"/>
  <c r="AP148" i="19" s="1"/>
  <c r="AP149" i="19" s="1"/>
  <c r="B144" i="19"/>
  <c r="B145" i="19"/>
  <c r="B146" i="19"/>
  <c r="B147" i="19"/>
  <c r="B148" i="19"/>
  <c r="B149" i="19"/>
  <c r="N6" i="16"/>
  <c r="O6" i="16"/>
  <c r="N8" i="16"/>
  <c r="N10" i="16"/>
  <c r="O10" i="16"/>
  <c r="O12" i="16"/>
  <c r="N12" i="16"/>
  <c r="N15" i="16"/>
  <c r="N17" i="16"/>
  <c r="O17" i="16"/>
  <c r="N19" i="16"/>
  <c r="O19" i="16"/>
  <c r="N21" i="16"/>
  <c r="N23" i="16"/>
  <c r="O23" i="16"/>
  <c r="L30" i="20" l="1"/>
  <c r="L23" i="20"/>
  <c r="Z143" i="19"/>
  <c r="O143" i="19"/>
  <c r="E144" i="19"/>
  <c r="P144" i="19"/>
  <c r="BN143" i="19"/>
  <c r="M143" i="19"/>
  <c r="M144" i="19" s="1"/>
  <c r="AI144" i="19"/>
  <c r="O142" i="19"/>
  <c r="BD141" i="19"/>
  <c r="BK136" i="19"/>
  <c r="BK81" i="19"/>
  <c r="BM43" i="19"/>
  <c r="AZ143" i="19"/>
  <c r="AZ144" i="19" s="1"/>
  <c r="AZ145" i="19" s="1"/>
  <c r="AZ146" i="19" s="1"/>
  <c r="AZ147" i="19" s="1"/>
  <c r="AZ148" i="19" s="1"/>
  <c r="AZ149" i="19" s="1"/>
  <c r="AL143" i="19"/>
  <c r="AL144" i="19" s="1"/>
  <c r="AL145" i="19" s="1"/>
  <c r="AL146" i="19" s="1"/>
  <c r="AL147" i="19" s="1"/>
  <c r="AL148" i="19" s="1"/>
  <c r="AL149" i="19" s="1"/>
  <c r="J143" i="19"/>
  <c r="J144" i="19" s="1"/>
  <c r="J145" i="19" s="1"/>
  <c r="J146" i="19" s="1"/>
  <c r="J147" i="19" s="1"/>
  <c r="J148" i="19" s="1"/>
  <c r="J149" i="19" s="1"/>
  <c r="BO142" i="19"/>
  <c r="S141" i="19"/>
  <c r="BP140" i="19"/>
  <c r="BL124" i="19"/>
  <c r="BI112" i="19"/>
  <c r="BJ112" i="19"/>
  <c r="BN98" i="19"/>
  <c r="BO98" i="19"/>
  <c r="BJ98" i="19"/>
  <c r="BP37" i="19"/>
  <c r="AY143" i="19"/>
  <c r="AY144" i="19" s="1"/>
  <c r="AY145" i="19" s="1"/>
  <c r="AY146" i="19" s="1"/>
  <c r="AY147" i="19" s="1"/>
  <c r="AY148" i="19" s="1"/>
  <c r="AY149" i="19" s="1"/>
  <c r="V143" i="19"/>
  <c r="V144" i="19" s="1"/>
  <c r="V145" i="19" s="1"/>
  <c r="V146" i="19" s="1"/>
  <c r="V147" i="19" s="1"/>
  <c r="V148" i="19" s="1"/>
  <c r="V149" i="19" s="1"/>
  <c r="I143" i="19"/>
  <c r="I144" i="19" s="1"/>
  <c r="I145" i="19" s="1"/>
  <c r="I146" i="19" s="1"/>
  <c r="I147" i="19" s="1"/>
  <c r="I148" i="19" s="1"/>
  <c r="I149" i="19" s="1"/>
  <c r="BN142" i="19"/>
  <c r="BK124" i="19"/>
  <c r="BL61" i="19"/>
  <c r="X142" i="19"/>
  <c r="AV141" i="19"/>
  <c r="BL140" i="19"/>
  <c r="BH81" i="19"/>
  <c r="BK61" i="19"/>
  <c r="AB143" i="19"/>
  <c r="AE143" i="19"/>
  <c r="G143" i="19"/>
  <c r="BH140" i="19"/>
  <c r="BM140" i="19"/>
  <c r="N124" i="19"/>
  <c r="BP67" i="19"/>
  <c r="BK67" i="19"/>
  <c r="N140" i="19"/>
  <c r="BH124" i="19"/>
  <c r="BI98" i="19"/>
  <c r="AN143" i="19"/>
  <c r="AN144" i="19" s="1"/>
  <c r="AN145" i="19" s="1"/>
  <c r="AN146" i="19" s="1"/>
  <c r="AN147" i="19" s="1"/>
  <c r="AN148" i="19" s="1"/>
  <c r="AN149" i="19" s="1"/>
  <c r="N142" i="19"/>
  <c r="N141" i="19"/>
  <c r="BN136" i="19"/>
  <c r="BI136" i="19"/>
  <c r="BJ136" i="19"/>
  <c r="BH61" i="19"/>
  <c r="BP26" i="19"/>
  <c r="BK26" i="19"/>
  <c r="M19" i="19"/>
  <c r="C140" i="19"/>
  <c r="C141" i="19" s="1"/>
  <c r="C142" i="19" s="1"/>
  <c r="C143" i="19" s="1"/>
  <c r="C144" i="19" s="1"/>
  <c r="C145" i="19" s="1"/>
  <c r="C146" i="19" s="1"/>
  <c r="C147" i="19" s="1"/>
  <c r="C148" i="19" s="1"/>
  <c r="C149" i="19" s="1"/>
  <c r="BE140" i="19"/>
  <c r="BE141" i="19" s="1"/>
  <c r="BE142" i="19" s="1"/>
  <c r="BE143" i="19" s="1"/>
  <c r="BE144" i="19" s="1"/>
  <c r="BE145" i="19" s="1"/>
  <c r="BE146" i="19" s="1"/>
  <c r="BE147" i="19" s="1"/>
  <c r="BE148" i="19" s="1"/>
  <c r="BE149" i="19" s="1"/>
  <c r="AU140" i="19"/>
  <c r="AU141" i="19" s="1"/>
  <c r="AU142" i="19" s="1"/>
  <c r="AU143" i="19" s="1"/>
  <c r="AU144" i="19" s="1"/>
  <c r="AU145" i="19" s="1"/>
  <c r="AU146" i="19" s="1"/>
  <c r="AU147" i="19" s="1"/>
  <c r="AU148" i="19" s="1"/>
  <c r="AU149" i="19" s="1"/>
  <c r="AJ140" i="19"/>
  <c r="AJ141" i="19" s="1"/>
  <c r="AJ142" i="19" s="1"/>
  <c r="AJ143" i="19" s="1"/>
  <c r="AJ144" i="19" s="1"/>
  <c r="AJ145" i="19" s="1"/>
  <c r="AJ146" i="19" s="1"/>
  <c r="AJ147" i="19" s="1"/>
  <c r="AJ148" i="19" s="1"/>
  <c r="AJ149" i="19" s="1"/>
  <c r="Y140" i="19"/>
  <c r="Y141" i="19" s="1"/>
  <c r="Y142" i="19" s="1"/>
  <c r="Y143" i="19" s="1"/>
  <c r="Y144" i="19" s="1"/>
  <c r="Y145" i="19" s="1"/>
  <c r="Y146" i="19" s="1"/>
  <c r="Y147" i="19" s="1"/>
  <c r="Y148" i="19" s="1"/>
  <c r="Y149" i="19" s="1"/>
  <c r="F140" i="19"/>
  <c r="F141" i="19" s="1"/>
  <c r="F142" i="19" s="1"/>
  <c r="F143" i="19" s="1"/>
  <c r="F144" i="19" s="1"/>
  <c r="F145" i="19" s="1"/>
  <c r="F146" i="19" s="1"/>
  <c r="F147" i="19" s="1"/>
  <c r="F148" i="19" s="1"/>
  <c r="F149" i="19" s="1"/>
  <c r="BN67" i="19"/>
  <c r="BO43" i="19"/>
  <c r="BI37" i="19"/>
  <c r="BN26" i="19"/>
  <c r="BC140" i="19"/>
  <c r="BC141" i="19" s="1"/>
  <c r="BC142" i="19" s="1"/>
  <c r="BC143" i="19" s="1"/>
  <c r="BC144" i="19" s="1"/>
  <c r="BC145" i="19" s="1"/>
  <c r="BC146" i="19" s="1"/>
  <c r="BC147" i="19" s="1"/>
  <c r="BC148" i="19" s="1"/>
  <c r="BC149" i="19" s="1"/>
  <c r="AQ140" i="19"/>
  <c r="AG140" i="19"/>
  <c r="AG141" i="19" s="1"/>
  <c r="AG142" i="19" s="1"/>
  <c r="AG143" i="19" s="1"/>
  <c r="AG144" i="19" s="1"/>
  <c r="AG145" i="19" s="1"/>
  <c r="AG146" i="19" s="1"/>
  <c r="AG147" i="19" s="1"/>
  <c r="AG148" i="19" s="1"/>
  <c r="AG149" i="19" s="1"/>
  <c r="W140" i="19"/>
  <c r="W141" i="19" s="1"/>
  <c r="W142" i="19" s="1"/>
  <c r="W143" i="19" s="1"/>
  <c r="W144" i="19" s="1"/>
  <c r="W145" i="19" s="1"/>
  <c r="W146" i="19" s="1"/>
  <c r="W147" i="19" s="1"/>
  <c r="W148" i="19" s="1"/>
  <c r="W149" i="19" s="1"/>
  <c r="L140" i="19"/>
  <c r="L141" i="19" s="1"/>
  <c r="L142" i="19" s="1"/>
  <c r="L143" i="19" s="1"/>
  <c r="L144" i="19" s="1"/>
  <c r="L145" i="19" s="1"/>
  <c r="L146" i="19" s="1"/>
  <c r="L147" i="19" s="1"/>
  <c r="L148" i="19" s="1"/>
  <c r="L149" i="19" s="1"/>
  <c r="D140" i="19"/>
  <c r="D141" i="19" s="1"/>
  <c r="D142" i="19" s="1"/>
  <c r="D143" i="19" s="1"/>
  <c r="D144" i="19" s="1"/>
  <c r="D145" i="19" s="1"/>
  <c r="D146" i="19" s="1"/>
  <c r="D147" i="19" s="1"/>
  <c r="D148" i="19" s="1"/>
  <c r="D149" i="19" s="1"/>
  <c r="BJ67" i="19"/>
  <c r="BK43" i="19"/>
  <c r="O21" i="16"/>
  <c r="O15" i="16"/>
  <c r="O8" i="16"/>
  <c r="M145" i="19" l="1"/>
  <c r="P145" i="19"/>
  <c r="O144" i="19"/>
  <c r="E145" i="19"/>
  <c r="BG141" i="19"/>
  <c r="AV142" i="19"/>
  <c r="BK141" i="19"/>
  <c r="S142" i="19"/>
  <c r="BP141" i="19"/>
  <c r="BJ141" i="19"/>
  <c r="BL141" i="19"/>
  <c r="BD142" i="19"/>
  <c r="AB144" i="19"/>
  <c r="AI145" i="19"/>
  <c r="X143" i="19"/>
  <c r="BH141" i="19"/>
  <c r="BI140" i="19"/>
  <c r="AQ141" i="19"/>
  <c r="N143" i="19"/>
  <c r="G144" i="19"/>
  <c r="Z144" i="19"/>
  <c r="AE144" i="19"/>
  <c r="BO143" i="19"/>
  <c r="BI141" i="19" l="1"/>
  <c r="AQ142" i="19"/>
  <c r="BM141" i="19"/>
  <c r="O145" i="19"/>
  <c r="E146" i="19"/>
  <c r="M147" i="19"/>
  <c r="Z145" i="19"/>
  <c r="X144" i="19"/>
  <c r="N144" i="19"/>
  <c r="G145" i="19"/>
  <c r="AI146" i="19"/>
  <c r="BO145" i="19"/>
  <c r="BK142" i="19"/>
  <c r="S143" i="19"/>
  <c r="BP142" i="19"/>
  <c r="M146" i="19"/>
  <c r="M148" i="19" s="1"/>
  <c r="M149" i="19" s="1"/>
  <c r="AE145" i="19"/>
  <c r="BG142" i="19"/>
  <c r="AV143" i="19"/>
  <c r="AB145" i="19"/>
  <c r="BD143" i="19"/>
  <c r="BJ142" i="19"/>
  <c r="BL142" i="19"/>
  <c r="P146" i="19"/>
  <c r="BN145" i="19"/>
  <c r="BH142" i="19"/>
  <c r="BN144" i="19"/>
  <c r="BO144" i="19"/>
  <c r="Z146" i="19" l="1"/>
  <c r="AI147" i="19"/>
  <c r="N145" i="19"/>
  <c r="G146" i="19"/>
  <c r="E147" i="19"/>
  <c r="O146" i="19"/>
  <c r="AE146" i="19"/>
  <c r="BO146" i="19" s="1"/>
  <c r="BD144" i="19"/>
  <c r="BL143" i="19"/>
  <c r="BJ143" i="19"/>
  <c r="X145" i="19"/>
  <c r="BH144" i="19"/>
  <c r="AQ143" i="19"/>
  <c r="BM142" i="19"/>
  <c r="BI142" i="19"/>
  <c r="BG143" i="19"/>
  <c r="AV144" i="19"/>
  <c r="P147" i="19"/>
  <c r="BN146" i="19"/>
  <c r="AB146" i="19"/>
  <c r="BK143" i="19"/>
  <c r="BP143" i="19"/>
  <c r="S144" i="19"/>
  <c r="BH143" i="19"/>
  <c r="P148" i="19" l="1"/>
  <c r="N146" i="19"/>
  <c r="G147" i="19"/>
  <c r="O147" i="19" s="1"/>
  <c r="E148" i="19"/>
  <c r="X146" i="19"/>
  <c r="BH145" i="19"/>
  <c r="BG144" i="19"/>
  <c r="AV145" i="19"/>
  <c r="BK144" i="19"/>
  <c r="BP144" i="19"/>
  <c r="S145" i="19"/>
  <c r="BD145" i="19"/>
  <c r="BL144" i="19"/>
  <c r="BJ144" i="19"/>
  <c r="BO147" i="19"/>
  <c r="AI148" i="19"/>
  <c r="Z147" i="19"/>
  <c r="AE147" i="19"/>
  <c r="AB147" i="19"/>
  <c r="AQ144" i="19"/>
  <c r="BM143" i="19"/>
  <c r="BI143" i="19"/>
  <c r="BS5" i="15"/>
  <c r="BT5" i="15"/>
  <c r="CM5" i="15"/>
  <c r="CN5" i="15"/>
  <c r="CO5" i="15"/>
  <c r="CP5" i="15"/>
  <c r="CQ5" i="15"/>
  <c r="CR5" i="15"/>
  <c r="CS5" i="15"/>
  <c r="CT5" i="15"/>
  <c r="CU5" i="15"/>
  <c r="CV5" i="15"/>
  <c r="CW5" i="15"/>
  <c r="BS6" i="15"/>
  <c r="BT6" i="15"/>
  <c r="CM6" i="15"/>
  <c r="CN6" i="15"/>
  <c r="CO6" i="15"/>
  <c r="CP6" i="15"/>
  <c r="CQ6" i="15"/>
  <c r="CR6" i="15"/>
  <c r="CS6" i="15"/>
  <c r="CT6" i="15"/>
  <c r="CU6" i="15"/>
  <c r="CV6" i="15"/>
  <c r="CW6" i="15"/>
  <c r="BS7" i="15"/>
  <c r="BT7" i="15"/>
  <c r="CM7" i="15"/>
  <c r="CN7" i="15"/>
  <c r="CO7" i="15"/>
  <c r="CP7" i="15"/>
  <c r="CQ7" i="15"/>
  <c r="CR7" i="15"/>
  <c r="CS7" i="15"/>
  <c r="CT7" i="15"/>
  <c r="CU7" i="15"/>
  <c r="CV7" i="15"/>
  <c r="CW7" i="15"/>
  <c r="BS8" i="15"/>
  <c r="BT8" i="15"/>
  <c r="CM8" i="15"/>
  <c r="CN8" i="15"/>
  <c r="CO8" i="15"/>
  <c r="CP8" i="15"/>
  <c r="CQ8" i="15"/>
  <c r="CR8" i="15"/>
  <c r="CS8" i="15"/>
  <c r="CT8" i="15"/>
  <c r="CU8" i="15"/>
  <c r="CV8" i="15"/>
  <c r="CW8" i="15"/>
  <c r="BS9" i="15"/>
  <c r="BT9" i="15"/>
  <c r="CM9" i="15"/>
  <c r="CN9" i="15"/>
  <c r="CO9" i="15"/>
  <c r="CP9" i="15"/>
  <c r="CQ9" i="15"/>
  <c r="CR9" i="15"/>
  <c r="CS9" i="15"/>
  <c r="CT9" i="15"/>
  <c r="CU9" i="15"/>
  <c r="CV9" i="15"/>
  <c r="CW9" i="15"/>
  <c r="BS10" i="15"/>
  <c r="BT10" i="15"/>
  <c r="CM10" i="15"/>
  <c r="CN10" i="15"/>
  <c r="CO10" i="15"/>
  <c r="CP10" i="15"/>
  <c r="CQ10" i="15"/>
  <c r="CR10" i="15"/>
  <c r="CS10" i="15"/>
  <c r="CT10" i="15"/>
  <c r="CU10" i="15"/>
  <c r="CV10" i="15"/>
  <c r="CW10" i="15"/>
  <c r="BS11" i="15"/>
  <c r="BT11" i="15"/>
  <c r="CM11" i="15"/>
  <c r="CN11" i="15"/>
  <c r="CO11" i="15"/>
  <c r="CP11" i="15"/>
  <c r="CQ11" i="15"/>
  <c r="CR11" i="15"/>
  <c r="CS11" i="15"/>
  <c r="CT11" i="15"/>
  <c r="CU11" i="15"/>
  <c r="CV11" i="15"/>
  <c r="CW11" i="15"/>
  <c r="BS12" i="15"/>
  <c r="BT12" i="15"/>
  <c r="CM12" i="15"/>
  <c r="CN12" i="15"/>
  <c r="CO12" i="15"/>
  <c r="CP12" i="15"/>
  <c r="CQ12" i="15"/>
  <c r="CR12" i="15"/>
  <c r="CS12" i="15"/>
  <c r="CT12" i="15"/>
  <c r="CU12" i="15"/>
  <c r="CV12" i="15"/>
  <c r="CW12" i="15"/>
  <c r="BS13" i="15"/>
  <c r="BT13" i="15"/>
  <c r="CM13" i="15"/>
  <c r="CN13" i="15"/>
  <c r="CO13" i="15"/>
  <c r="CP13" i="15"/>
  <c r="CQ13" i="15"/>
  <c r="CR13" i="15"/>
  <c r="CS13" i="15"/>
  <c r="CT13" i="15"/>
  <c r="CU13" i="15"/>
  <c r="CV13" i="15"/>
  <c r="CW13" i="15"/>
  <c r="BS14" i="15"/>
  <c r="BT14" i="15"/>
  <c r="CM14" i="15"/>
  <c r="CN14" i="15"/>
  <c r="CO14" i="15"/>
  <c r="CP14" i="15"/>
  <c r="CQ14" i="15"/>
  <c r="CR14" i="15"/>
  <c r="CS14" i="15"/>
  <c r="CT14" i="15"/>
  <c r="CU14" i="15"/>
  <c r="CV14" i="15"/>
  <c r="CW14" i="15"/>
  <c r="BS15" i="15"/>
  <c r="BT15" i="15"/>
  <c r="CM15" i="15"/>
  <c r="CN15" i="15"/>
  <c r="CO15" i="15"/>
  <c r="CP15" i="15"/>
  <c r="CQ15" i="15"/>
  <c r="CR15" i="15"/>
  <c r="CS15" i="15"/>
  <c r="CT15" i="15"/>
  <c r="CU15" i="15"/>
  <c r="CV15" i="15"/>
  <c r="CW15" i="15"/>
  <c r="BS16" i="15"/>
  <c r="BT16" i="15"/>
  <c r="CM16" i="15"/>
  <c r="CN16" i="15"/>
  <c r="CO16" i="15"/>
  <c r="CP16" i="15"/>
  <c r="CQ16" i="15"/>
  <c r="CR16" i="15"/>
  <c r="CS16" i="15"/>
  <c r="CT16" i="15"/>
  <c r="CU16" i="15"/>
  <c r="CV16" i="15"/>
  <c r="CW16" i="15"/>
  <c r="BS17" i="15"/>
  <c r="BT17" i="15"/>
  <c r="CM17" i="15"/>
  <c r="CN17" i="15"/>
  <c r="CO17" i="15"/>
  <c r="CP17" i="15"/>
  <c r="CQ17" i="15"/>
  <c r="CR17" i="15"/>
  <c r="CS17" i="15"/>
  <c r="CT17" i="15"/>
  <c r="CU17" i="15"/>
  <c r="CV17" i="15"/>
  <c r="CW17" i="15"/>
  <c r="BS18" i="15"/>
  <c r="BT18" i="15"/>
  <c r="CM18" i="15"/>
  <c r="CN18" i="15"/>
  <c r="CO18" i="15"/>
  <c r="CP18" i="15"/>
  <c r="CQ18" i="15"/>
  <c r="CR18" i="15"/>
  <c r="CS18" i="15"/>
  <c r="CT18" i="15"/>
  <c r="CU18" i="15"/>
  <c r="CV18" i="15"/>
  <c r="CW18" i="15"/>
  <c r="BS19" i="15"/>
  <c r="BT19" i="15"/>
  <c r="CM19" i="15"/>
  <c r="CN19" i="15"/>
  <c r="CO19" i="15"/>
  <c r="CP19" i="15"/>
  <c r="CQ19" i="15"/>
  <c r="CR19" i="15"/>
  <c r="CS19" i="15"/>
  <c r="CT19" i="15"/>
  <c r="CU19" i="15"/>
  <c r="CV19" i="15"/>
  <c r="CW19" i="15"/>
  <c r="BS20" i="15"/>
  <c r="BT20" i="15"/>
  <c r="CM20" i="15"/>
  <c r="CN20" i="15"/>
  <c r="CO20" i="15"/>
  <c r="CP20" i="15"/>
  <c r="CQ20" i="15"/>
  <c r="CR20" i="15"/>
  <c r="CS20" i="15"/>
  <c r="CT20" i="15"/>
  <c r="CU20" i="15"/>
  <c r="CV20" i="15"/>
  <c r="CW20" i="15"/>
  <c r="BS21" i="15"/>
  <c r="BT21" i="15"/>
  <c r="CM21" i="15"/>
  <c r="CN21" i="15"/>
  <c r="CO21" i="15"/>
  <c r="CP21" i="15"/>
  <c r="CQ21" i="15"/>
  <c r="CR21" i="15"/>
  <c r="CS21" i="15"/>
  <c r="CT21" i="15"/>
  <c r="CU21" i="15"/>
  <c r="CV21" i="15"/>
  <c r="CW21" i="15"/>
  <c r="BS22" i="15"/>
  <c r="BT22" i="15"/>
  <c r="CM22" i="15"/>
  <c r="CN22" i="15"/>
  <c r="CO22" i="15"/>
  <c r="CP22" i="15"/>
  <c r="CQ22" i="15"/>
  <c r="CR22" i="15"/>
  <c r="CS22" i="15"/>
  <c r="CT22" i="15"/>
  <c r="CU22" i="15"/>
  <c r="CV22" i="15"/>
  <c r="CW22" i="15"/>
  <c r="BS23" i="15"/>
  <c r="BT23" i="15"/>
  <c r="CM23" i="15"/>
  <c r="CN23" i="15"/>
  <c r="CO23" i="15"/>
  <c r="CP23" i="15"/>
  <c r="CQ23" i="15"/>
  <c r="CR23" i="15"/>
  <c r="CS23" i="15"/>
  <c r="CT23" i="15"/>
  <c r="CU23" i="15"/>
  <c r="CV23" i="15"/>
  <c r="CW23" i="15"/>
  <c r="BS24" i="15"/>
  <c r="BT24" i="15"/>
  <c r="CM24" i="15"/>
  <c r="CN24" i="15"/>
  <c r="CO24" i="15"/>
  <c r="CP24" i="15"/>
  <c r="CQ24" i="15"/>
  <c r="CR24" i="15"/>
  <c r="CS24" i="15"/>
  <c r="CT24" i="15"/>
  <c r="CU24" i="15"/>
  <c r="CV24" i="15"/>
  <c r="CW24" i="15"/>
  <c r="BS25" i="15"/>
  <c r="BT25" i="15"/>
  <c r="CM25" i="15"/>
  <c r="CN25" i="15"/>
  <c r="CO25" i="15"/>
  <c r="CP25" i="15"/>
  <c r="CQ25" i="15"/>
  <c r="CR25" i="15"/>
  <c r="CS25" i="15"/>
  <c r="CT25" i="15"/>
  <c r="CU25" i="15"/>
  <c r="CV25" i="15"/>
  <c r="CW25" i="15"/>
  <c r="BS26" i="15"/>
  <c r="BT26" i="15"/>
  <c r="CM26" i="15"/>
  <c r="CN26" i="15"/>
  <c r="CO26" i="15"/>
  <c r="CP26" i="15"/>
  <c r="CQ26" i="15"/>
  <c r="CR26" i="15"/>
  <c r="CS26" i="15"/>
  <c r="CT26" i="15"/>
  <c r="CU26" i="15"/>
  <c r="CV26" i="15"/>
  <c r="CW26" i="15"/>
  <c r="BS27" i="15"/>
  <c r="BT27" i="15"/>
  <c r="CM27" i="15"/>
  <c r="CN27" i="15"/>
  <c r="CO27" i="15"/>
  <c r="CP27" i="15"/>
  <c r="CQ27" i="15"/>
  <c r="CR27" i="15"/>
  <c r="CS27" i="15"/>
  <c r="CT27" i="15"/>
  <c r="CU27" i="15"/>
  <c r="CV27" i="15"/>
  <c r="CW27" i="15"/>
  <c r="BS29" i="15"/>
  <c r="BT29" i="15"/>
  <c r="CM29" i="15"/>
  <c r="CN29" i="15"/>
  <c r="CO29" i="15"/>
  <c r="CP29" i="15"/>
  <c r="CQ29" i="15"/>
  <c r="CR29" i="15"/>
  <c r="CS29" i="15"/>
  <c r="CT29" i="15"/>
  <c r="CU29" i="15"/>
  <c r="CV29" i="15"/>
  <c r="CW29" i="15"/>
  <c r="BS32" i="15"/>
  <c r="BT32" i="15"/>
  <c r="CM32" i="15"/>
  <c r="CN32" i="15"/>
  <c r="CO32" i="15"/>
  <c r="CP32" i="15"/>
  <c r="CQ32" i="15"/>
  <c r="CR32" i="15"/>
  <c r="CS32" i="15"/>
  <c r="CT32" i="15"/>
  <c r="CU32" i="15"/>
  <c r="CV32" i="15"/>
  <c r="CW32" i="15"/>
  <c r="BS33" i="15"/>
  <c r="BT33" i="15"/>
  <c r="CM33" i="15"/>
  <c r="CN33" i="15"/>
  <c r="CO33" i="15"/>
  <c r="CP33" i="15"/>
  <c r="CQ33" i="15"/>
  <c r="CR33" i="15"/>
  <c r="CS33" i="15"/>
  <c r="CT33" i="15"/>
  <c r="CU33" i="15"/>
  <c r="CV33" i="15"/>
  <c r="CW33" i="15"/>
  <c r="BS34" i="15"/>
  <c r="BT34" i="15"/>
  <c r="CM34" i="15"/>
  <c r="CN34" i="15"/>
  <c r="CO34" i="15"/>
  <c r="CP34" i="15"/>
  <c r="CQ34" i="15"/>
  <c r="CR34" i="15"/>
  <c r="CS34" i="15"/>
  <c r="CT34" i="15"/>
  <c r="CU34" i="15"/>
  <c r="CV34" i="15"/>
  <c r="CW34" i="15"/>
  <c r="BS35" i="15"/>
  <c r="BT35" i="15"/>
  <c r="CM35" i="15"/>
  <c r="CN35" i="15"/>
  <c r="CO35" i="15"/>
  <c r="CP35" i="15"/>
  <c r="CQ35" i="15"/>
  <c r="CR35" i="15"/>
  <c r="CS35" i="15"/>
  <c r="CT35" i="15"/>
  <c r="CU35" i="15"/>
  <c r="CV35" i="15"/>
  <c r="CW35" i="15"/>
  <c r="BS36" i="15"/>
  <c r="BT36" i="15"/>
  <c r="CM36" i="15"/>
  <c r="CN36" i="15"/>
  <c r="CO36" i="15"/>
  <c r="CP36" i="15"/>
  <c r="CQ36" i="15"/>
  <c r="CR36" i="15"/>
  <c r="CS36" i="15"/>
  <c r="CT36" i="15"/>
  <c r="CU36" i="15"/>
  <c r="CV36" i="15"/>
  <c r="CW36" i="15"/>
  <c r="BS37" i="15"/>
  <c r="BT37" i="15"/>
  <c r="CM37" i="15"/>
  <c r="CN37" i="15"/>
  <c r="CO37" i="15"/>
  <c r="CP37" i="15"/>
  <c r="CQ37" i="15"/>
  <c r="CR37" i="15"/>
  <c r="CS37" i="15"/>
  <c r="CT37" i="15"/>
  <c r="CU37" i="15"/>
  <c r="CV37" i="15"/>
  <c r="CW37" i="15"/>
  <c r="BS38" i="15"/>
  <c r="BT38" i="15"/>
  <c r="CM38" i="15"/>
  <c r="CN38" i="15"/>
  <c r="CO38" i="15"/>
  <c r="CP38" i="15"/>
  <c r="CQ38" i="15"/>
  <c r="CR38" i="15"/>
  <c r="CS38" i="15"/>
  <c r="CT38" i="15"/>
  <c r="CU38" i="15"/>
  <c r="CV38" i="15"/>
  <c r="CW38" i="15"/>
  <c r="BS39" i="15"/>
  <c r="BT39" i="15"/>
  <c r="CM39" i="15"/>
  <c r="CN39" i="15"/>
  <c r="CO39" i="15"/>
  <c r="CP39" i="15"/>
  <c r="CQ39" i="15"/>
  <c r="CR39" i="15"/>
  <c r="CS39" i="15"/>
  <c r="CT39" i="15"/>
  <c r="CU39" i="15"/>
  <c r="CV39" i="15"/>
  <c r="CW39" i="15"/>
  <c r="BS40" i="15"/>
  <c r="BT40" i="15"/>
  <c r="CM40" i="15"/>
  <c r="CN40" i="15"/>
  <c r="CO40" i="15"/>
  <c r="CP40" i="15"/>
  <c r="CQ40" i="15"/>
  <c r="CR40" i="15"/>
  <c r="CS40" i="15"/>
  <c r="CT40" i="15"/>
  <c r="CU40" i="15"/>
  <c r="CV40" i="15"/>
  <c r="CW40" i="15"/>
  <c r="BS41" i="15"/>
  <c r="BT41" i="15"/>
  <c r="CM41" i="15"/>
  <c r="CN41" i="15"/>
  <c r="CO41" i="15"/>
  <c r="CP41" i="15"/>
  <c r="CQ41" i="15"/>
  <c r="CR41" i="15"/>
  <c r="CS41" i="15"/>
  <c r="CT41" i="15"/>
  <c r="CU41" i="15"/>
  <c r="CV41" i="15"/>
  <c r="CW41" i="15"/>
  <c r="BS42" i="15"/>
  <c r="BT42" i="15"/>
  <c r="CM42" i="15"/>
  <c r="CN42" i="15"/>
  <c r="CO42" i="15"/>
  <c r="CP42" i="15"/>
  <c r="CQ42" i="15"/>
  <c r="CR42" i="15"/>
  <c r="CS42" i="15"/>
  <c r="CT42" i="15"/>
  <c r="CU42" i="15"/>
  <c r="CV42" i="15"/>
  <c r="CW42" i="15"/>
  <c r="BS43" i="15"/>
  <c r="BT43" i="15"/>
  <c r="CM43" i="15"/>
  <c r="CN43" i="15"/>
  <c r="CO43" i="15"/>
  <c r="CP43" i="15"/>
  <c r="CQ43" i="15"/>
  <c r="CR43" i="15"/>
  <c r="CS43" i="15"/>
  <c r="CT43" i="15"/>
  <c r="CU43" i="15"/>
  <c r="CV43" i="15"/>
  <c r="CW43" i="15"/>
  <c r="BS31" i="15"/>
  <c r="BT31" i="15"/>
  <c r="CM31" i="15"/>
  <c r="CN31" i="15"/>
  <c r="CO31" i="15"/>
  <c r="CP31" i="15"/>
  <c r="CQ31" i="15"/>
  <c r="CR31" i="15"/>
  <c r="CS31" i="15"/>
  <c r="CT31" i="15"/>
  <c r="CU31" i="15"/>
  <c r="CV31" i="15"/>
  <c r="CW31" i="15"/>
  <c r="CO7" i="14"/>
  <c r="DI7" i="14"/>
  <c r="DJ7" i="14"/>
  <c r="DK7" i="14"/>
  <c r="CO8" i="14"/>
  <c r="DI8" i="14"/>
  <c r="DJ8" i="14"/>
  <c r="DK8" i="14"/>
  <c r="CO9" i="14"/>
  <c r="DI9" i="14"/>
  <c r="DJ9" i="14"/>
  <c r="DK9" i="14"/>
  <c r="CO10" i="14"/>
  <c r="DI10" i="14"/>
  <c r="DJ10" i="14"/>
  <c r="DK10" i="14"/>
  <c r="CO11" i="14"/>
  <c r="DI11" i="14"/>
  <c r="DJ11" i="14"/>
  <c r="DK11" i="14"/>
  <c r="CO12" i="14"/>
  <c r="DI12" i="14"/>
  <c r="DJ12" i="14"/>
  <c r="DK12" i="14"/>
  <c r="CO13" i="14"/>
  <c r="DI13" i="14"/>
  <c r="DJ13" i="14"/>
  <c r="DK13" i="14"/>
  <c r="CO14" i="14"/>
  <c r="DI14" i="14"/>
  <c r="DJ14" i="14"/>
  <c r="DK14" i="14"/>
  <c r="CO15" i="14"/>
  <c r="DI15" i="14"/>
  <c r="DJ15" i="14"/>
  <c r="DK15" i="14"/>
  <c r="CO16" i="14"/>
  <c r="DI16" i="14"/>
  <c r="DJ16" i="14"/>
  <c r="DK16" i="14"/>
  <c r="CO17" i="14"/>
  <c r="DI17" i="14"/>
  <c r="DJ17" i="14"/>
  <c r="DK17" i="14"/>
  <c r="CO18" i="14"/>
  <c r="DI18" i="14"/>
  <c r="DJ18" i="14"/>
  <c r="DK18" i="14"/>
  <c r="CO19" i="14"/>
  <c r="DI19" i="14"/>
  <c r="DJ19" i="14"/>
  <c r="DK19" i="14"/>
  <c r="CO20" i="14"/>
  <c r="DI20" i="14"/>
  <c r="DJ20" i="14"/>
  <c r="DK20" i="14"/>
  <c r="CO21" i="14"/>
  <c r="DI21" i="14"/>
  <c r="DJ21" i="14"/>
  <c r="DK21" i="14"/>
  <c r="CO22" i="14"/>
  <c r="DI22" i="14"/>
  <c r="DJ22" i="14"/>
  <c r="DK22" i="14"/>
  <c r="CO23" i="14"/>
  <c r="DI23" i="14"/>
  <c r="DJ23" i="14"/>
  <c r="DK23" i="14"/>
  <c r="CO24" i="14"/>
  <c r="DI24" i="14"/>
  <c r="DJ24" i="14"/>
  <c r="DK24" i="14"/>
  <c r="CO25" i="14"/>
  <c r="DI25" i="14"/>
  <c r="DJ25" i="14"/>
  <c r="DK25" i="14"/>
  <c r="CO26" i="14"/>
  <c r="DI26" i="14"/>
  <c r="DJ26" i="14"/>
  <c r="DK26" i="14"/>
  <c r="CO27" i="14"/>
  <c r="DI27" i="14"/>
  <c r="DJ27" i="14"/>
  <c r="DK27" i="14"/>
  <c r="CO28" i="14"/>
  <c r="DI28" i="14"/>
  <c r="DJ28" i="14"/>
  <c r="DK28" i="14"/>
  <c r="CO29" i="14"/>
  <c r="DI29" i="14"/>
  <c r="DJ29" i="14"/>
  <c r="DK29" i="14"/>
  <c r="CO30" i="14"/>
  <c r="DI30" i="14"/>
  <c r="DJ30" i="14"/>
  <c r="DK30" i="14"/>
  <c r="CO31" i="14"/>
  <c r="DI31" i="14"/>
  <c r="DJ31" i="14"/>
  <c r="DK31" i="14"/>
  <c r="CO32" i="14"/>
  <c r="DI32" i="14"/>
  <c r="DJ32" i="14"/>
  <c r="DK32" i="14"/>
  <c r="CO33" i="14"/>
  <c r="DI33" i="14"/>
  <c r="DJ33" i="14"/>
  <c r="DK33" i="14"/>
  <c r="CO34" i="14"/>
  <c r="DI34" i="14"/>
  <c r="DJ34" i="14"/>
  <c r="DK34" i="14"/>
  <c r="CO35" i="14"/>
  <c r="DI35" i="14"/>
  <c r="DJ35" i="14"/>
  <c r="DK35" i="14"/>
  <c r="CO36" i="14"/>
  <c r="DI36" i="14"/>
  <c r="DJ36" i="14"/>
  <c r="DK36" i="14"/>
  <c r="CO37" i="14"/>
  <c r="DI37" i="14"/>
  <c r="DJ37" i="14"/>
  <c r="DK37" i="14"/>
  <c r="CO38" i="14"/>
  <c r="DI38" i="14"/>
  <c r="DJ38" i="14"/>
  <c r="DK38" i="14"/>
  <c r="CO39" i="14"/>
  <c r="DI39" i="14"/>
  <c r="DJ39" i="14"/>
  <c r="DK39" i="14"/>
  <c r="CO40" i="14"/>
  <c r="DI40" i="14"/>
  <c r="DJ40" i="14"/>
  <c r="DK40" i="14"/>
  <c r="CO41" i="14"/>
  <c r="DI41" i="14"/>
  <c r="DJ41" i="14"/>
  <c r="DK41" i="14"/>
  <c r="CO42" i="14"/>
  <c r="DI42" i="14"/>
  <c r="DJ42" i="14"/>
  <c r="DK42" i="14"/>
  <c r="CO43" i="14"/>
  <c r="DI43" i="14"/>
  <c r="DJ43" i="14"/>
  <c r="DK43" i="14"/>
  <c r="CO44" i="14"/>
  <c r="DI44" i="14"/>
  <c r="DJ44" i="14"/>
  <c r="DK44" i="14"/>
  <c r="CO45" i="14"/>
  <c r="DI45" i="14"/>
  <c r="DJ45" i="14"/>
  <c r="DK45" i="14"/>
  <c r="CO46" i="14"/>
  <c r="DI46" i="14"/>
  <c r="DJ46" i="14"/>
  <c r="DK46" i="14"/>
  <c r="CO47" i="14"/>
  <c r="DI47" i="14"/>
  <c r="DJ47" i="14"/>
  <c r="DK47" i="14"/>
  <c r="CO48" i="14"/>
  <c r="DI48" i="14"/>
  <c r="DJ48" i="14"/>
  <c r="DK48" i="14"/>
  <c r="CO49" i="14"/>
  <c r="DI49" i="14"/>
  <c r="DJ49" i="14"/>
  <c r="DK49" i="14"/>
  <c r="CO50" i="14"/>
  <c r="DI50" i="14"/>
  <c r="DJ50" i="14"/>
  <c r="DK50" i="14"/>
  <c r="CO51" i="14"/>
  <c r="DI51" i="14"/>
  <c r="DJ51" i="14"/>
  <c r="DK51" i="14"/>
  <c r="CO52" i="14"/>
  <c r="DI52" i="14"/>
  <c r="DJ52" i="14"/>
  <c r="DK52" i="14"/>
  <c r="CO53" i="14"/>
  <c r="DI53" i="14"/>
  <c r="DJ53" i="14"/>
  <c r="DK53" i="14"/>
  <c r="AE148" i="19" l="1"/>
  <c r="X147" i="19"/>
  <c r="BD146" i="19"/>
  <c r="BH146" i="19" s="1"/>
  <c r="BJ145" i="19"/>
  <c r="BL145" i="19"/>
  <c r="E149" i="19"/>
  <c r="BN148" i="19"/>
  <c r="P149" i="19"/>
  <c r="BK145" i="19"/>
  <c r="S146" i="19"/>
  <c r="BP145" i="19"/>
  <c r="AB148" i="19"/>
  <c r="N147" i="19"/>
  <c r="G148" i="19"/>
  <c r="Z148" i="19"/>
  <c r="AQ145" i="19"/>
  <c r="BI144" i="19"/>
  <c r="BM144" i="19"/>
  <c r="BO148" i="19"/>
  <c r="AI149" i="19"/>
  <c r="AV146" i="19"/>
  <c r="BG145" i="19"/>
  <c r="BN147" i="19"/>
  <c r="AC18" i="11"/>
  <c r="Z149" i="19" l="1"/>
  <c r="BK146" i="19"/>
  <c r="S147" i="19"/>
  <c r="BP146" i="19"/>
  <c r="BH147" i="19"/>
  <c r="X148" i="19"/>
  <c r="BN149" i="19"/>
  <c r="AV147" i="19"/>
  <c r="BG146" i="19"/>
  <c r="N148" i="19"/>
  <c r="G149" i="19"/>
  <c r="N149" i="19" s="1"/>
  <c r="AE149" i="19"/>
  <c r="AB149" i="19"/>
  <c r="BD147" i="19"/>
  <c r="BJ146" i="19"/>
  <c r="BL146" i="19"/>
  <c r="O149" i="19"/>
  <c r="AQ146" i="19"/>
  <c r="BM145" i="19"/>
  <c r="BI145" i="19"/>
  <c r="BO149" i="19"/>
  <c r="O148" i="19"/>
  <c r="B12" i="10"/>
  <c r="C12" i="10"/>
  <c r="D12" i="10"/>
  <c r="E12" i="10"/>
  <c r="F12" i="10"/>
  <c r="G12" i="10"/>
  <c r="H12" i="10"/>
  <c r="B13" i="10"/>
  <c r="C13" i="10"/>
  <c r="D13" i="10"/>
  <c r="E13" i="10"/>
  <c r="F13" i="10"/>
  <c r="G13" i="10"/>
  <c r="H13" i="10"/>
  <c r="B24" i="10"/>
  <c r="J24" i="10"/>
  <c r="K24" i="10"/>
  <c r="L24" i="10"/>
  <c r="B25" i="10"/>
  <c r="J25" i="10"/>
  <c r="K25" i="10"/>
  <c r="L25" i="10"/>
  <c r="C18" i="9"/>
  <c r="D18" i="9"/>
  <c r="E18" i="9"/>
  <c r="F18" i="9"/>
  <c r="G18" i="9"/>
  <c r="H18" i="9"/>
  <c r="I18" i="9"/>
  <c r="J18" i="9"/>
  <c r="K18" i="9"/>
  <c r="L18" i="9"/>
  <c r="M18" i="9"/>
  <c r="N18" i="9"/>
  <c r="O18" i="9"/>
  <c r="BG147" i="19" l="1"/>
  <c r="AV148" i="19"/>
  <c r="X149" i="19"/>
  <c r="BK147" i="19"/>
  <c r="BP147" i="19"/>
  <c r="S148" i="19"/>
  <c r="AQ147" i="19"/>
  <c r="BM146" i="19"/>
  <c r="BI146" i="19"/>
  <c r="BD148" i="19"/>
  <c r="BL147" i="19"/>
  <c r="BJ147" i="19"/>
  <c r="U158" i="1"/>
  <c r="T158" i="1"/>
  <c r="S158" i="1"/>
  <c r="R13" i="4"/>
  <c r="R12" i="4"/>
  <c r="S33" i="3"/>
  <c r="T33" i="3" s="1"/>
  <c r="S32" i="3"/>
  <c r="T32" i="3" s="1"/>
  <c r="S31" i="3"/>
  <c r="T31" i="3" s="1"/>
  <c r="S30" i="3"/>
  <c r="T30" i="3" s="1"/>
  <c r="S29" i="3"/>
  <c r="T29" i="3" s="1"/>
  <c r="S28" i="3"/>
  <c r="T28" i="3" s="1"/>
  <c r="S27" i="3"/>
  <c r="T27" i="3" s="1"/>
  <c r="S26" i="3"/>
  <c r="T26" i="3" s="1"/>
  <c r="S25" i="3"/>
  <c r="T25" i="3" s="1"/>
  <c r="S24" i="3"/>
  <c r="T24" i="3" s="1"/>
  <c r="S23" i="3"/>
  <c r="T23" i="3" s="1"/>
  <c r="S22" i="3"/>
  <c r="T22" i="3" s="1"/>
  <c r="S21" i="3"/>
  <c r="T21" i="3" s="1"/>
  <c r="S20" i="3"/>
  <c r="T20" i="3" s="1"/>
  <c r="S19" i="3"/>
  <c r="T19" i="3" s="1"/>
  <c r="S18" i="3"/>
  <c r="T18" i="3" s="1"/>
  <c r="S17" i="3"/>
  <c r="T17" i="3" s="1"/>
  <c r="S16" i="3"/>
  <c r="T16" i="3" s="1"/>
  <c r="S15" i="3"/>
  <c r="T15" i="3" s="1"/>
  <c r="S14" i="3"/>
  <c r="T14" i="3" s="1"/>
  <c r="S13" i="3"/>
  <c r="T13" i="3" s="1"/>
  <c r="S12" i="3"/>
  <c r="T12" i="3" s="1"/>
  <c r="S11" i="3"/>
  <c r="T11" i="3" s="1"/>
  <c r="S10" i="3"/>
  <c r="T10" i="3" s="1"/>
  <c r="S9" i="3"/>
  <c r="T9" i="3" s="1"/>
  <c r="S8" i="3"/>
  <c r="T8" i="3" s="1"/>
  <c r="S7" i="3"/>
  <c r="T7" i="3" s="1"/>
  <c r="S6" i="3"/>
  <c r="T6" i="3" s="1"/>
  <c r="BD149" i="19" l="1"/>
  <c r="BJ148" i="19"/>
  <c r="BL148" i="19"/>
  <c r="BH148" i="19"/>
  <c r="AQ148" i="19"/>
  <c r="BI147" i="19"/>
  <c r="BM147" i="19"/>
  <c r="BH149" i="19"/>
  <c r="BK148" i="19"/>
  <c r="BP148" i="19"/>
  <c r="S149" i="19"/>
  <c r="AV149" i="19"/>
  <c r="BG149" i="19" s="1"/>
  <c r="BG148" i="19"/>
  <c r="AQ149" i="19" l="1"/>
  <c r="BI148" i="19"/>
  <c r="BM148" i="19"/>
  <c r="BK149" i="19"/>
  <c r="BP149" i="19"/>
  <c r="BL149" i="19"/>
  <c r="BJ149" i="19"/>
  <c r="BM149" i="19" l="1"/>
  <c r="BI149" i="19"/>
</calcChain>
</file>

<file path=xl/sharedStrings.xml><?xml version="1.0" encoding="utf-8"?>
<sst xmlns="http://schemas.openxmlformats.org/spreadsheetml/2006/main" count="6554" uniqueCount="1286">
  <si>
    <t>Plagioclase</t>
  </si>
  <si>
    <t>Sample</t>
  </si>
  <si>
    <t xml:space="preserve">   FeO   </t>
  </si>
  <si>
    <t xml:space="preserve">   NiO   </t>
  </si>
  <si>
    <t xml:space="preserve">   MnO   </t>
  </si>
  <si>
    <t xml:space="preserve">   MgO   </t>
  </si>
  <si>
    <t xml:space="preserve">   CaO   </t>
  </si>
  <si>
    <t xml:space="preserve">   Cl    </t>
  </si>
  <si>
    <t xml:space="preserve">  Total  </t>
  </si>
  <si>
    <t>An</t>
  </si>
  <si>
    <t>Ab</t>
  </si>
  <si>
    <t>Or</t>
  </si>
  <si>
    <t>Cycle 1</t>
  </si>
  <si>
    <t>AA3</t>
  </si>
  <si>
    <t>Cycle 2</t>
  </si>
  <si>
    <t>Mg#</t>
  </si>
  <si>
    <t>Rim</t>
  </si>
  <si>
    <t>Core</t>
  </si>
  <si>
    <t>Amphibole</t>
  </si>
  <si>
    <t>Charilava Quartz Diorite</t>
  </si>
  <si>
    <t>Kolochoro Quartz Diorite</t>
  </si>
  <si>
    <t>Chakachaka Gabbro</t>
  </si>
  <si>
    <t>Vasuata Quartz Diorite</t>
  </si>
  <si>
    <t>Relative Age</t>
  </si>
  <si>
    <t>Olivine</t>
  </si>
  <si>
    <t>Clinopyroxene</t>
  </si>
  <si>
    <t>Biotite</t>
  </si>
  <si>
    <r>
      <t xml:space="preserve">   Cr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 xml:space="preserve">3 </t>
    </r>
  </si>
  <si>
    <r>
      <t xml:space="preserve"> Al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</t>
    </r>
  </si>
  <si>
    <r>
      <t>TiO</t>
    </r>
    <r>
      <rPr>
        <vertAlign val="subscript"/>
        <sz val="12"/>
        <color theme="1"/>
        <rFont val="Times New Roman"/>
        <family val="1"/>
      </rPr>
      <t xml:space="preserve">2  </t>
    </r>
  </si>
  <si>
    <r>
      <t>SiO</t>
    </r>
    <r>
      <rPr>
        <vertAlign val="subscript"/>
        <sz val="12"/>
        <color theme="1"/>
        <rFont val="Times New Roman"/>
        <family val="1"/>
      </rPr>
      <t xml:space="preserve">2  </t>
    </r>
  </si>
  <si>
    <r>
      <t>P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 xml:space="preserve">5 </t>
    </r>
  </si>
  <si>
    <r>
      <t>Na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O  </t>
    </r>
  </si>
  <si>
    <r>
      <t>K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O   </t>
    </r>
  </si>
  <si>
    <t>Fo</t>
  </si>
  <si>
    <t>Rim-Core Profile</t>
  </si>
  <si>
    <t>Rim-Core</t>
  </si>
  <si>
    <t>Core-Rim</t>
  </si>
  <si>
    <t>Rim-Rim</t>
  </si>
  <si>
    <t>A.934</t>
  </si>
  <si>
    <t>A.1085</t>
  </si>
  <si>
    <t>A.1087</t>
  </si>
  <si>
    <t>A.205</t>
  </si>
  <si>
    <t>A.405</t>
  </si>
  <si>
    <t>A.563</t>
  </si>
  <si>
    <t>A.838</t>
  </si>
  <si>
    <t>A.498</t>
  </si>
  <si>
    <t>A.471</t>
  </si>
  <si>
    <t>A.86</t>
  </si>
  <si>
    <t>A.82</t>
  </si>
  <si>
    <t>A.79</t>
  </si>
  <si>
    <t>A.6</t>
  </si>
  <si>
    <t>diorite</t>
  </si>
  <si>
    <t>tonalite 2</t>
  </si>
  <si>
    <t>tonalite 3</t>
  </si>
  <si>
    <t xml:space="preserve">porphyritic tonalite </t>
  </si>
  <si>
    <t>olivine pyroxenite</t>
  </si>
  <si>
    <t>pyroxenite</t>
  </si>
  <si>
    <t>layered pyroxenite</t>
  </si>
  <si>
    <t>granodiorite</t>
  </si>
  <si>
    <t>porphyritic tonalite</t>
  </si>
  <si>
    <t>Lithology</t>
  </si>
  <si>
    <t>porphyritic dolerite dyke</t>
  </si>
  <si>
    <t>aplite dyke</t>
  </si>
  <si>
    <t>Grains analysed and number (n) of analyses</t>
  </si>
  <si>
    <t>A.547-2</t>
  </si>
  <si>
    <t>A.926-1</t>
  </si>
  <si>
    <t>Grain #4 (n = 2)</t>
  </si>
  <si>
    <t>Grain #2 (n = 7)</t>
  </si>
  <si>
    <t>Grain #2 (n = 6)</t>
  </si>
  <si>
    <t>Grain #2 (n = 1)</t>
  </si>
  <si>
    <t>A. 1087</t>
  </si>
  <si>
    <t>Grain #2 (n = 5)</t>
  </si>
  <si>
    <t>Grain #1 (n = 2)</t>
  </si>
  <si>
    <t>Grain #2 (n = 2)</t>
  </si>
  <si>
    <t>Grain #3 (n = 2)</t>
  </si>
  <si>
    <t>Grain #2 (n = 3)</t>
  </si>
  <si>
    <t>Grain #2 (n = 4)</t>
  </si>
  <si>
    <t xml:space="preserve"> Grain #1 (n = 1)</t>
  </si>
  <si>
    <t>Grain #1 (n = 3)</t>
  </si>
  <si>
    <t>Grain #1 (n = 1)</t>
  </si>
  <si>
    <t>Grain #5 (n = 2)</t>
  </si>
  <si>
    <t>Grain #6 (n = 2)</t>
  </si>
  <si>
    <t>Grain #1 (n = 5)</t>
  </si>
  <si>
    <t>Grain #4 (n = 5)</t>
  </si>
  <si>
    <t>Grain #1 (n = 4)</t>
  </si>
  <si>
    <t>Grain #3 (n = 6)</t>
  </si>
  <si>
    <t>Grain #5 (n = 5)</t>
  </si>
  <si>
    <t>Grain #3 (n = 4)</t>
  </si>
  <si>
    <t>Grain #1 (n = 8)</t>
  </si>
  <si>
    <t>Grain #1 (n = 11)</t>
  </si>
  <si>
    <t>Grain #1 (n = 7)</t>
  </si>
  <si>
    <t>Grain #2 (n = 11)</t>
  </si>
  <si>
    <t>Grain #1 (n = 10)</t>
  </si>
  <si>
    <t>Grain #2 (n = 18)</t>
  </si>
  <si>
    <t>Grain #1 (n = 15)</t>
  </si>
  <si>
    <t>Grain #1 (n = 12)</t>
  </si>
  <si>
    <t>Grain #3 (n = 9)</t>
  </si>
  <si>
    <t>Orthopyroxene</t>
  </si>
  <si>
    <t>Grain #3 (n = 10)</t>
  </si>
  <si>
    <t>Grain #3 (n = 1)</t>
  </si>
  <si>
    <t>A.500</t>
  </si>
  <si>
    <t>A.501</t>
  </si>
  <si>
    <t>Grain #3 (n = 7)</t>
  </si>
  <si>
    <t>A.1082-a</t>
  </si>
  <si>
    <t>Pressure (GPa)</t>
  </si>
  <si>
    <t>Depth (km)</t>
  </si>
  <si>
    <t>Ridolfi et al. (2010) amphibole geobarometer</t>
  </si>
  <si>
    <t>Grain #1 (n = 23)</t>
  </si>
  <si>
    <t>Coexisting melt Mg#*</t>
  </si>
  <si>
    <t>*calculated using the melt Mg# = exp((olivine Fo + 71.8)/37.54) equation in Almeev et al. (2007)</t>
  </si>
  <si>
    <t>Apatite</t>
  </si>
  <si>
    <r>
      <t xml:space="preserve">  SO</t>
    </r>
    <r>
      <rPr>
        <vertAlign val="sub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 xml:space="preserve">  </t>
    </r>
  </si>
  <si>
    <t xml:space="preserve">    SrO   </t>
  </si>
  <si>
    <t xml:space="preserve">      Cl    </t>
  </si>
  <si>
    <t xml:space="preserve">     F     </t>
  </si>
  <si>
    <t>Grain #4 (n = 1)</t>
  </si>
  <si>
    <t>Contributions to Mineralogy and Petrology</t>
  </si>
  <si>
    <t>Growth of the upper crust in intra-oceanic island arcs by intrusion of basaltic magmas: the case of the Koloula Igneous Complex, Guadalcanal, Solomon Islands (SW Pacific)</t>
  </si>
  <si>
    <t>GeoZentrum Nordbayern, Friedrich-Alexander-Universität (FAU) Erlangen-Nürnberg, Schlossgarten 5, Erlangen, 91054, Germany;</t>
  </si>
  <si>
    <t>*Corresponding author: paul.sotiriou@fau.de</t>
  </si>
  <si>
    <t>Contents</t>
  </si>
  <si>
    <t>ppm</t>
  </si>
  <si>
    <t>Zr</t>
  </si>
  <si>
    <t>Zn</t>
  </si>
  <si>
    <t>Y</t>
  </si>
  <si>
    <t>&lt; 1.0</t>
  </si>
  <si>
    <t>V</t>
  </si>
  <si>
    <t>Th</t>
  </si>
  <si>
    <t>Sr</t>
  </si>
  <si>
    <t>Rb</t>
  </si>
  <si>
    <t>Pb</t>
  </si>
  <si>
    <t>Ni</t>
  </si>
  <si>
    <t>Nb</t>
  </si>
  <si>
    <t>Ga</t>
  </si>
  <si>
    <t>Cr</t>
  </si>
  <si>
    <t>Ba</t>
  </si>
  <si>
    <t>wt.%</t>
  </si>
  <si>
    <t>Total</t>
  </si>
  <si>
    <t>L.O.I.</t>
  </si>
  <si>
    <r>
      <t>P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5</t>
    </r>
  </si>
  <si>
    <r>
      <t>K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</si>
  <si>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r>
      <t>Na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</si>
  <si>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t>CaO</t>
  </si>
  <si>
    <t>MgO</t>
  </si>
  <si>
    <t>MnO</t>
  </si>
  <si>
    <r>
      <t>Fe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3</t>
    </r>
  </si>
  <si>
    <r>
      <t>Al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3</t>
    </r>
  </si>
  <si>
    <r>
      <t>TiO</t>
    </r>
    <r>
      <rPr>
        <vertAlign val="subscript"/>
        <sz val="12"/>
        <color theme="1"/>
        <rFont val="Times New Roman"/>
        <family val="1"/>
      </rPr>
      <t>2</t>
    </r>
  </si>
  <si>
    <r>
      <t>SiO</t>
    </r>
    <r>
      <rPr>
        <vertAlign val="subscript"/>
        <sz val="12"/>
        <color theme="1"/>
        <rFont val="Times New Roman"/>
        <family val="1"/>
      </rPr>
      <t>2</t>
    </r>
  </si>
  <si>
    <t>Recommended Value</t>
  </si>
  <si>
    <t>Measured Value</t>
  </si>
  <si>
    <t>Unit</t>
  </si>
  <si>
    <t>Oxide/Element</t>
  </si>
  <si>
    <t>Granite</t>
  </si>
  <si>
    <t>Basalt</t>
  </si>
  <si>
    <t>Lithology:</t>
  </si>
  <si>
    <t>GA</t>
  </si>
  <si>
    <t>BR</t>
  </si>
  <si>
    <t>BE-N</t>
  </si>
  <si>
    <t>AC-E</t>
  </si>
  <si>
    <t>Standard:</t>
  </si>
  <si>
    <t>XRF standards</t>
  </si>
  <si>
    <t>Average NBS981 standard</t>
  </si>
  <si>
    <t>Average NBS 987 standard</t>
  </si>
  <si>
    <t>NBS 987 standard</t>
  </si>
  <si>
    <r>
      <rPr>
        <vertAlign val="superscript"/>
        <sz val="12"/>
        <color theme="1"/>
        <rFont val="Times New Roman"/>
        <family val="1"/>
      </rPr>
      <t>87</t>
    </r>
    <r>
      <rPr>
        <sz val="12"/>
        <color theme="1"/>
        <rFont val="Times New Roman"/>
        <family val="1"/>
      </rPr>
      <t>Sr/</t>
    </r>
    <r>
      <rPr>
        <vertAlign val="superscript"/>
        <sz val="12"/>
        <color theme="1"/>
        <rFont val="Times New Roman"/>
        <family val="1"/>
      </rPr>
      <t>86</t>
    </r>
    <r>
      <rPr>
        <sz val="12"/>
        <color theme="1"/>
        <rFont val="Times New Roman"/>
        <family val="1"/>
      </rPr>
      <t>Sr</t>
    </r>
  </si>
  <si>
    <t>Sr isotope standards</t>
  </si>
  <si>
    <t xml:space="preserve">Average Erlangen Nd standard </t>
  </si>
  <si>
    <t>NBS981 standard</t>
  </si>
  <si>
    <t>Erlangen Nd standard</t>
  </si>
  <si>
    <r>
      <rPr>
        <vertAlign val="superscript"/>
        <sz val="12"/>
        <color theme="1"/>
        <rFont val="Times New Roman"/>
        <family val="1"/>
      </rPr>
      <t>208</t>
    </r>
    <r>
      <rPr>
        <sz val="12"/>
        <color theme="1"/>
        <rFont val="Times New Roman"/>
        <family val="1"/>
      </rPr>
      <t>Pb/</t>
    </r>
    <r>
      <rPr>
        <vertAlign val="superscript"/>
        <sz val="12"/>
        <color theme="1"/>
        <rFont val="Times New Roman"/>
        <family val="1"/>
      </rPr>
      <t>204</t>
    </r>
    <r>
      <rPr>
        <sz val="12"/>
        <color theme="1"/>
        <rFont val="Times New Roman"/>
        <family val="1"/>
      </rPr>
      <t>Pb</t>
    </r>
  </si>
  <si>
    <r>
      <rPr>
        <vertAlign val="superscript"/>
        <sz val="12"/>
        <color theme="1"/>
        <rFont val="Times New Roman"/>
        <family val="1"/>
      </rPr>
      <t>207</t>
    </r>
    <r>
      <rPr>
        <sz val="12"/>
        <color theme="1"/>
        <rFont val="Times New Roman"/>
        <family val="1"/>
      </rPr>
      <t>Pb/</t>
    </r>
    <r>
      <rPr>
        <vertAlign val="superscript"/>
        <sz val="12"/>
        <color theme="1"/>
        <rFont val="Times New Roman"/>
        <family val="1"/>
      </rPr>
      <t>204</t>
    </r>
    <r>
      <rPr>
        <sz val="12"/>
        <color theme="1"/>
        <rFont val="Times New Roman"/>
        <family val="1"/>
      </rPr>
      <t>Pb</t>
    </r>
  </si>
  <si>
    <r>
      <rPr>
        <vertAlign val="superscript"/>
        <sz val="12"/>
        <color theme="1"/>
        <rFont val="Times New Roman"/>
        <family val="1"/>
      </rPr>
      <t>206</t>
    </r>
    <r>
      <rPr>
        <sz val="12"/>
        <color theme="1"/>
        <rFont val="Times New Roman"/>
        <family val="1"/>
      </rPr>
      <t>Pb/</t>
    </r>
    <r>
      <rPr>
        <vertAlign val="superscript"/>
        <sz val="12"/>
        <color theme="1"/>
        <rFont val="Times New Roman"/>
        <family val="1"/>
      </rPr>
      <t>204</t>
    </r>
    <r>
      <rPr>
        <sz val="12"/>
        <color theme="1"/>
        <rFont val="Times New Roman"/>
        <family val="1"/>
      </rPr>
      <t>Pb</t>
    </r>
  </si>
  <si>
    <r>
      <rPr>
        <vertAlign val="superscript"/>
        <sz val="12"/>
        <color theme="1"/>
        <rFont val="Times New Roman"/>
        <family val="1"/>
      </rPr>
      <t>142</t>
    </r>
    <r>
      <rPr>
        <sz val="12"/>
        <color theme="1"/>
        <rFont val="Times New Roman"/>
        <family val="1"/>
      </rPr>
      <t>Nd/</t>
    </r>
    <r>
      <rPr>
        <vertAlign val="superscript"/>
        <sz val="12"/>
        <color theme="1"/>
        <rFont val="Times New Roman"/>
        <family val="1"/>
      </rPr>
      <t>144</t>
    </r>
    <r>
      <rPr>
        <sz val="12"/>
        <color theme="1"/>
        <rFont val="Times New Roman"/>
        <family val="1"/>
      </rPr>
      <t>Nd</t>
    </r>
  </si>
  <si>
    <r>
      <rPr>
        <vertAlign val="superscript"/>
        <sz val="12"/>
        <color theme="1"/>
        <rFont val="Times New Roman"/>
        <family val="1"/>
      </rPr>
      <t>150</t>
    </r>
    <r>
      <rPr>
        <sz val="12"/>
        <color theme="1"/>
        <rFont val="Times New Roman"/>
        <family val="1"/>
      </rPr>
      <t>Nd/</t>
    </r>
    <r>
      <rPr>
        <vertAlign val="superscript"/>
        <sz val="12"/>
        <color theme="1"/>
        <rFont val="Times New Roman"/>
        <family val="1"/>
      </rPr>
      <t>144</t>
    </r>
    <r>
      <rPr>
        <sz val="12"/>
        <color theme="1"/>
        <rFont val="Times New Roman"/>
        <family val="1"/>
      </rPr>
      <t>Nd</t>
    </r>
  </si>
  <si>
    <r>
      <rPr>
        <vertAlign val="superscript"/>
        <sz val="12"/>
        <color theme="1"/>
        <rFont val="Times New Roman"/>
        <family val="1"/>
      </rPr>
      <t>148</t>
    </r>
    <r>
      <rPr>
        <sz val="12"/>
        <color theme="1"/>
        <rFont val="Times New Roman"/>
        <family val="1"/>
      </rPr>
      <t>Nd/</t>
    </r>
    <r>
      <rPr>
        <vertAlign val="superscript"/>
        <sz val="12"/>
        <color theme="1"/>
        <rFont val="Times New Roman"/>
        <family val="1"/>
      </rPr>
      <t>144</t>
    </r>
    <r>
      <rPr>
        <sz val="12"/>
        <color theme="1"/>
        <rFont val="Times New Roman"/>
        <family val="1"/>
      </rPr>
      <t>Nd</t>
    </r>
  </si>
  <si>
    <r>
      <rPr>
        <vertAlign val="superscript"/>
        <sz val="12"/>
        <color theme="1"/>
        <rFont val="Times New Roman"/>
        <family val="1"/>
      </rPr>
      <t>145</t>
    </r>
    <r>
      <rPr>
        <sz val="12"/>
        <color theme="1"/>
        <rFont val="Times New Roman"/>
        <family val="1"/>
      </rPr>
      <t>Nd/</t>
    </r>
    <r>
      <rPr>
        <vertAlign val="superscript"/>
        <sz val="12"/>
        <color theme="1"/>
        <rFont val="Times New Roman"/>
        <family val="1"/>
      </rPr>
      <t>144</t>
    </r>
    <r>
      <rPr>
        <sz val="12"/>
        <color theme="1"/>
        <rFont val="Times New Roman"/>
        <family val="1"/>
      </rPr>
      <t>Nd</t>
    </r>
  </si>
  <si>
    <r>
      <rPr>
        <vertAlign val="superscript"/>
        <sz val="12"/>
        <color theme="1"/>
        <rFont val="Times New Roman"/>
        <family val="1"/>
      </rPr>
      <t>143</t>
    </r>
    <r>
      <rPr>
        <sz val="12"/>
        <color theme="1"/>
        <rFont val="Times New Roman"/>
        <family val="1"/>
      </rPr>
      <t>Nd/</t>
    </r>
    <r>
      <rPr>
        <vertAlign val="superscript"/>
        <sz val="12"/>
        <color theme="1"/>
        <rFont val="Times New Roman"/>
        <family val="1"/>
      </rPr>
      <t>144</t>
    </r>
    <r>
      <rPr>
        <sz val="12"/>
        <color theme="1"/>
        <rFont val="Times New Roman"/>
        <family val="1"/>
      </rPr>
      <t>Nd</t>
    </r>
  </si>
  <si>
    <r>
      <rPr>
        <vertAlign val="superscript"/>
        <sz val="12"/>
        <color theme="1"/>
        <rFont val="Times New Roman"/>
        <family val="1"/>
      </rPr>
      <t>146</t>
    </r>
    <r>
      <rPr>
        <sz val="12"/>
        <color theme="1"/>
        <rFont val="Times New Roman"/>
        <family val="1"/>
      </rPr>
      <t>Nd/</t>
    </r>
    <r>
      <rPr>
        <vertAlign val="superscript"/>
        <sz val="12"/>
        <color theme="1"/>
        <rFont val="Times New Roman"/>
        <family val="1"/>
      </rPr>
      <t>144</t>
    </r>
    <r>
      <rPr>
        <sz val="12"/>
        <color theme="1"/>
        <rFont val="Times New Roman"/>
        <family val="1"/>
      </rPr>
      <t>Nd</t>
    </r>
  </si>
  <si>
    <r>
      <rPr>
        <vertAlign val="superscript"/>
        <sz val="12"/>
        <color theme="1"/>
        <rFont val="Times New Roman"/>
        <family val="1"/>
      </rPr>
      <t>144</t>
    </r>
    <r>
      <rPr>
        <sz val="12"/>
        <color theme="1"/>
        <rFont val="Times New Roman"/>
        <family val="1"/>
      </rPr>
      <t>Nd</t>
    </r>
  </si>
  <si>
    <t>Pb isotope standards</t>
  </si>
  <si>
    <t>Nd isotope standards</t>
  </si>
  <si>
    <t>Radiogenic isotope standards</t>
  </si>
  <si>
    <t>mel. ton. = melanocratic tonalite</t>
  </si>
  <si>
    <t>dolerite d. = dolerite dyke; granod. = granodiorite; Kolo. Ton. = Kolokemau Tonalite</t>
  </si>
  <si>
    <t>160°02′33.68″</t>
  </si>
  <si>
    <t>160°02′15.92″</t>
  </si>
  <si>
    <t>160°02′44.79″</t>
  </si>
  <si>
    <t>160°02′32.45″</t>
  </si>
  <si>
    <t>160°02′54.25″</t>
  </si>
  <si>
    <t>160°03′11.55″</t>
  </si>
  <si>
    <t>160°02′58.00″</t>
  </si>
  <si>
    <t>160°03′05.00″</t>
  </si>
  <si>
    <t>160°02′47.67″</t>
  </si>
  <si>
    <t>160°02′49.79″</t>
  </si>
  <si>
    <t>160°02′54.65″</t>
  </si>
  <si>
    <t>160°02′53.83″</t>
  </si>
  <si>
    <t>160°02′54.81″</t>
  </si>
  <si>
    <t>Longitude (E)</t>
  </si>
  <si>
    <t>160°02′37.65″</t>
  </si>
  <si>
    <t>160°02′48.58″</t>
  </si>
  <si>
    <t>160°02′33.40″</t>
  </si>
  <si>
    <t>160°02′44.74″</t>
  </si>
  <si>
    <t>160°03′19.07″</t>
  </si>
  <si>
    <t>160°03′10.36″</t>
  </si>
  <si>
    <t>160°02′41.23″</t>
  </si>
  <si>
    <t>160°02′12.83″</t>
  </si>
  <si>
    <t>160°02′23.43″</t>
  </si>
  <si>
    <t>160°03′59.90″</t>
  </si>
  <si>
    <t>160°05′11.29″</t>
  </si>
  <si>
    <t>160°03′27.73″</t>
  </si>
  <si>
    <t>160°04′58.21″</t>
  </si>
  <si>
    <t>160°05′03.70″</t>
  </si>
  <si>
    <t>160°03′39.28″</t>
  </si>
  <si>
    <t>160°03′23.37″</t>
  </si>
  <si>
    <t>160°03′04.49″</t>
  </si>
  <si>
    <t>160°02′11.46″</t>
  </si>
  <si>
    <t>160°01′57.66″</t>
  </si>
  <si>
    <t>160°01′58.34″</t>
  </si>
  <si>
    <t>160°01′52.55″</t>
  </si>
  <si>
    <t>160°02′03.37″</t>
  </si>
  <si>
    <t>160°01′56.53″</t>
  </si>
  <si>
    <t>160°02′50.53″</t>
  </si>
  <si>
    <t>9°45′51.86″</t>
  </si>
  <si>
    <t>9°46′07.56″</t>
  </si>
  <si>
    <t>9°45′41.80″</t>
  </si>
  <si>
    <t>9°45′59.35″</t>
  </si>
  <si>
    <t>9°46′01.32″</t>
  </si>
  <si>
    <t>9°46′06.83″</t>
  </si>
  <si>
    <t>9°46′12.06″</t>
  </si>
  <si>
    <t>9°46′09.48″</t>
  </si>
  <si>
    <t>9°45′32.95″</t>
  </si>
  <si>
    <t>9°46′12.61″</t>
  </si>
  <si>
    <t>9°46′11.03″</t>
  </si>
  <si>
    <t>9°46′10.58″</t>
  </si>
  <si>
    <t>Latitude (S)</t>
  </si>
  <si>
    <t>9°46′41.56″</t>
  </si>
  <si>
    <t>9°46′40.56″</t>
  </si>
  <si>
    <t>9°46′05.83″</t>
  </si>
  <si>
    <t>9°46′47.73″</t>
  </si>
  <si>
    <t>9°47′08.86″</t>
  </si>
  <si>
    <t>9°46′07.67″</t>
  </si>
  <si>
    <t>9°46′26.14″</t>
  </si>
  <si>
    <t>9°47′24.74″</t>
  </si>
  <si>
    <t>9°47′16.05″</t>
  </si>
  <si>
    <t>9°47′06.05″</t>
  </si>
  <si>
    <t>9°47′35.01″</t>
  </si>
  <si>
    <t>9°47′30.52″</t>
  </si>
  <si>
    <t>9°46′51.45″</t>
  </si>
  <si>
    <t>9°47′54.15″</t>
  </si>
  <si>
    <t>9°48′57.20″</t>
  </si>
  <si>
    <t>9°46′27.34″</t>
  </si>
  <si>
    <t>9°46′07.78″</t>
  </si>
  <si>
    <t>9°46′59.94″</t>
  </si>
  <si>
    <t>9°47′48.13″</t>
  </si>
  <si>
    <t>9°45′48.47″</t>
  </si>
  <si>
    <t>9°47′56.19″</t>
  </si>
  <si>
    <t>9°47′44.26″</t>
  </si>
  <si>
    <t>9°44′57.34″</t>
  </si>
  <si>
    <t>9°45′11.08″</t>
  </si>
  <si>
    <t>9°45′52.90″</t>
  </si>
  <si>
    <t>Cu/Ag</t>
  </si>
  <si>
    <t>Sr/Y</t>
  </si>
  <si>
    <t>Rb/Sr</t>
  </si>
  <si>
    <t>Ba/Th</t>
  </si>
  <si>
    <t>Ba/Rb</t>
  </si>
  <si>
    <t>Ba/La</t>
  </si>
  <si>
    <t>Ce/Pb</t>
  </si>
  <si>
    <t>Zr/Sm</t>
  </si>
  <si>
    <t>Zr/Hf</t>
  </si>
  <si>
    <t>Nb/Ta</t>
  </si>
  <si>
    <t>Nb/Yb</t>
  </si>
  <si>
    <t>Nb/La</t>
  </si>
  <si>
    <t>Ti/Ti*</t>
  </si>
  <si>
    <t>Eu/Eu*</t>
  </si>
  <si>
    <r>
      <t>(La/Yb)</t>
    </r>
    <r>
      <rPr>
        <vertAlign val="subscript"/>
        <sz val="12"/>
        <rFont val="Times New Roman"/>
        <family val="1"/>
      </rPr>
      <t>N</t>
    </r>
  </si>
  <si>
    <r>
      <t>(Dy/Yb)</t>
    </r>
    <r>
      <rPr>
        <vertAlign val="subscript"/>
        <sz val="12"/>
        <rFont val="Times New Roman"/>
        <family val="1"/>
      </rPr>
      <t>N</t>
    </r>
  </si>
  <si>
    <r>
      <t>(Ce/Yb)</t>
    </r>
    <r>
      <rPr>
        <vertAlign val="subscript"/>
        <sz val="12"/>
        <rFont val="Times New Roman"/>
        <family val="1"/>
      </rPr>
      <t>N</t>
    </r>
  </si>
  <si>
    <r>
      <t>(La/Sm)</t>
    </r>
    <r>
      <rPr>
        <vertAlign val="subscript"/>
        <sz val="12"/>
        <rFont val="Times New Roman"/>
        <family val="1"/>
      </rPr>
      <t>N</t>
    </r>
  </si>
  <si>
    <t>U</t>
  </si>
  <si>
    <t>Tl</t>
  </si>
  <si>
    <t>W</t>
  </si>
  <si>
    <t>Ta</t>
  </si>
  <si>
    <t>Hf</t>
  </si>
  <si>
    <t>Lu</t>
  </si>
  <si>
    <t>Yb</t>
  </si>
  <si>
    <t>Tm</t>
  </si>
  <si>
    <t>Er</t>
  </si>
  <si>
    <t>Ho</t>
  </si>
  <si>
    <t>Dy</t>
  </si>
  <si>
    <t>Tb</t>
  </si>
  <si>
    <t>Gd</t>
  </si>
  <si>
    <t>Eu</t>
  </si>
  <si>
    <t>Sm</t>
  </si>
  <si>
    <t>Nd</t>
  </si>
  <si>
    <t>Pr</t>
  </si>
  <si>
    <t>Ce</t>
  </si>
  <si>
    <t>La</t>
  </si>
  <si>
    <t>Cs</t>
  </si>
  <si>
    <t>Sb</t>
  </si>
  <si>
    <t>Sn</t>
  </si>
  <si>
    <t>Cd</t>
  </si>
  <si>
    <t>Ag</t>
  </si>
  <si>
    <t>Mo</t>
  </si>
  <si>
    <t>Cu</t>
  </si>
  <si>
    <t>Co</t>
  </si>
  <si>
    <t>Sc</t>
  </si>
  <si>
    <t>Li</t>
  </si>
  <si>
    <r>
      <t>P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5</t>
    </r>
  </si>
  <si>
    <r>
      <t>K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</si>
  <si>
    <r>
      <t>Na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</si>
  <si>
    <r>
      <t>Fe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3</t>
    </r>
  </si>
  <si>
    <r>
      <t>Al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3</t>
    </r>
  </si>
  <si>
    <r>
      <t>TiO</t>
    </r>
    <r>
      <rPr>
        <vertAlign val="subscript"/>
        <sz val="12"/>
        <rFont val="Times New Roman"/>
        <family val="1"/>
      </rPr>
      <t>2</t>
    </r>
  </si>
  <si>
    <r>
      <t>SiO</t>
    </r>
    <r>
      <rPr>
        <vertAlign val="subscript"/>
        <sz val="12"/>
        <rFont val="Times New Roman"/>
        <family val="1"/>
      </rPr>
      <t>2</t>
    </r>
  </si>
  <si>
    <t>RKN-264</t>
  </si>
  <si>
    <t>A.187</t>
  </si>
  <si>
    <t>A.233</t>
  </si>
  <si>
    <t>A.33</t>
  </si>
  <si>
    <t>A.241</t>
  </si>
  <si>
    <t xml:space="preserve">A.6 </t>
  </si>
  <si>
    <t>A.3</t>
  </si>
  <si>
    <t>A.137</t>
  </si>
  <si>
    <t>A.128</t>
  </si>
  <si>
    <t>A.225</t>
  </si>
  <si>
    <t>A.60-B</t>
  </si>
  <si>
    <t>A.84</t>
  </si>
  <si>
    <t>A.444</t>
  </si>
  <si>
    <t>A.356</t>
  </si>
  <si>
    <t>A.165</t>
  </si>
  <si>
    <t>A.421</t>
  </si>
  <si>
    <t>S.169</t>
  </si>
  <si>
    <t>A.143</t>
  </si>
  <si>
    <t>A.330</t>
  </si>
  <si>
    <t>A.524</t>
  </si>
  <si>
    <t>A.487</t>
  </si>
  <si>
    <t>A.630</t>
  </si>
  <si>
    <t>A.306</t>
  </si>
  <si>
    <t>S.42</t>
  </si>
  <si>
    <t>A.828</t>
  </si>
  <si>
    <t>A.721</t>
  </si>
  <si>
    <t>A.145</t>
  </si>
  <si>
    <t>T.23</t>
  </si>
  <si>
    <t>A.1082-b*</t>
  </si>
  <si>
    <t xml:space="preserve">A.1082-a </t>
  </si>
  <si>
    <t>andesite dykes</t>
  </si>
  <si>
    <t>Chikora Tonalite Porphyry</t>
  </si>
  <si>
    <t>aplite dykes</t>
  </si>
  <si>
    <t>mel. ton.</t>
  </si>
  <si>
    <t>tonalite 1</t>
  </si>
  <si>
    <t>Vurakara Quartz Diorite</t>
  </si>
  <si>
    <t>Kolo. Ton.</t>
  </si>
  <si>
    <t>andesite dyke</t>
  </si>
  <si>
    <t>granod.</t>
  </si>
  <si>
    <t>dolerite d.</t>
  </si>
  <si>
    <t>Dykes</t>
  </si>
  <si>
    <t>Cycle 2 - Inamumu Zoned Pluton (cont.)</t>
  </si>
  <si>
    <t>Cycle 2 - Inamumu Zoned Pluton</t>
  </si>
  <si>
    <t>Cycle 2 - Satellite Plutons</t>
  </si>
  <si>
    <t>Cycle 1 (cont.)</t>
  </si>
  <si>
    <r>
      <rPr>
        <b/>
        <sz val="12"/>
        <color theme="1"/>
        <rFont val="Times New Roman"/>
        <family val="1"/>
      </rPr>
      <t>Table S3</t>
    </r>
    <r>
      <rPr>
        <sz val="12"/>
        <color theme="1"/>
        <rFont val="Times New Roman"/>
        <family val="1"/>
      </rPr>
      <t xml:space="preserve"> (cont.)</t>
    </r>
  </si>
  <si>
    <r>
      <rPr>
        <b/>
        <sz val="12"/>
        <color theme="1"/>
        <rFont val="Times New Roman"/>
        <family val="1"/>
      </rPr>
      <t xml:space="preserve">Table S3 </t>
    </r>
    <r>
      <rPr>
        <sz val="12"/>
        <color theme="1"/>
        <rFont val="Times New Roman"/>
        <family val="1"/>
      </rPr>
      <t>(cont.)</t>
    </r>
  </si>
  <si>
    <r>
      <rPr>
        <b/>
        <sz val="12"/>
        <color theme="1"/>
        <rFont val="Times New Roman"/>
        <family val="1"/>
      </rPr>
      <t>T1.</t>
    </r>
    <r>
      <rPr>
        <sz val="12"/>
        <color theme="1"/>
        <rFont val="Times New Roman"/>
        <family val="1"/>
      </rPr>
      <t xml:space="preserve"> Mineral chemistry of the Koloula Igneous Complex. </t>
    </r>
  </si>
  <si>
    <r>
      <rPr>
        <b/>
        <sz val="12"/>
        <color theme="1"/>
        <rFont val="Times New Roman"/>
        <family val="1"/>
      </rPr>
      <t>T1.</t>
    </r>
    <r>
      <rPr>
        <sz val="12"/>
        <color theme="1"/>
        <rFont val="Times New Roman"/>
        <family val="1"/>
      </rPr>
      <t xml:space="preserve"> Mineral chemistry of the Koloula Igneous Complex (cont.). </t>
    </r>
  </si>
  <si>
    <r>
      <rPr>
        <b/>
        <sz val="12"/>
        <color theme="1"/>
        <rFont val="Times New Roman"/>
        <family val="1"/>
      </rPr>
      <t>T2.</t>
    </r>
    <r>
      <rPr>
        <sz val="12"/>
        <color theme="1"/>
        <rFont val="Times New Roman"/>
        <family val="1"/>
      </rPr>
      <t xml:space="preserve"> Whole-rock standard analyses. </t>
    </r>
  </si>
  <si>
    <r>
      <rPr>
        <b/>
        <sz val="12"/>
        <color theme="1"/>
        <rFont val="Times New Roman"/>
        <family val="1"/>
      </rPr>
      <t xml:space="preserve">T3. </t>
    </r>
    <r>
      <rPr>
        <sz val="12"/>
        <color theme="1"/>
        <rFont val="Times New Roman"/>
        <family val="1"/>
      </rPr>
      <t>Major and trace element geochemistry of the Koloula Igneous Complex.</t>
    </r>
  </si>
  <si>
    <t xml:space="preserve">aplite dyke, Inamumu Zoned Pluton </t>
  </si>
  <si>
    <t>porphyritic tonalite, Inamumu Zoned Pluton</t>
  </si>
  <si>
    <t>tonalite 3, Inamumu Zoned Pluton</t>
  </si>
  <si>
    <t>tonalite 2, Inamumu Zoned Pluton</t>
  </si>
  <si>
    <t>tonalite 1, Inamumu Zoned Pluton</t>
  </si>
  <si>
    <t>Charilava Quartz Diorite, Inamumu Zoned Pluton</t>
  </si>
  <si>
    <t>Vurakara Quartz Diorite, Inamumu Zoned Pluton</t>
  </si>
  <si>
    <t>Kolokemau Tonalite</t>
  </si>
  <si>
    <t>Gabbro 2, Chakachaka Gabbro</t>
  </si>
  <si>
    <t>Gabbro 1, Chakachaka Gabbro</t>
  </si>
  <si>
    <t>Internal error (2σ)</t>
  </si>
  <si>
    <r>
      <rPr>
        <vertAlign val="superscript"/>
        <sz val="12"/>
        <rFont val="Times New Roman"/>
        <family val="1"/>
      </rPr>
      <t>208</t>
    </r>
    <r>
      <rPr>
        <sz val="12"/>
        <rFont val="Times New Roman"/>
        <family val="1"/>
      </rPr>
      <t>Pb/</t>
    </r>
    <r>
      <rPr>
        <vertAlign val="superscript"/>
        <sz val="12"/>
        <rFont val="Times New Roman"/>
        <family val="1"/>
      </rPr>
      <t>204</t>
    </r>
    <r>
      <rPr>
        <sz val="12"/>
        <rFont val="Times New Roman"/>
        <family val="1"/>
      </rPr>
      <t>Pb</t>
    </r>
  </si>
  <si>
    <r>
      <rPr>
        <vertAlign val="superscript"/>
        <sz val="12"/>
        <rFont val="Times New Roman"/>
        <family val="1"/>
      </rPr>
      <t>207</t>
    </r>
    <r>
      <rPr>
        <sz val="12"/>
        <rFont val="Times New Roman"/>
        <family val="1"/>
      </rPr>
      <t>Pb/</t>
    </r>
    <r>
      <rPr>
        <vertAlign val="superscript"/>
        <sz val="12"/>
        <rFont val="Times New Roman"/>
        <family val="1"/>
      </rPr>
      <t>204</t>
    </r>
    <r>
      <rPr>
        <sz val="12"/>
        <rFont val="Times New Roman"/>
        <family val="1"/>
      </rPr>
      <t>Pb</t>
    </r>
  </si>
  <si>
    <r>
      <rPr>
        <vertAlign val="superscript"/>
        <sz val="12"/>
        <rFont val="Times New Roman"/>
        <family val="1"/>
      </rPr>
      <t>206</t>
    </r>
    <r>
      <rPr>
        <sz val="12"/>
        <rFont val="Times New Roman"/>
        <family val="1"/>
      </rPr>
      <t>Pb/</t>
    </r>
    <r>
      <rPr>
        <vertAlign val="superscript"/>
        <sz val="12"/>
        <rFont val="Times New Roman"/>
        <family val="1"/>
      </rPr>
      <t>204</t>
    </r>
    <r>
      <rPr>
        <sz val="12"/>
        <rFont val="Times New Roman"/>
        <family val="1"/>
      </rPr>
      <t>Pb</t>
    </r>
  </si>
  <si>
    <r>
      <rPr>
        <vertAlign val="superscript"/>
        <sz val="12"/>
        <rFont val="Times New Roman"/>
        <family val="1"/>
      </rPr>
      <t>143</t>
    </r>
    <r>
      <rPr>
        <sz val="12"/>
        <rFont val="Times New Roman"/>
        <family val="1"/>
      </rPr>
      <t>Nd/</t>
    </r>
    <r>
      <rPr>
        <vertAlign val="superscript"/>
        <sz val="12"/>
        <rFont val="Times New Roman"/>
        <family val="1"/>
      </rPr>
      <t>144</t>
    </r>
    <r>
      <rPr>
        <sz val="12"/>
        <rFont val="Times New Roman"/>
        <family val="1"/>
      </rPr>
      <t>Nd</t>
    </r>
  </si>
  <si>
    <r>
      <rPr>
        <vertAlign val="superscript"/>
        <sz val="12"/>
        <rFont val="Times New Roman"/>
        <family val="1"/>
      </rPr>
      <t>87</t>
    </r>
    <r>
      <rPr>
        <sz val="12"/>
        <rFont val="Times New Roman"/>
        <family val="1"/>
      </rPr>
      <t>Sr/</t>
    </r>
    <r>
      <rPr>
        <vertAlign val="superscript"/>
        <sz val="12"/>
        <rFont val="Times New Roman"/>
        <family val="1"/>
      </rPr>
      <t>86</t>
    </r>
    <r>
      <rPr>
        <sz val="12"/>
        <rFont val="Times New Roman"/>
        <family val="1"/>
      </rPr>
      <t>Sr</t>
    </r>
  </si>
  <si>
    <r>
      <rPr>
        <b/>
        <sz val="12"/>
        <rFont val="Times New Roman"/>
        <family val="1"/>
      </rPr>
      <t>T4.</t>
    </r>
    <r>
      <rPr>
        <sz val="12"/>
        <rFont val="Times New Roman"/>
        <family val="1"/>
      </rPr>
      <t xml:space="preserve"> Radiogenic Sr, Nd and Pb isotope ratio compositions of the Koloula Igneous Complex.</t>
    </r>
  </si>
  <si>
    <t>Data sources: [1] Chivas (1977); [2] Chivas et al. (1982); [3] Tapster et al. (2016)</t>
  </si>
  <si>
    <t>[1]</t>
  </si>
  <si>
    <t>hornblende andesite dyke (Mbina)</t>
  </si>
  <si>
    <t>A.1194</t>
  </si>
  <si>
    <t>hornblende andesite dyke</t>
  </si>
  <si>
    <t>A.1244</t>
  </si>
  <si>
    <t>pyroxene-hornblende andesite dyke</t>
  </si>
  <si>
    <t>A.193</t>
  </si>
  <si>
    <t>DRM-103</t>
  </si>
  <si>
    <t>pyroxene andesite dyke</t>
  </si>
  <si>
    <t>diorite porphyry dyke</t>
  </si>
  <si>
    <t>CH9-217</t>
  </si>
  <si>
    <t>trondhjemite dyke, Inamumu Zoned Pluton</t>
  </si>
  <si>
    <t>[3]</t>
  </si>
  <si>
    <t>X192</t>
  </si>
  <si>
    <t>Chikora Tonalite Porphyry, Inamumu Zoned Pluton (isolated dyke)</t>
  </si>
  <si>
    <t>Chikora Tonalite Porphyry, Inamumu Zoned Pluton</t>
  </si>
  <si>
    <t>P.25</t>
  </si>
  <si>
    <t>[1][2]</t>
  </si>
  <si>
    <t>A.41</t>
  </si>
  <si>
    <t>X196</t>
  </si>
  <si>
    <t>X195</t>
  </si>
  <si>
    <t>aplite dyke, Inamumu Zoned Pluton</t>
  </si>
  <si>
    <t>DRM-089</t>
  </si>
  <si>
    <t>A.355</t>
  </si>
  <si>
    <t>A.448</t>
  </si>
  <si>
    <t>DRM-095</t>
  </si>
  <si>
    <t>DRM-092</t>
  </si>
  <si>
    <t>DRM-090</t>
  </si>
  <si>
    <t>A.78</t>
  </si>
  <si>
    <t>RKN-219</t>
  </si>
  <si>
    <t>A.96</t>
  </si>
  <si>
    <t>DRM-088</t>
  </si>
  <si>
    <t>DRM-091</t>
  </si>
  <si>
    <t>X190</t>
  </si>
  <si>
    <t>A.118</t>
  </si>
  <si>
    <t>DRM-107</t>
  </si>
  <si>
    <t>DRM-106</t>
  </si>
  <si>
    <t>A.20</t>
  </si>
  <si>
    <t>A.232</t>
  </si>
  <si>
    <t>X213</t>
  </si>
  <si>
    <t>X208</t>
  </si>
  <si>
    <t>X193</t>
  </si>
  <si>
    <t>A.16</t>
  </si>
  <si>
    <t>P.5</t>
  </si>
  <si>
    <t>X203</t>
  </si>
  <si>
    <t>X202</t>
  </si>
  <si>
    <t>X189</t>
  </si>
  <si>
    <t>X188</t>
  </si>
  <si>
    <t>X214</t>
  </si>
  <si>
    <t>RKN-34</t>
  </si>
  <si>
    <t>A.153</t>
  </si>
  <si>
    <t>RKN-23</t>
  </si>
  <si>
    <t>A.249</t>
  </si>
  <si>
    <t>DRM-098</t>
  </si>
  <si>
    <t>RKN-5</t>
  </si>
  <si>
    <t>A.396</t>
  </si>
  <si>
    <t>A.29</t>
  </si>
  <si>
    <t>X198</t>
  </si>
  <si>
    <t>X197</t>
  </si>
  <si>
    <t>X178</t>
  </si>
  <si>
    <t>CH3-600</t>
  </si>
  <si>
    <t>RKN-149</t>
  </si>
  <si>
    <t>CHS-600</t>
  </si>
  <si>
    <t>RKN-275</t>
  </si>
  <si>
    <t>RKN-324</t>
  </si>
  <si>
    <t>High Chikora Granodiorite</t>
  </si>
  <si>
    <t>A.201</t>
  </si>
  <si>
    <t>RKN-352</t>
  </si>
  <si>
    <t>A.915</t>
  </si>
  <si>
    <t>RKN-336</t>
  </si>
  <si>
    <t>A.723</t>
  </si>
  <si>
    <t>A.1021</t>
  </si>
  <si>
    <t>A.560</t>
  </si>
  <si>
    <t>RKN-364</t>
  </si>
  <si>
    <t>RKN-362</t>
  </si>
  <si>
    <t>RKN-372</t>
  </si>
  <si>
    <t>A.628</t>
  </si>
  <si>
    <t>DRM-096</t>
  </si>
  <si>
    <t>DRM-097</t>
  </si>
  <si>
    <t>A.785</t>
  </si>
  <si>
    <t>A.728</t>
  </si>
  <si>
    <t>X176</t>
  </si>
  <si>
    <t>A.572</t>
  </si>
  <si>
    <t>A.1164</t>
  </si>
  <si>
    <t>A.919</t>
  </si>
  <si>
    <t>A.458</t>
  </si>
  <si>
    <t>RKN-303</t>
  </si>
  <si>
    <t>DRM-094</t>
  </si>
  <si>
    <t>RKN-281</t>
  </si>
  <si>
    <t>DRM-101</t>
  </si>
  <si>
    <t>RKN-151</t>
  </si>
  <si>
    <t>DRM-099</t>
  </si>
  <si>
    <t>DRM-093</t>
  </si>
  <si>
    <t>DRM-109</t>
  </si>
  <si>
    <t>DRM-108</t>
  </si>
  <si>
    <t>DRM-100</t>
  </si>
  <si>
    <t>CH6-600</t>
  </si>
  <si>
    <t>BDH-65513</t>
  </si>
  <si>
    <t>A.1017</t>
  </si>
  <si>
    <t>A.1004</t>
  </si>
  <si>
    <t>A.962</t>
  </si>
  <si>
    <t>pyroxenite segregation within Gabbro 2</t>
  </si>
  <si>
    <t>A.169</t>
  </si>
  <si>
    <t>RKN-40</t>
  </si>
  <si>
    <t>RKN-61</t>
  </si>
  <si>
    <t>DRM-105</t>
  </si>
  <si>
    <t>DRM-104</t>
  </si>
  <si>
    <t>[2]</t>
  </si>
  <si>
    <t>AA.3</t>
  </si>
  <si>
    <t>ICP-MS</t>
  </si>
  <si>
    <t>XRF</t>
  </si>
  <si>
    <t>Method:</t>
  </si>
  <si>
    <t>Cu/Mo</t>
  </si>
  <si>
    <t>Zn/Cd</t>
  </si>
  <si>
    <r>
      <t>(Dy/Yb)</t>
    </r>
    <r>
      <rPr>
        <vertAlign val="subscript"/>
        <sz val="12"/>
        <color theme="1"/>
        <rFont val="Times New Roman"/>
        <family val="1"/>
      </rPr>
      <t>N</t>
    </r>
  </si>
  <si>
    <r>
      <t>(Ce/Yb)</t>
    </r>
    <r>
      <rPr>
        <vertAlign val="subscript"/>
        <sz val="12"/>
        <color theme="1"/>
        <rFont val="Times New Roman"/>
        <family val="1"/>
      </rPr>
      <t>N</t>
    </r>
  </si>
  <si>
    <r>
      <t>(La/Sm)</t>
    </r>
    <r>
      <rPr>
        <vertAlign val="subscript"/>
        <sz val="12"/>
        <color theme="1"/>
        <rFont val="Times New Roman"/>
        <family val="1"/>
      </rPr>
      <t>N</t>
    </r>
  </si>
  <si>
    <t>Ti</t>
  </si>
  <si>
    <r>
      <t>P</t>
    </r>
    <r>
      <rPr>
        <vertAlign val="sub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O</t>
    </r>
    <r>
      <rPr>
        <vertAlign val="subscript"/>
        <sz val="12"/>
        <color indexed="8"/>
        <rFont val="Times New Roman"/>
        <family val="1"/>
      </rPr>
      <t>5</t>
    </r>
  </si>
  <si>
    <r>
      <t>K</t>
    </r>
    <r>
      <rPr>
        <vertAlign val="sub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O</t>
    </r>
  </si>
  <si>
    <r>
      <t>Na</t>
    </r>
    <r>
      <rPr>
        <vertAlign val="sub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O</t>
    </r>
  </si>
  <si>
    <t>FeO</t>
  </si>
  <si>
    <r>
      <t>Fe</t>
    </r>
    <r>
      <rPr>
        <vertAlign val="sub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O</t>
    </r>
    <r>
      <rPr>
        <vertAlign val="subscript"/>
        <sz val="12"/>
        <color indexed="8"/>
        <rFont val="Times New Roman"/>
        <family val="1"/>
      </rPr>
      <t>3</t>
    </r>
  </si>
  <si>
    <r>
      <t>Al</t>
    </r>
    <r>
      <rPr>
        <vertAlign val="sub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O</t>
    </r>
    <r>
      <rPr>
        <vertAlign val="subscript"/>
        <sz val="12"/>
        <color indexed="8"/>
        <rFont val="Times New Roman"/>
        <family val="1"/>
      </rPr>
      <t>3</t>
    </r>
  </si>
  <si>
    <r>
      <t>TiO</t>
    </r>
    <r>
      <rPr>
        <vertAlign val="subscript"/>
        <sz val="12"/>
        <color indexed="8"/>
        <rFont val="Times New Roman"/>
        <family val="1"/>
      </rPr>
      <t>2</t>
    </r>
  </si>
  <si>
    <r>
      <t>SiO</t>
    </r>
    <r>
      <rPr>
        <vertAlign val="subscript"/>
        <sz val="12"/>
        <color indexed="8"/>
        <rFont val="Times New Roman"/>
        <family val="1"/>
      </rPr>
      <t>2</t>
    </r>
  </si>
  <si>
    <t>Source</t>
  </si>
  <si>
    <r>
      <rPr>
        <b/>
        <sz val="12"/>
        <color theme="1"/>
        <rFont val="Times New Roman"/>
        <family val="1"/>
      </rPr>
      <t xml:space="preserve">Table S5. </t>
    </r>
    <r>
      <rPr>
        <sz val="12"/>
        <color theme="1"/>
        <rFont val="Times New Roman"/>
        <family val="1"/>
      </rPr>
      <t>Major and trace element geochemistry of the Koloula Igneous Complex from the literature.</t>
    </r>
  </si>
  <si>
    <t>Data sources: [1] König and Schuth (2011); [2] Ridgway and Coulson (1987); [3] Chivas (1977)</t>
  </si>
  <si>
    <t>Early Miocene</t>
  </si>
  <si>
    <t>Suta Volcanics, Guadalcanal</t>
  </si>
  <si>
    <t>Andesite</t>
  </si>
  <si>
    <t>RKN-349</t>
  </si>
  <si>
    <t>A.1102</t>
  </si>
  <si>
    <t>Basaltic andesite</t>
  </si>
  <si>
    <t>RKN-347</t>
  </si>
  <si>
    <t>A.1030</t>
  </si>
  <si>
    <t>A.947</t>
  </si>
  <si>
    <t>A.710</t>
  </si>
  <si>
    <t>A.707</t>
  </si>
  <si>
    <t>RKN-337</t>
  </si>
  <si>
    <t>RKN-289</t>
  </si>
  <si>
    <t>RKN-353</t>
  </si>
  <si>
    <t>A.1258</t>
  </si>
  <si>
    <t>A.705</t>
  </si>
  <si>
    <t>A.639</t>
  </si>
  <si>
    <t>RKN-331</t>
  </si>
  <si>
    <t>Voza lavas, Choiseul</t>
  </si>
  <si>
    <t>C155</t>
  </si>
  <si>
    <t>C125</t>
  </si>
  <si>
    <t>C93</t>
  </si>
  <si>
    <t>C71</t>
  </si>
  <si>
    <t>C47B</t>
  </si>
  <si>
    <t>C28</t>
  </si>
  <si>
    <t>C21</t>
  </si>
  <si>
    <t>B123</t>
  </si>
  <si>
    <t>B118</t>
  </si>
  <si>
    <t>B89</t>
  </si>
  <si>
    <t>B17</t>
  </si>
  <si>
    <t>B13</t>
  </si>
  <si>
    <t>B11</t>
  </si>
  <si>
    <t>B10</t>
  </si>
  <si>
    <t>B8</t>
  </si>
  <si>
    <t>A139</t>
  </si>
  <si>
    <t>A45</t>
  </si>
  <si>
    <t>Tinakula</t>
  </si>
  <si>
    <t>Unknown</t>
  </si>
  <si>
    <t>S 215</t>
  </si>
  <si>
    <t>S 207</t>
  </si>
  <si>
    <t>Vanikoro</t>
  </si>
  <si>
    <t>S 194</t>
  </si>
  <si>
    <t>S 187</t>
  </si>
  <si>
    <t>Eastern</t>
  </si>
  <si>
    <t>Utupua</t>
  </si>
  <si>
    <t>S 206 Utu</t>
  </si>
  <si>
    <t>Picrite</t>
  </si>
  <si>
    <t>S 204 Utu</t>
  </si>
  <si>
    <t>S 202 Utu</t>
  </si>
  <si>
    <t>Gabbro</t>
  </si>
  <si>
    <t>S 200 Utu</t>
  </si>
  <si>
    <t>Central</t>
  </si>
  <si>
    <t>Guadalcanal</t>
  </si>
  <si>
    <t>S 185 Gua</t>
  </si>
  <si>
    <t>Makira</t>
  </si>
  <si>
    <t>Dacite</t>
  </si>
  <si>
    <t>S 163 Mak</t>
  </si>
  <si>
    <t>Mbanika</t>
  </si>
  <si>
    <t>S 160 Mba</t>
  </si>
  <si>
    <t>Western</t>
  </si>
  <si>
    <t>Kolombangara</t>
  </si>
  <si>
    <t>S 152 Kol</t>
  </si>
  <si>
    <t>S 149 Kol</t>
  </si>
  <si>
    <t>New Georgia, NW</t>
  </si>
  <si>
    <t>S 143 NG</t>
  </si>
  <si>
    <t>S 142 NG</t>
  </si>
  <si>
    <t>Rendova</t>
  </si>
  <si>
    <t>S 137 Ren</t>
  </si>
  <si>
    <t>S 134 Ren</t>
  </si>
  <si>
    <t>Simbo</t>
  </si>
  <si>
    <t>SB 133b</t>
  </si>
  <si>
    <t>SB 132</t>
  </si>
  <si>
    <t>SB 129</t>
  </si>
  <si>
    <t>SB 128</t>
  </si>
  <si>
    <t>SB 125</t>
  </si>
  <si>
    <t xml:space="preserve">SB 123 </t>
  </si>
  <si>
    <t>SB 121</t>
  </si>
  <si>
    <t>Fauro</t>
  </si>
  <si>
    <t>S 98 Fau</t>
  </si>
  <si>
    <t>S 90 Fau</t>
  </si>
  <si>
    <t>New Georgia, SE</t>
  </si>
  <si>
    <t>S 70</t>
  </si>
  <si>
    <t>S 67</t>
  </si>
  <si>
    <t>S 66</t>
  </si>
  <si>
    <t>S S 1</t>
  </si>
  <si>
    <t>S 58</t>
  </si>
  <si>
    <t>S 52</t>
  </si>
  <si>
    <t>S 49</t>
  </si>
  <si>
    <t>S 47</t>
  </si>
  <si>
    <t>S 46</t>
  </si>
  <si>
    <t>S 44</t>
  </si>
  <si>
    <t>S 43</t>
  </si>
  <si>
    <t>S 37</t>
  </si>
  <si>
    <t>S 33</t>
  </si>
  <si>
    <t>S E 16</t>
  </si>
  <si>
    <t>S E 15</t>
  </si>
  <si>
    <t>New Georgia, Hapai</t>
  </si>
  <si>
    <t>S E 3</t>
  </si>
  <si>
    <t>S E 1</t>
  </si>
  <si>
    <t>New Georgia, Central</t>
  </si>
  <si>
    <t>S 23</t>
  </si>
  <si>
    <t>S 18</t>
  </si>
  <si>
    <t>S 15</t>
  </si>
  <si>
    <t>Kohinggo</t>
  </si>
  <si>
    <t>S 13</t>
  </si>
  <si>
    <t>S 9</t>
  </si>
  <si>
    <t>S 7</t>
  </si>
  <si>
    <t>S 5</t>
  </si>
  <si>
    <t>Ghizo</t>
  </si>
  <si>
    <t>S 4</t>
  </si>
  <si>
    <t>Sm/La</t>
  </si>
  <si>
    <t>Th/La</t>
  </si>
  <si>
    <t>La/Sm</t>
  </si>
  <si>
    <t>Nb/Y</t>
  </si>
  <si>
    <t>Rb/Y</t>
  </si>
  <si>
    <t>Th/Zr</t>
  </si>
  <si>
    <t>Nb/Zr</t>
  </si>
  <si>
    <t>Sr/Nd</t>
  </si>
  <si>
    <t>Th/Yb</t>
  </si>
  <si>
    <r>
      <t>(Gd/Yb)</t>
    </r>
    <r>
      <rPr>
        <vertAlign val="subscript"/>
        <sz val="12"/>
        <color theme="1"/>
        <rFont val="Times New Roman"/>
        <family val="1"/>
      </rPr>
      <t>N</t>
    </r>
  </si>
  <si>
    <r>
      <t>(La/Yb)</t>
    </r>
    <r>
      <rPr>
        <vertAlign val="subscript"/>
        <sz val="12"/>
        <color theme="1"/>
        <rFont val="Times New Roman"/>
        <family val="1"/>
      </rPr>
      <t>N</t>
    </r>
  </si>
  <si>
    <r>
      <rPr>
        <vertAlign val="superscript"/>
        <sz val="12"/>
        <color rgb="FF000000"/>
        <rFont val="Times New Roman"/>
        <family val="1"/>
      </rPr>
      <t>208</t>
    </r>
    <r>
      <rPr>
        <sz val="12"/>
        <color indexed="8"/>
        <rFont val="Times New Roman"/>
        <family val="1"/>
      </rPr>
      <t>Pb/</t>
    </r>
    <r>
      <rPr>
        <vertAlign val="superscript"/>
        <sz val="12"/>
        <color rgb="FF000000"/>
        <rFont val="Times New Roman"/>
        <family val="1"/>
      </rPr>
      <t>204</t>
    </r>
    <r>
      <rPr>
        <sz val="12"/>
        <color indexed="8"/>
        <rFont val="Times New Roman"/>
        <family val="1"/>
      </rPr>
      <t>Pb</t>
    </r>
  </si>
  <si>
    <r>
      <rPr>
        <vertAlign val="superscript"/>
        <sz val="12"/>
        <color rgb="FF000000"/>
        <rFont val="Times New Roman"/>
        <family val="1"/>
      </rPr>
      <t>207</t>
    </r>
    <r>
      <rPr>
        <sz val="12"/>
        <color indexed="8"/>
        <rFont val="Times New Roman"/>
        <family val="1"/>
      </rPr>
      <t>Pb/</t>
    </r>
    <r>
      <rPr>
        <vertAlign val="superscript"/>
        <sz val="12"/>
        <color rgb="FF000000"/>
        <rFont val="Times New Roman"/>
        <family val="1"/>
      </rPr>
      <t>204</t>
    </r>
    <r>
      <rPr>
        <sz val="12"/>
        <color indexed="8"/>
        <rFont val="Times New Roman"/>
        <family val="1"/>
      </rPr>
      <t>Pb</t>
    </r>
  </si>
  <si>
    <r>
      <rPr>
        <vertAlign val="superscript"/>
        <sz val="12"/>
        <color rgb="FF000000"/>
        <rFont val="Times New Roman"/>
        <family val="1"/>
      </rPr>
      <t>206</t>
    </r>
    <r>
      <rPr>
        <sz val="12"/>
        <color indexed="8"/>
        <rFont val="Times New Roman"/>
        <family val="1"/>
      </rPr>
      <t>Pb/</t>
    </r>
    <r>
      <rPr>
        <vertAlign val="superscript"/>
        <sz val="12"/>
        <color rgb="FF000000"/>
        <rFont val="Times New Roman"/>
        <family val="1"/>
      </rPr>
      <t>204</t>
    </r>
    <r>
      <rPr>
        <sz val="12"/>
        <color indexed="8"/>
        <rFont val="Times New Roman"/>
        <family val="1"/>
      </rPr>
      <t>Pb</t>
    </r>
  </si>
  <si>
    <r>
      <rPr>
        <vertAlign val="superscript"/>
        <sz val="12"/>
        <color rgb="FF000000"/>
        <rFont val="Times New Roman"/>
        <family val="1"/>
      </rPr>
      <t>176</t>
    </r>
    <r>
      <rPr>
        <sz val="12"/>
        <color indexed="8"/>
        <rFont val="Times New Roman"/>
        <family val="1"/>
      </rPr>
      <t>Hf/</t>
    </r>
    <r>
      <rPr>
        <vertAlign val="superscript"/>
        <sz val="12"/>
        <color rgb="FF000000"/>
        <rFont val="Times New Roman"/>
        <family val="1"/>
      </rPr>
      <t>177</t>
    </r>
    <r>
      <rPr>
        <sz val="12"/>
        <color indexed="8"/>
        <rFont val="Times New Roman"/>
        <family val="1"/>
      </rPr>
      <t>Hf</t>
    </r>
  </si>
  <si>
    <r>
      <rPr>
        <vertAlign val="superscript"/>
        <sz val="12"/>
        <color rgb="FF000000"/>
        <rFont val="Times New Roman"/>
        <family val="1"/>
      </rPr>
      <t>143</t>
    </r>
    <r>
      <rPr>
        <sz val="12"/>
        <color indexed="8"/>
        <rFont val="Times New Roman"/>
        <family val="1"/>
      </rPr>
      <t>Nd/</t>
    </r>
    <r>
      <rPr>
        <vertAlign val="superscript"/>
        <sz val="12"/>
        <color rgb="FF000000"/>
        <rFont val="Times New Roman"/>
        <family val="1"/>
      </rPr>
      <t>144</t>
    </r>
    <r>
      <rPr>
        <sz val="12"/>
        <color indexed="8"/>
        <rFont val="Times New Roman"/>
        <family val="1"/>
      </rPr>
      <t>Nd</t>
    </r>
  </si>
  <si>
    <r>
      <rPr>
        <vertAlign val="superscript"/>
        <sz val="12"/>
        <color rgb="FF000000"/>
        <rFont val="Times New Roman"/>
        <family val="1"/>
      </rPr>
      <t>86</t>
    </r>
    <r>
      <rPr>
        <sz val="12"/>
        <color indexed="8"/>
        <rFont val="Times New Roman"/>
        <family val="1"/>
      </rPr>
      <t>Sr/</t>
    </r>
    <r>
      <rPr>
        <vertAlign val="superscript"/>
        <sz val="12"/>
        <color rgb="FF000000"/>
        <rFont val="Times New Roman"/>
        <family val="1"/>
      </rPr>
      <t>86</t>
    </r>
    <r>
      <rPr>
        <sz val="12"/>
        <color indexed="8"/>
        <rFont val="Times New Roman"/>
        <family val="1"/>
      </rPr>
      <t>Sr</t>
    </r>
  </si>
  <si>
    <t>Age error</t>
  </si>
  <si>
    <t>Age (Ma)</t>
  </si>
  <si>
    <t>Age</t>
  </si>
  <si>
    <t>Longitude</t>
  </si>
  <si>
    <t xml:space="preserve"> Latitude</t>
  </si>
  <si>
    <t>Province</t>
  </si>
  <si>
    <t>Location</t>
  </si>
  <si>
    <r>
      <rPr>
        <b/>
        <sz val="12"/>
        <color theme="1"/>
        <rFont val="Times New Roman"/>
        <family val="1"/>
      </rPr>
      <t>T6.</t>
    </r>
    <r>
      <rPr>
        <sz val="12"/>
        <color theme="1"/>
        <rFont val="Times New Roman"/>
        <family val="1"/>
      </rPr>
      <t xml:space="preserve"> Major and trace element geochemistry data for recent lavas from the Solomon island arc from the literature.</t>
    </r>
  </si>
  <si>
    <r>
      <t xml:space="preserve">Data sources: [1] Schuth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(2004); [2] Schuth et al. (2009); [3] König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(2007)</t>
    </r>
  </si>
  <si>
    <r>
      <t>***A = Na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O+K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O/((Na2O+K2O) + MgO + Fe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3</t>
    </r>
    <r>
      <rPr>
        <vertAlign val="super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)*100</t>
    </r>
  </si>
  <si>
    <r>
      <t>**M = MgO/(MgO + Fe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3</t>
    </r>
    <r>
      <rPr>
        <vertAlign val="super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+ (Na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O+K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O))*100</t>
    </r>
  </si>
  <si>
    <r>
      <t>*F = Fe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3</t>
    </r>
    <r>
      <rPr>
        <vertAlign val="super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/(Fe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3</t>
    </r>
    <r>
      <rPr>
        <vertAlign val="superscript"/>
        <sz val="12"/>
        <color theme="1"/>
        <rFont val="Times New Roman"/>
        <family val="1"/>
      </rPr>
      <t xml:space="preserve">T </t>
    </r>
    <r>
      <rPr>
        <sz val="12"/>
        <color theme="1"/>
        <rFont val="Times New Roman"/>
        <family val="1"/>
      </rPr>
      <t>+ MgO + (Na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 + K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O))*100</t>
    </r>
  </si>
  <si>
    <t xml:space="preserve"> S 100 VL</t>
  </si>
  <si>
    <t>Holocene</t>
  </si>
  <si>
    <t>Vella Lavella, New Georgia Islands, Western Province</t>
  </si>
  <si>
    <t xml:space="preserve"> S 98 FAU</t>
  </si>
  <si>
    <t>Fauro Island Group, Shortland Islands, Western Province</t>
  </si>
  <si>
    <t>Boninite</t>
  </si>
  <si>
    <t xml:space="preserve"> S 90 FAU</t>
  </si>
  <si>
    <t>SB 131</t>
  </si>
  <si>
    <t>Quaternary</t>
  </si>
  <si>
    <t>New Georgia Islands</t>
  </si>
  <si>
    <t>RG 119</t>
  </si>
  <si>
    <t>RG 118</t>
  </si>
  <si>
    <t>RG 117</t>
  </si>
  <si>
    <t>RG 113</t>
  </si>
  <si>
    <t>VL 110</t>
  </si>
  <si>
    <t>VL 103</t>
  </si>
  <si>
    <t>VL 102</t>
  </si>
  <si>
    <t>S 220 SC</t>
  </si>
  <si>
    <t>Santa Cruz Archipelago</t>
  </si>
  <si>
    <t>S 217 SC</t>
  </si>
  <si>
    <t>S 210 TIN</t>
  </si>
  <si>
    <t>S 193 VAN</t>
  </si>
  <si>
    <t>S 182 GUA</t>
  </si>
  <si>
    <t>S 179 GUA</t>
  </si>
  <si>
    <t>S 164 MAK</t>
  </si>
  <si>
    <t>S 162 MAK</t>
  </si>
  <si>
    <t>S 158 PAV</t>
  </si>
  <si>
    <t>Russell Islands</t>
  </si>
  <si>
    <t>S 153 MBO</t>
  </si>
  <si>
    <t>S 108 VL</t>
  </si>
  <si>
    <t>S 107 VL</t>
  </si>
  <si>
    <t>S 95 SHO</t>
  </si>
  <si>
    <t>Shortland Islands</t>
  </si>
  <si>
    <t>S 88 A+ FAU</t>
  </si>
  <si>
    <t>S 87 VL</t>
  </si>
  <si>
    <t>S 84 GHI</t>
  </si>
  <si>
    <t>S N 2</t>
  </si>
  <si>
    <t>S 53</t>
  </si>
  <si>
    <t>S 35</t>
  </si>
  <si>
    <t>S 27</t>
  </si>
  <si>
    <t>SS 1</t>
  </si>
  <si>
    <t>SE 16</t>
  </si>
  <si>
    <t>SE 3</t>
  </si>
  <si>
    <t>SE 1</t>
  </si>
  <si>
    <t>S76</t>
  </si>
  <si>
    <t>S72</t>
  </si>
  <si>
    <t>S70</t>
  </si>
  <si>
    <t>S67</t>
  </si>
  <si>
    <t>S66</t>
  </si>
  <si>
    <t>S58</t>
  </si>
  <si>
    <t>S52</t>
  </si>
  <si>
    <t>S49</t>
  </si>
  <si>
    <t>S47</t>
  </si>
  <si>
    <t>S44</t>
  </si>
  <si>
    <t>S43</t>
  </si>
  <si>
    <t>S17</t>
  </si>
  <si>
    <r>
      <t>(Ce/Yb)</t>
    </r>
    <r>
      <rPr>
        <vertAlign val="subscript"/>
        <sz val="12"/>
        <color rgb="FF000000"/>
        <rFont val="Times New Roman"/>
        <family val="1"/>
      </rPr>
      <t>N</t>
    </r>
  </si>
  <si>
    <r>
      <t>(Dy/Yb)</t>
    </r>
    <r>
      <rPr>
        <vertAlign val="subscript"/>
        <sz val="12"/>
        <color rgb="FF000000"/>
        <rFont val="Times New Roman"/>
        <family val="1"/>
      </rPr>
      <t>N</t>
    </r>
  </si>
  <si>
    <t>Ta/Ta*</t>
  </si>
  <si>
    <t>Hf/Hf*</t>
  </si>
  <si>
    <t>Ce/Ce*</t>
  </si>
  <si>
    <t>Zr/Zr*</t>
  </si>
  <si>
    <t>Pb/Pb*</t>
  </si>
  <si>
    <t>Nb/Nb*</t>
  </si>
  <si>
    <t>Ti/Y</t>
  </si>
  <si>
    <t>Zr/Ti</t>
  </si>
  <si>
    <t>Ta/Yb</t>
  </si>
  <si>
    <t>Dy/Yb</t>
  </si>
  <si>
    <t>Nd/Sm</t>
  </si>
  <si>
    <t>Zr/Y</t>
  </si>
  <si>
    <r>
      <t>Al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/TiO</t>
    </r>
    <r>
      <rPr>
        <vertAlign val="subscript"/>
        <sz val="12"/>
        <color rgb="FF000000"/>
        <rFont val="Times New Roman"/>
        <family val="1"/>
      </rPr>
      <t>2</t>
    </r>
  </si>
  <si>
    <r>
      <t>Fe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3</t>
    </r>
    <r>
      <rPr>
        <vertAlign val="superscript"/>
        <sz val="12"/>
        <color rgb="FF000000"/>
        <rFont val="Times New Roman"/>
        <family val="1"/>
      </rPr>
      <t>T</t>
    </r>
    <r>
      <rPr>
        <sz val="12"/>
        <color rgb="FF000000"/>
        <rFont val="Times New Roman"/>
        <family val="1"/>
      </rPr>
      <t>/MgO</t>
    </r>
  </si>
  <si>
    <t>A***</t>
  </si>
  <si>
    <t>M**</t>
  </si>
  <si>
    <t>F*</t>
  </si>
  <si>
    <r>
      <t>Na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 + K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</si>
  <si>
    <t>An content (%)</t>
  </si>
  <si>
    <t xml:space="preserve">Source </t>
  </si>
  <si>
    <t>Sample ID</t>
  </si>
  <si>
    <t>Occurrence</t>
  </si>
  <si>
    <t>Be</t>
  </si>
  <si>
    <t>LOI</t>
  </si>
  <si>
    <r>
      <t>P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5</t>
    </r>
  </si>
  <si>
    <r>
      <t>TiO</t>
    </r>
    <r>
      <rPr>
        <vertAlign val="subscript"/>
        <sz val="12"/>
        <color rgb="FF000000"/>
        <rFont val="Times New Roman"/>
        <family val="1"/>
      </rPr>
      <t>2</t>
    </r>
  </si>
  <si>
    <r>
      <t>K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</si>
  <si>
    <r>
      <t>Na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</si>
  <si>
    <r>
      <t>Al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3</t>
    </r>
  </si>
  <si>
    <r>
      <t>SiO</t>
    </r>
    <r>
      <rPr>
        <vertAlign val="subscript"/>
        <sz val="12"/>
        <color rgb="FF000000"/>
        <rFont val="Times New Roman"/>
        <family val="1"/>
      </rPr>
      <t>2</t>
    </r>
  </si>
  <si>
    <r>
      <rPr>
        <b/>
        <sz val="12"/>
        <color theme="1"/>
        <rFont val="Times New Roman"/>
        <family val="1"/>
      </rPr>
      <t>T6.</t>
    </r>
    <r>
      <rPr>
        <sz val="12"/>
        <color theme="1"/>
        <rFont val="Times New Roman"/>
        <family val="1"/>
      </rPr>
      <t xml:space="preserve"> Major and trace element geochemistry data for recent lavas from the Solomon island arc from the literature (cont.).</t>
    </r>
  </si>
  <si>
    <r>
      <rPr>
        <vertAlign val="superscript"/>
        <sz val="12"/>
        <color theme="1"/>
        <rFont val="Times New Roman"/>
        <family val="1"/>
      </rPr>
      <t>[5]</t>
    </r>
    <r>
      <rPr>
        <sz val="12"/>
        <color theme="1"/>
        <rFont val="Times New Roman"/>
        <family val="1"/>
      </rPr>
      <t>Thirlwall MF, Graham AM, Arculus RJ, Harmon RS, Macpherson CG (1996) Resolution of the effects of crustal assimilation, sediment subduction, and fluid transport in island arc magmas: Pb-Sr-Nd-O geochemistry of Grenada, Lesser Antilles. Geochim Cosmochim Acta 60:4785-4810.</t>
    </r>
  </si>
  <si>
    <r>
      <t>[4]</t>
    </r>
    <r>
      <rPr>
        <sz val="12"/>
        <color theme="1"/>
        <rFont val="Times New Roman"/>
        <family val="1"/>
      </rPr>
      <t>Ramsay WRH, Crawford AJ, Foden JD (1984) Field setting, mineralogy, chemistry, and genesis of arc picrites, New Georgia, Solomon Islands. Contrib Mineral Petrol 88:386-402.</t>
    </r>
  </si>
  <si>
    <r>
      <t>[3]</t>
    </r>
    <r>
      <rPr>
        <sz val="12"/>
        <color theme="1"/>
        <rFont val="Times New Roman"/>
        <family val="1"/>
      </rPr>
      <t xml:space="preserve">Yamamoto M (1988) Picritic primary magma and its source mantle for Oshima-Oshima and back-arc side volcanoes, northeast Japan arc. Contrib Mineral Petrol 99:352-359. </t>
    </r>
  </si>
  <si>
    <r>
      <t>[2]</t>
    </r>
    <r>
      <rPr>
        <sz val="12"/>
        <color theme="1"/>
        <rFont val="Times New Roman"/>
        <family val="1"/>
      </rPr>
      <t>Nye CJ, Reid MR (1986) Geochemistry of primary and least fractionated lavas from Okmok Volcano, central Aleutians: implications for arc magma genesis. J Geophys Res 91:10271-10287.</t>
    </r>
  </si>
  <si>
    <r>
      <rPr>
        <vertAlign val="superscript"/>
        <sz val="12"/>
        <color theme="1"/>
        <rFont val="Times New Roman"/>
        <family val="1"/>
      </rPr>
      <t>[1]</t>
    </r>
    <r>
      <rPr>
        <sz val="12"/>
        <color theme="1"/>
        <rFont val="Times New Roman"/>
        <family val="1"/>
      </rPr>
      <t>Della-Pasqua F, Varne R (1997) Primitive ankaramitic magmas in volcanics arcs: a melt-inclusion approach. Can Mineral 35:291-312.</t>
    </r>
  </si>
  <si>
    <t>Data sources:</t>
  </si>
  <si>
    <r>
      <t>Grenada (Lesser Antilles arc)</t>
    </r>
    <r>
      <rPr>
        <i/>
        <vertAlign val="superscript"/>
        <sz val="12"/>
        <color theme="1"/>
        <rFont val="Times New Roman"/>
        <family val="1"/>
      </rPr>
      <t>[5]</t>
    </r>
  </si>
  <si>
    <r>
      <t>Aoba, Vanuata (New Hebrides arc)</t>
    </r>
    <r>
      <rPr>
        <i/>
        <vertAlign val="superscript"/>
        <sz val="12"/>
        <color theme="1"/>
        <rFont val="Times New Roman"/>
        <family val="1"/>
      </rPr>
      <t>[4]</t>
    </r>
  </si>
  <si>
    <r>
      <t>Oshima-Oshima, Japan (Honshu arc)</t>
    </r>
    <r>
      <rPr>
        <i/>
        <vertAlign val="superscript"/>
        <sz val="12"/>
        <color theme="1"/>
        <rFont val="Times New Roman"/>
        <family val="1"/>
      </rPr>
      <t>[3]</t>
    </r>
  </si>
  <si>
    <r>
      <t>Okmok, Alaska (Aleutian arc)</t>
    </r>
    <r>
      <rPr>
        <i/>
        <vertAlign val="superscript"/>
        <sz val="12"/>
        <color theme="1"/>
        <rFont val="Times New Roman"/>
        <family val="1"/>
      </rPr>
      <t>[2]</t>
    </r>
  </si>
  <si>
    <r>
      <t>Ulakan, Bali (Sunda arc)</t>
    </r>
    <r>
      <rPr>
        <i/>
        <vertAlign val="superscript"/>
        <sz val="12"/>
        <color theme="1"/>
        <rFont val="Times New Roman"/>
        <family val="1"/>
      </rPr>
      <t>[1]</t>
    </r>
  </si>
  <si>
    <t>Primary arc magma compositions from other arcs</t>
  </si>
  <si>
    <t>Most evolved  calculated melt composition</t>
  </si>
  <si>
    <t>KIC high-Al basaltic parental magma</t>
  </si>
  <si>
    <t xml:space="preserve">KIC primary magma </t>
  </si>
  <si>
    <t>KIC starting composition (sample A.498)</t>
  </si>
  <si>
    <r>
      <t>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</si>
  <si>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r>
      <t xml:space="preserve"> P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5</t>
    </r>
  </si>
  <si>
    <r>
      <t xml:space="preserve"> TiO</t>
    </r>
    <r>
      <rPr>
        <vertAlign val="subscript"/>
        <sz val="12"/>
        <color theme="1"/>
        <rFont val="Times New Roman"/>
        <family val="1"/>
      </rPr>
      <t>2</t>
    </r>
  </si>
  <si>
    <r>
      <t xml:space="preserve">  K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</si>
  <si>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r>
      <t xml:space="preserve"> Na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</si>
  <si>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t xml:space="preserve">  CaO</t>
  </si>
  <si>
    <t xml:space="preserve">  MgO</t>
  </si>
  <si>
    <t xml:space="preserve">  MnO</t>
  </si>
  <si>
    <r>
      <t>FeO</t>
    </r>
    <r>
      <rPr>
        <vertAlign val="superscript"/>
        <sz val="12"/>
        <color theme="1"/>
        <rFont val="Times New Roman"/>
        <family val="1"/>
      </rPr>
      <t>T</t>
    </r>
  </si>
  <si>
    <r>
      <t xml:space="preserve"> SiO</t>
    </r>
    <r>
      <rPr>
        <vertAlign val="subscript"/>
        <sz val="12"/>
        <color theme="1"/>
        <rFont val="Times New Roman"/>
        <family val="1"/>
      </rPr>
      <t>2</t>
    </r>
  </si>
  <si>
    <t>Summary</t>
  </si>
  <si>
    <r>
      <rPr>
        <b/>
        <sz val="12"/>
        <color theme="1"/>
        <rFont val="Times New Roman"/>
        <family val="1"/>
      </rPr>
      <t>T7.</t>
    </r>
    <r>
      <rPr>
        <sz val="12"/>
        <color theme="1"/>
        <rFont val="Times New Roman"/>
        <family val="1"/>
      </rPr>
      <t xml:space="preserve"> Modelled KIC primary and parental magma compositions, liquid line of descent mass balance compositions, and residual sum of squares calculations.</t>
    </r>
  </si>
  <si>
    <t>Ln(viscosity)</t>
  </si>
  <si>
    <r>
      <t>Density (</t>
    </r>
    <r>
      <rPr>
        <sz val="12"/>
        <color theme="1"/>
        <rFont val="Calibri"/>
        <family val="2"/>
      </rPr>
      <t>ρ</t>
    </r>
    <r>
      <rPr>
        <sz val="12"/>
        <color theme="1"/>
        <rFont val="Times New Roman"/>
        <family val="1"/>
      </rPr>
      <t>)</t>
    </r>
  </si>
  <si>
    <t>dNi-NiO</t>
  </si>
  <si>
    <r>
      <t>Lg(fO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</si>
  <si>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Temperature (°C)</t>
  </si>
  <si>
    <t>Os</t>
  </si>
  <si>
    <t>Re</t>
  </si>
  <si>
    <t>B</t>
  </si>
  <si>
    <r>
      <t>H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</si>
  <si>
    <r>
      <t>Cr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3</t>
    </r>
  </si>
  <si>
    <r>
      <t>FeO</t>
    </r>
    <r>
      <rPr>
        <vertAlign val="superscript"/>
        <sz val="12"/>
        <rFont val="Times New Roman"/>
        <family val="1"/>
      </rPr>
      <t>T</t>
    </r>
  </si>
  <si>
    <t>Magma compositions</t>
  </si>
  <si>
    <t>Modelled KIC primary magma compositions</t>
  </si>
  <si>
    <r>
      <rPr>
        <b/>
        <sz val="12"/>
        <color theme="1"/>
        <rFont val="Times New Roman"/>
        <family val="1"/>
      </rPr>
      <t>T7.</t>
    </r>
    <r>
      <rPr>
        <sz val="12"/>
        <color theme="1"/>
        <rFont val="Times New Roman"/>
        <family val="1"/>
      </rPr>
      <t xml:space="preserve"> Modelled KIC primary and parental magma compositions, liquid line of descent mass balance compositions, and residual sum of squares calculations (cont.).</t>
    </r>
  </si>
  <si>
    <t>Modelled KIC parental magma compositions</t>
  </si>
  <si>
    <t>Remaining melt</t>
  </si>
  <si>
    <r>
      <t xml:space="preserve">Fractionation steps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(%)</t>
    </r>
  </si>
  <si>
    <t>Average</t>
  </si>
  <si>
    <t>Chikora Tonalite Isolated Dyke</t>
  </si>
  <si>
    <t>A.60</t>
  </si>
  <si>
    <t>A.60B</t>
  </si>
  <si>
    <t>porphyritic tonalite, Inamumu Zoned Pluton (xenolith)</t>
  </si>
  <si>
    <t xml:space="preserve">A.86 </t>
  </si>
  <si>
    <t>melanocratic tonalite, Inamumu Zoned Pluton</t>
  </si>
  <si>
    <t>melanocratic tonalite</t>
  </si>
  <si>
    <t>Fractionating cumulate compositions in the KIC (Cycle 2)</t>
  </si>
  <si>
    <t>Starting melt composition (KIC's high-Al basaltic parental magma)</t>
  </si>
  <si>
    <r>
      <t>FeO</t>
    </r>
    <r>
      <rPr>
        <vertAlign val="superscript"/>
        <sz val="12"/>
        <color rgb="FF000000"/>
        <rFont val="Times New Roman"/>
        <family val="1"/>
      </rPr>
      <t>T</t>
    </r>
    <r>
      <rPr>
        <sz val="12"/>
        <color indexed="8"/>
        <rFont val="Times New Roman"/>
        <family val="1"/>
      </rPr>
      <t>/MgO</t>
    </r>
  </si>
  <si>
    <t>Utilised ompositions</t>
  </si>
  <si>
    <t>Percentage of melt remaining at the corresponding step (accounts for the decreasing melt mass during fractionation)</t>
  </si>
  <si>
    <r>
      <t>X</t>
    </r>
    <r>
      <rPr>
        <vertAlign val="subscript"/>
        <sz val="12"/>
        <color theme="1"/>
        <rFont val="Times New Roman"/>
        <family val="1"/>
      </rPr>
      <t>m</t>
    </r>
  </si>
  <si>
    <r>
      <t>X = (X</t>
    </r>
    <r>
      <rPr>
        <vertAlign val="subscript"/>
        <sz val="12"/>
        <color theme="1"/>
        <rFont val="Times New Roman"/>
        <family val="1"/>
      </rPr>
      <t>m-1</t>
    </r>
    <r>
      <rPr>
        <sz val="12"/>
        <color theme="1"/>
        <rFont val="Times New Roman"/>
        <family val="1"/>
      </rPr>
      <t>-X</t>
    </r>
    <r>
      <rPr>
        <vertAlign val="subscript"/>
        <sz val="12"/>
        <color theme="1"/>
        <rFont val="Times New Roman"/>
        <family val="1"/>
      </rPr>
      <t>m</t>
    </r>
    <r>
      <rPr>
        <sz val="12"/>
        <color theme="1"/>
        <rFont val="Times New Roman"/>
        <family val="1"/>
      </rPr>
      <t>)/X</t>
    </r>
    <r>
      <rPr>
        <vertAlign val="subscript"/>
        <sz val="12"/>
        <color theme="1"/>
        <rFont val="Times New Roman"/>
        <family val="1"/>
      </rPr>
      <t>m-1</t>
    </r>
  </si>
  <si>
    <t>Concentration of the element in the fractionating cumulate composition</t>
  </si>
  <si>
    <r>
      <t>C</t>
    </r>
    <r>
      <rPr>
        <vertAlign val="subscript"/>
        <sz val="12"/>
        <color theme="1"/>
        <rFont val="Times New Roman"/>
        <family val="1"/>
      </rPr>
      <t>c</t>
    </r>
  </si>
  <si>
    <r>
      <t xml:space="preserve">Composition of the melt derived at step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-1</t>
    </r>
  </si>
  <si>
    <r>
      <t>Cm</t>
    </r>
    <r>
      <rPr>
        <i/>
        <vertAlign val="subscript"/>
        <sz val="12"/>
        <color theme="1"/>
        <rFont val="Times New Roman"/>
        <family val="1"/>
      </rPr>
      <t>n</t>
    </r>
    <r>
      <rPr>
        <vertAlign val="subscript"/>
        <sz val="12"/>
        <color theme="1"/>
        <rFont val="Times New Roman"/>
        <family val="1"/>
      </rPr>
      <t>-1</t>
    </r>
  </si>
  <si>
    <r>
      <t xml:space="preserve">Concentration of the element of interest at step </t>
    </r>
    <r>
      <rPr>
        <i/>
        <sz val="12"/>
        <color theme="1"/>
        <rFont val="Times New Roman"/>
        <family val="1"/>
      </rPr>
      <t>n</t>
    </r>
  </si>
  <si>
    <r>
      <t>Cm</t>
    </r>
    <r>
      <rPr>
        <i/>
        <vertAlign val="subscript"/>
        <sz val="12"/>
        <color theme="1"/>
        <rFont val="Times New Roman"/>
        <family val="1"/>
      </rPr>
      <t>n</t>
    </r>
  </si>
  <si>
    <r>
      <t>Cm</t>
    </r>
    <r>
      <rPr>
        <i/>
        <vertAlign val="subscript"/>
        <sz val="12"/>
        <color theme="1"/>
        <rFont val="Times New Roman"/>
        <family val="1"/>
      </rPr>
      <t xml:space="preserve">n </t>
    </r>
    <r>
      <rPr>
        <i/>
        <sz val="12"/>
        <color theme="1"/>
        <rFont val="Times New Roman"/>
        <family val="1"/>
      </rPr>
      <t xml:space="preserve">=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m</t>
    </r>
    <r>
      <rPr>
        <i/>
        <vertAlign val="subscript"/>
        <sz val="12"/>
        <color theme="1"/>
        <rFont val="Times New Roman"/>
        <family val="1"/>
      </rPr>
      <t>n-</t>
    </r>
    <r>
      <rPr>
        <vertAlign val="subscript"/>
        <sz val="12"/>
        <color theme="1"/>
        <rFont val="Times New Roman"/>
        <family val="1"/>
      </rPr>
      <t>1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(X*C</t>
    </r>
    <r>
      <rPr>
        <vertAlign val="sub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))/(1-X)</t>
    </r>
  </si>
  <si>
    <t>Mass balance equation (Jagoutz 2010)</t>
  </si>
  <si>
    <t>Liquid line of descent mass balance compositions</t>
  </si>
  <si>
    <t>%</t>
  </si>
  <si>
    <t>Residual SSQ</t>
  </si>
  <si>
    <t xml:space="preserve">Remaining melt </t>
  </si>
  <si>
    <t>Sample No.</t>
  </si>
  <si>
    <t>Fractionating mineral proportions</t>
  </si>
  <si>
    <t>Evolved sample</t>
  </si>
  <si>
    <t>Residuals</t>
  </si>
  <si>
    <t>Estimated starting composition</t>
  </si>
  <si>
    <t>A498</t>
  </si>
  <si>
    <t>Starting sample composition</t>
  </si>
  <si>
    <t>wt. %</t>
  </si>
  <si>
    <t>Compositions</t>
  </si>
  <si>
    <t>P2O5</t>
  </si>
  <si>
    <t>K2O</t>
  </si>
  <si>
    <t>Na2O</t>
  </si>
  <si>
    <r>
      <t>FeO</t>
    </r>
    <r>
      <rPr>
        <b/>
        <vertAlign val="superscript"/>
        <sz val="12"/>
        <color theme="1"/>
        <rFont val="Times New Roman"/>
        <family val="1"/>
      </rPr>
      <t>T</t>
    </r>
  </si>
  <si>
    <t>Al2O3</t>
  </si>
  <si>
    <t>TiO2</t>
  </si>
  <si>
    <t>SiO2</t>
  </si>
  <si>
    <t>Magnetite</t>
  </si>
  <si>
    <t>Biotite (Mg#63)</t>
  </si>
  <si>
    <t>Orthopyroxene (Mg#72)</t>
  </si>
  <si>
    <t>Clinopyroxene (Mg#81)</t>
  </si>
  <si>
    <t>Amphibole (High Al)</t>
  </si>
  <si>
    <t>Olivine (Fo78)</t>
  </si>
  <si>
    <t>Plagioclase (An60)</t>
  </si>
  <si>
    <t>Mineral compositions</t>
  </si>
  <si>
    <t>Evolved sample compostion</t>
  </si>
  <si>
    <r>
      <t>P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5</t>
    </r>
  </si>
  <si>
    <r>
      <t>K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</si>
  <si>
    <r>
      <t>Na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</si>
  <si>
    <r>
      <t>Al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3</t>
    </r>
  </si>
  <si>
    <r>
      <t>TiO</t>
    </r>
    <r>
      <rPr>
        <b/>
        <vertAlign val="subscript"/>
        <sz val="12"/>
        <color theme="1"/>
        <rFont val="Times New Roman"/>
        <family val="1"/>
      </rPr>
      <t>2</t>
    </r>
  </si>
  <si>
    <r>
      <t>SiO</t>
    </r>
    <r>
      <rPr>
        <b/>
        <vertAlign val="subscript"/>
        <sz val="12"/>
        <color theme="1"/>
        <rFont val="Times New Roman"/>
        <family val="1"/>
      </rPr>
      <t>2</t>
    </r>
  </si>
  <si>
    <t>Residual sum of squares calculations</t>
  </si>
  <si>
    <t>Data sources: [1] Chivas (1977); [2] Chivas et al. (1982); [3] Tapster et al. (2016); [4] Kawate and Arima (1998); [5] Suzuki et al. (2015); [6] Kay et al. (2019); [7] Whalen (1985); [8] Greene et al. (2006); [9] Rioux (2006); [10] Jagoutz (2014); [11] Marien et al. (2022)</t>
  </si>
  <si>
    <t>[11]</t>
  </si>
  <si>
    <t>Tonalite</t>
  </si>
  <si>
    <t>FJ05-06</t>
  </si>
  <si>
    <t>Trondhjemite</t>
  </si>
  <si>
    <t>FJ06-07</t>
  </si>
  <si>
    <t>Momi Pluton</t>
  </si>
  <si>
    <t>69-858</t>
  </si>
  <si>
    <t>T08-29</t>
  </si>
  <si>
    <t>DGG3</t>
  </si>
  <si>
    <t>ST87</t>
  </si>
  <si>
    <t>ST107</t>
  </si>
  <si>
    <t>ST99</t>
  </si>
  <si>
    <t>DGG4</t>
  </si>
  <si>
    <t>T24</t>
  </si>
  <si>
    <t>ST12</t>
  </si>
  <si>
    <t>ST14</t>
  </si>
  <si>
    <t>ST15</t>
  </si>
  <si>
    <t>T47</t>
  </si>
  <si>
    <t>T8</t>
  </si>
  <si>
    <t>T10</t>
  </si>
  <si>
    <t>T22</t>
  </si>
  <si>
    <t>T25</t>
  </si>
  <si>
    <t>T41</t>
  </si>
  <si>
    <t>T36</t>
  </si>
  <si>
    <t>T44</t>
  </si>
  <si>
    <t>Colo plutons</t>
  </si>
  <si>
    <t>YV 06</t>
  </si>
  <si>
    <t>DGG5</t>
  </si>
  <si>
    <t>Yavuna Pluton</t>
  </si>
  <si>
    <t>Cretaceous</t>
  </si>
  <si>
    <t>[10]</t>
  </si>
  <si>
    <t>Peridotite</t>
  </si>
  <si>
    <t>KH97-016</t>
  </si>
  <si>
    <t>KH97-015</t>
  </si>
  <si>
    <t>KH97-012</t>
  </si>
  <si>
    <t>KH97-009</t>
  </si>
  <si>
    <t>KH97-052</t>
  </si>
  <si>
    <t>KH97-028</t>
  </si>
  <si>
    <t>KH97-023</t>
  </si>
  <si>
    <t>Pyroxenite</t>
  </si>
  <si>
    <t>KH97-038</t>
  </si>
  <si>
    <t>KH97-047</t>
  </si>
  <si>
    <t>KH97-044</t>
  </si>
  <si>
    <t>KH97-050</t>
  </si>
  <si>
    <t>KH97-057</t>
  </si>
  <si>
    <t>KH97-058</t>
  </si>
  <si>
    <t>KH97-053</t>
  </si>
  <si>
    <t>KH97-060</t>
  </si>
  <si>
    <t>KH97-070</t>
  </si>
  <si>
    <t>KH97-077</t>
  </si>
  <si>
    <t>KH97-083</t>
  </si>
  <si>
    <t>KH97-080</t>
  </si>
  <si>
    <t>KH04-06</t>
  </si>
  <si>
    <t>KH04-07</t>
  </si>
  <si>
    <t>KH04-04</t>
  </si>
  <si>
    <t>P05-5E</t>
  </si>
  <si>
    <t>P05-5D</t>
  </si>
  <si>
    <t>P05-5C</t>
  </si>
  <si>
    <t>P05-5B</t>
  </si>
  <si>
    <t>P05-5A</t>
  </si>
  <si>
    <t>KH97-102</t>
  </si>
  <si>
    <t>P06-20</t>
  </si>
  <si>
    <t>P06-19</t>
  </si>
  <si>
    <t>P06-18</t>
  </si>
  <si>
    <t>P06-17</t>
  </si>
  <si>
    <t>P06-16</t>
  </si>
  <si>
    <t>P06-15</t>
  </si>
  <si>
    <t>P06-14</t>
  </si>
  <si>
    <t>P06-13</t>
  </si>
  <si>
    <t>P06-12</t>
  </si>
  <si>
    <t>P06-11</t>
  </si>
  <si>
    <t>P06-10</t>
  </si>
  <si>
    <t>P06-09</t>
  </si>
  <si>
    <t>P06-08</t>
  </si>
  <si>
    <t>Leucogabbro</t>
  </si>
  <si>
    <t>P06-06</t>
  </si>
  <si>
    <t>P06-05</t>
  </si>
  <si>
    <t>Diorite</t>
  </si>
  <si>
    <t>KH97-101</t>
  </si>
  <si>
    <t>KH97-099</t>
  </si>
  <si>
    <t>KH97-104</t>
  </si>
  <si>
    <t>P06-21</t>
  </si>
  <si>
    <t>KH97-106</t>
  </si>
  <si>
    <t>KH97-105</t>
  </si>
  <si>
    <t>KH04-23</t>
  </si>
  <si>
    <t>KH04-21</t>
  </si>
  <si>
    <t>KH04-19</t>
  </si>
  <si>
    <t>KH97-107</t>
  </si>
  <si>
    <t>P06-23</t>
  </si>
  <si>
    <t>P06-25</t>
  </si>
  <si>
    <t>KH04-17</t>
  </si>
  <si>
    <t>900201s</t>
  </si>
  <si>
    <t>KH97-115</t>
  </si>
  <si>
    <t>KH97-110</t>
  </si>
  <si>
    <t>KH97-109</t>
  </si>
  <si>
    <t>KG-11</t>
  </si>
  <si>
    <t>KG-09</t>
  </si>
  <si>
    <t>B-KI-158-B</t>
  </si>
  <si>
    <t>KH97-114</t>
  </si>
  <si>
    <t>KH97-111</t>
  </si>
  <si>
    <t>P06-26</t>
  </si>
  <si>
    <t>KG-07</t>
  </si>
  <si>
    <t>KH97-116</t>
  </si>
  <si>
    <t>P06-27a</t>
  </si>
  <si>
    <t>P06-27b-F</t>
  </si>
  <si>
    <t>P06-27d</t>
  </si>
  <si>
    <t>KH97-119</t>
  </si>
  <si>
    <t>KH97-118</t>
  </si>
  <si>
    <t>KG-10</t>
  </si>
  <si>
    <t>KG-08</t>
  </si>
  <si>
    <t>KH97-117</t>
  </si>
  <si>
    <t>P06-29</t>
  </si>
  <si>
    <t>P06-28</t>
  </si>
  <si>
    <t>KG-15</t>
  </si>
  <si>
    <t>KG-14</t>
  </si>
  <si>
    <t>KG-13b</t>
  </si>
  <si>
    <t>KG-13a</t>
  </si>
  <si>
    <t>KG-17</t>
  </si>
  <si>
    <t>KG-18</t>
  </si>
  <si>
    <t>KG-19b</t>
  </si>
  <si>
    <t>KG-19a</t>
  </si>
  <si>
    <t>KG-20</t>
  </si>
  <si>
    <t>KG-21</t>
  </si>
  <si>
    <t>KG-26</t>
  </si>
  <si>
    <t>P06-35</t>
  </si>
  <si>
    <t>KG-23</t>
  </si>
  <si>
    <t>P06-34</t>
  </si>
  <si>
    <t>P06-33</t>
  </si>
  <si>
    <t>P06-32</t>
  </si>
  <si>
    <t>KG-27</t>
  </si>
  <si>
    <t>KG-30</t>
  </si>
  <si>
    <t>KG-31</t>
  </si>
  <si>
    <t>910701s</t>
  </si>
  <si>
    <t>KG-35</t>
  </si>
  <si>
    <t>UM01-122</t>
  </si>
  <si>
    <t>KG-32</t>
  </si>
  <si>
    <t>P06-37</t>
  </si>
  <si>
    <t>P06-36</t>
  </si>
  <si>
    <t>KG-47</t>
  </si>
  <si>
    <t>KG-38</t>
  </si>
  <si>
    <t>KG-37</t>
  </si>
  <si>
    <t>KG-39</t>
  </si>
  <si>
    <t>KG-40</t>
  </si>
  <si>
    <t>KG-41</t>
  </si>
  <si>
    <t>P06-40</t>
  </si>
  <si>
    <t>P06-39</t>
  </si>
  <si>
    <t>UM01-124</t>
  </si>
  <si>
    <t>KG-45</t>
  </si>
  <si>
    <t>KG-52</t>
  </si>
  <si>
    <t>Granodiorite</t>
  </si>
  <si>
    <t>P06-45</t>
  </si>
  <si>
    <t>P06-46</t>
  </si>
  <si>
    <t>KG-55</t>
  </si>
  <si>
    <t>KG-54</t>
  </si>
  <si>
    <t>KG-53</t>
  </si>
  <si>
    <t>KG-51</t>
  </si>
  <si>
    <t>KG-50</t>
  </si>
  <si>
    <t>KG-56</t>
  </si>
  <si>
    <t>KG-01</t>
  </si>
  <si>
    <t>PCh-12</t>
  </si>
  <si>
    <t>PCh-10</t>
  </si>
  <si>
    <t>PCh-09</t>
  </si>
  <si>
    <t>PCh-04</t>
  </si>
  <si>
    <t>PCh-02</t>
  </si>
  <si>
    <t>Anorthosite</t>
  </si>
  <si>
    <t>PCh-01</t>
  </si>
  <si>
    <t>PCh-08</t>
  </si>
  <si>
    <t>PCh-07</t>
  </si>
  <si>
    <t>C-220</t>
  </si>
  <si>
    <t>C-129</t>
  </si>
  <si>
    <t>C7</t>
  </si>
  <si>
    <t>C-48</t>
  </si>
  <si>
    <t>C83</t>
  </si>
  <si>
    <t>C-132</t>
  </si>
  <si>
    <t>C77</t>
  </si>
  <si>
    <t>C86</t>
  </si>
  <si>
    <t>CO3-67</t>
  </si>
  <si>
    <t>C-134</t>
  </si>
  <si>
    <t>C-135</t>
  </si>
  <si>
    <t>C-136</t>
  </si>
  <si>
    <t>C-138</t>
  </si>
  <si>
    <t>PGLT-56</t>
  </si>
  <si>
    <t>PGLT-55_2</t>
  </si>
  <si>
    <t>C-141</t>
  </si>
  <si>
    <t>PGLT-57_1</t>
  </si>
  <si>
    <t>PGLT-118</t>
  </si>
  <si>
    <t>PGLT-37_2</t>
  </si>
  <si>
    <t>PGLT-36</t>
  </si>
  <si>
    <t>PGLT-105</t>
  </si>
  <si>
    <t>PGLT-116</t>
  </si>
  <si>
    <t>PGLT-108</t>
  </si>
  <si>
    <t>PGLT-110</t>
  </si>
  <si>
    <t>PGLT-106</t>
  </si>
  <si>
    <t>Mn-02-04</t>
  </si>
  <si>
    <t>PGLT-103</t>
  </si>
  <si>
    <t>PGLT-29</t>
  </si>
  <si>
    <t>PGLT-23_1</t>
  </si>
  <si>
    <t>PGLT-19</t>
  </si>
  <si>
    <t>PGLT-14_2</t>
  </si>
  <si>
    <t>PGLT-14_5</t>
  </si>
  <si>
    <t>PGLT-10_1</t>
  </si>
  <si>
    <t>PGLT-11_1</t>
  </si>
  <si>
    <t>PGLT-6</t>
  </si>
  <si>
    <t>PGLT-2_2</t>
  </si>
  <si>
    <t>Mr-02-03</t>
  </si>
  <si>
    <t>PGAK-26</t>
  </si>
  <si>
    <t>PGAK-22</t>
  </si>
  <si>
    <t>PGAK-25</t>
  </si>
  <si>
    <t>PGAK-18_5</t>
  </si>
  <si>
    <t>PGUK-16</t>
  </si>
  <si>
    <t>PGUP-3_1</t>
  </si>
  <si>
    <t>PGUP-2</t>
  </si>
  <si>
    <t>PGUP-21</t>
  </si>
  <si>
    <t>PGAK-10-4</t>
  </si>
  <si>
    <t>PGAK-09</t>
  </si>
  <si>
    <t>PGAK-10-1</t>
  </si>
  <si>
    <t>PGAK-8-4</t>
  </si>
  <si>
    <t>PGAK-2</t>
  </si>
  <si>
    <t>PGU-04</t>
  </si>
  <si>
    <t>PGU-05</t>
  </si>
  <si>
    <t>PBa-04</t>
  </si>
  <si>
    <t>PBA-06</t>
  </si>
  <si>
    <t>PBa-06</t>
  </si>
  <si>
    <t>PBa-10</t>
  </si>
  <si>
    <t>PBa-03</t>
  </si>
  <si>
    <t>PGUP-9</t>
  </si>
  <si>
    <t>PGUP-11</t>
  </si>
  <si>
    <t>PBa-15</t>
  </si>
  <si>
    <t>PBA-16</t>
  </si>
  <si>
    <t>PGUP-10</t>
  </si>
  <si>
    <t>PGUP-15</t>
  </si>
  <si>
    <t>PGUP-12</t>
  </si>
  <si>
    <t>PGUP-13</t>
  </si>
  <si>
    <t>PBA-17</t>
  </si>
  <si>
    <t>PGUP-16</t>
  </si>
  <si>
    <t>PBa-18</t>
  </si>
  <si>
    <t>PGUP-19_1</t>
  </si>
  <si>
    <t>PGU-12</t>
  </si>
  <si>
    <t>PGU-16</t>
  </si>
  <si>
    <t>Kohistan Arc</t>
  </si>
  <si>
    <t>[9]</t>
  </si>
  <si>
    <t>tropS54</t>
  </si>
  <si>
    <t>4725M04</t>
  </si>
  <si>
    <t>Quartz diorite</t>
  </si>
  <si>
    <t>1723M05</t>
  </si>
  <si>
    <t>1721M03</t>
  </si>
  <si>
    <t>4724M03</t>
  </si>
  <si>
    <t>4718M06</t>
  </si>
  <si>
    <t>4716M09</t>
  </si>
  <si>
    <t>4713M01</t>
  </si>
  <si>
    <t>2724M01</t>
  </si>
  <si>
    <t>Lherzolite</t>
  </si>
  <si>
    <t>2723M07A</t>
  </si>
  <si>
    <t>Amphibolite</t>
  </si>
  <si>
    <t>2722M01</t>
  </si>
  <si>
    <t>2712P05</t>
  </si>
  <si>
    <t>2712M06</t>
  </si>
  <si>
    <t>1723M12</t>
  </si>
  <si>
    <t>1723M10</t>
  </si>
  <si>
    <t>1723M09</t>
  </si>
  <si>
    <t>1723M07</t>
  </si>
  <si>
    <t>1723M04</t>
  </si>
  <si>
    <t>1723M02</t>
  </si>
  <si>
    <t>1723M01</t>
  </si>
  <si>
    <t>1721M05</t>
  </si>
  <si>
    <t>1721M04</t>
  </si>
  <si>
    <t>1721M01</t>
  </si>
  <si>
    <t>2716M04</t>
  </si>
  <si>
    <t>2710M02</t>
  </si>
  <si>
    <t>1727M01</t>
  </si>
  <si>
    <t>0719T04</t>
  </si>
  <si>
    <t>2717P06A</t>
  </si>
  <si>
    <t>Gabbronorite</t>
  </si>
  <si>
    <t>2717M05</t>
  </si>
  <si>
    <t>2717M04</t>
  </si>
  <si>
    <t>2717M01</t>
  </si>
  <si>
    <t>2716M02</t>
  </si>
  <si>
    <t>2714M02</t>
  </si>
  <si>
    <t>2714M01</t>
  </si>
  <si>
    <t>2713M03</t>
  </si>
  <si>
    <t>1728M5A</t>
  </si>
  <si>
    <t>1727M04</t>
  </si>
  <si>
    <t>1724M01</t>
  </si>
  <si>
    <t>0720G02</t>
  </si>
  <si>
    <t>0719P5</t>
  </si>
  <si>
    <t>0718P1B</t>
  </si>
  <si>
    <t>0717B3</t>
  </si>
  <si>
    <t>0716P01</t>
  </si>
  <si>
    <t>[8]</t>
  </si>
  <si>
    <t>1728A3</t>
  </si>
  <si>
    <t>1719A11</t>
  </si>
  <si>
    <t>1728A4</t>
  </si>
  <si>
    <t>1728A2</t>
  </si>
  <si>
    <t>1719A10</t>
  </si>
  <si>
    <t>1719A8a</t>
  </si>
  <si>
    <t>1719A6</t>
  </si>
  <si>
    <t>1719A4</t>
  </si>
  <si>
    <t>1723A5</t>
  </si>
  <si>
    <t>1723A3</t>
  </si>
  <si>
    <t>1722A16</t>
  </si>
  <si>
    <t>1722A11</t>
  </si>
  <si>
    <t>1722A7</t>
  </si>
  <si>
    <t>1722A5A</t>
  </si>
  <si>
    <t>1722A2</t>
  </si>
  <si>
    <t>1721A1</t>
  </si>
  <si>
    <t>1712A18</t>
  </si>
  <si>
    <t>1712A7</t>
  </si>
  <si>
    <t>1712A4</t>
  </si>
  <si>
    <t>1712A3B</t>
  </si>
  <si>
    <t>1712A3A</t>
  </si>
  <si>
    <t>1710A4E</t>
  </si>
  <si>
    <t>1710A4D</t>
  </si>
  <si>
    <t>1710A4B</t>
  </si>
  <si>
    <t>1709A2</t>
  </si>
  <si>
    <t>1709A1</t>
  </si>
  <si>
    <t>0720A2</t>
  </si>
  <si>
    <t>0718A4</t>
  </si>
  <si>
    <t>0717A6</t>
  </si>
  <si>
    <t>0717A5C</t>
  </si>
  <si>
    <t>0717A5B</t>
  </si>
  <si>
    <t>0717A2B</t>
  </si>
  <si>
    <t>0717A1</t>
  </si>
  <si>
    <t>1709L07</t>
  </si>
  <si>
    <t>1722A4C</t>
  </si>
  <si>
    <t>1722A4B</t>
  </si>
  <si>
    <t>1710A4A</t>
  </si>
  <si>
    <t>1719A12</t>
  </si>
  <si>
    <t>1719A9</t>
  </si>
  <si>
    <t>1719A7</t>
  </si>
  <si>
    <t>1719A5</t>
  </si>
  <si>
    <t>1719A3</t>
  </si>
  <si>
    <t>0720A7</t>
  </si>
  <si>
    <t>0720A6</t>
  </si>
  <si>
    <t>0720A4</t>
  </si>
  <si>
    <t>0720G2</t>
  </si>
  <si>
    <t>0720G3</t>
  </si>
  <si>
    <t>Talkeetna Arc</t>
  </si>
  <si>
    <t>[7]</t>
  </si>
  <si>
    <t>Uasilau-Yau Yau Intrusive Complex</t>
  </si>
  <si>
    <t>[6]</t>
  </si>
  <si>
    <t>Aplite</t>
  </si>
  <si>
    <t>KAG7-17B</t>
  </si>
  <si>
    <t>KAG7-32</t>
  </si>
  <si>
    <t>KAG7-19A</t>
  </si>
  <si>
    <t>Mafic granodiorite</t>
  </si>
  <si>
    <t>KAG7-21</t>
  </si>
  <si>
    <t>KAG7-50</t>
  </si>
  <si>
    <t>KAG7-32A</t>
  </si>
  <si>
    <t>KAG5-34</t>
  </si>
  <si>
    <t>Kagalaska Pluton</t>
  </si>
  <si>
    <t>HB6-83J</t>
  </si>
  <si>
    <t>HB6-51</t>
  </si>
  <si>
    <t>HB7-14A</t>
  </si>
  <si>
    <t>HB6-31A</t>
  </si>
  <si>
    <t>Leucogranodiorite</t>
  </si>
  <si>
    <t>HB5-207</t>
  </si>
  <si>
    <t>HB5-137</t>
  </si>
  <si>
    <t>HB6-345</t>
  </si>
  <si>
    <t>HB5-193</t>
  </si>
  <si>
    <t>HB6-10</t>
  </si>
  <si>
    <t>HB6-120</t>
  </si>
  <si>
    <t>GL5-110</t>
  </si>
  <si>
    <t>HB7-16</t>
  </si>
  <si>
    <t>HB7-6</t>
  </si>
  <si>
    <t>HB6-260</t>
  </si>
  <si>
    <t>HB5-160</t>
  </si>
  <si>
    <t>yHB6-202</t>
  </si>
  <si>
    <t>HB7-10</t>
  </si>
  <si>
    <t>CC6-74</t>
  </si>
  <si>
    <t>BB8-27</t>
  </si>
  <si>
    <t>BW8-1</t>
  </si>
  <si>
    <t>HB6-177</t>
  </si>
  <si>
    <t>HB76-10</t>
  </si>
  <si>
    <t>HB7-19</t>
  </si>
  <si>
    <t>HB6-125</t>
  </si>
  <si>
    <t>I8-1</t>
  </si>
  <si>
    <t>Hidden Bay Pluton</t>
  </si>
  <si>
    <t>[5]</t>
  </si>
  <si>
    <t>TZW99</t>
  </si>
  <si>
    <t>TZW96</t>
  </si>
  <si>
    <t>TZW95</t>
  </si>
  <si>
    <t>TZW94</t>
  </si>
  <si>
    <t>TZW89</t>
  </si>
  <si>
    <t>TZW87</t>
  </si>
  <si>
    <t>[4]</t>
  </si>
  <si>
    <t>FJ-1</t>
  </si>
  <si>
    <t>MZ-7</t>
  </si>
  <si>
    <t>ISH-3</t>
  </si>
  <si>
    <t>NK-3</t>
  </si>
  <si>
    <t>HO-3</t>
  </si>
  <si>
    <t>AZ-5</t>
  </si>
  <si>
    <t>KU-1</t>
  </si>
  <si>
    <t>KU-2</t>
  </si>
  <si>
    <t>OTN-1</t>
  </si>
  <si>
    <t>OH-5</t>
  </si>
  <si>
    <t>DOU-14</t>
  </si>
  <si>
    <t>DOU-10</t>
  </si>
  <si>
    <t>OTG-1</t>
  </si>
  <si>
    <t>YOZ-10</t>
  </si>
  <si>
    <t>DOU-4</t>
  </si>
  <si>
    <t>Tanzawa Plutonic Complex</t>
  </si>
  <si>
    <t>This study</t>
  </si>
  <si>
    <t>Koloula Igneous Complex (Cycle 2)</t>
  </si>
  <si>
    <t>A.547</t>
  </si>
  <si>
    <t>pyroxenite segregation from gabbro</t>
  </si>
  <si>
    <t xml:space="preserve">A.1082-b </t>
  </si>
  <si>
    <t>Koloula Igneous Complex (Cycle 1)</t>
  </si>
  <si>
    <r>
      <t>Fe</t>
    </r>
    <r>
      <rPr>
        <vertAlign val="sub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O</t>
    </r>
    <r>
      <rPr>
        <vertAlign val="subscript"/>
        <sz val="12"/>
        <color indexed="8"/>
        <rFont val="Times New Roman"/>
        <family val="1"/>
      </rPr>
      <t>3</t>
    </r>
    <r>
      <rPr>
        <vertAlign val="superscript"/>
        <sz val="12"/>
        <color rgb="FF000000"/>
        <rFont val="Times New Roman"/>
        <family val="1"/>
      </rPr>
      <t>T</t>
    </r>
    <r>
      <rPr>
        <sz val="12"/>
        <color indexed="8"/>
        <rFont val="Times New Roman"/>
        <family val="1"/>
      </rPr>
      <t>/MgO</t>
    </r>
  </si>
  <si>
    <t>Emplacement depth (km)</t>
  </si>
  <si>
    <r>
      <rPr>
        <b/>
        <sz val="12"/>
        <color theme="1"/>
        <rFont val="Times New Roman"/>
        <family val="1"/>
      </rPr>
      <t xml:space="preserve">T8. </t>
    </r>
    <r>
      <rPr>
        <sz val="12"/>
        <color theme="1"/>
        <rFont val="Times New Roman"/>
        <family val="1"/>
      </rPr>
      <t>Geochemistry of plutonic rocks from Cenozoic island arcs and the Kohistan and Talkeetna arcs.</t>
    </r>
  </si>
  <si>
    <t>Electronic Supplementary Material</t>
  </si>
  <si>
    <r>
      <t>Paul Sotiriou</t>
    </r>
    <r>
      <rPr>
        <i/>
        <vertAlign val="superscript"/>
        <sz val="12"/>
        <color theme="1"/>
        <rFont val="Times New Roman"/>
        <family val="1"/>
      </rPr>
      <t>*</t>
    </r>
    <r>
      <rPr>
        <i/>
        <sz val="12"/>
        <color theme="1"/>
        <rFont val="Times New Roman"/>
        <family val="1"/>
      </rPr>
      <t>, Karsten M. Haase, Kathrin P. Schneider, Anna Grosche, Kristina Noebel, and Allan R. Chivas</t>
    </r>
  </si>
  <si>
    <t>*leucocratic segregation within pyroxenite</t>
  </si>
  <si>
    <t>Pre-Cycle 2</t>
  </si>
  <si>
    <t>leucocratic segregation within pyroxenite</t>
  </si>
  <si>
    <t>S1.T1. Mineral (plagioclase, amphibole, olivine, clinopyroxene, orthopyroxene, biotite and apatite) chemistry of the Koloula Igneous Complex.</t>
  </si>
  <si>
    <t xml:space="preserve">S1.T2. Whole-rock (XRF and radiogenic isotope) standard analyses. </t>
  </si>
  <si>
    <t>S1.T3. Major and trace element geochemistry of the Koloula Igneous Complex.</t>
  </si>
  <si>
    <t>S1.T4. Radiogenic Sr, Nd and Pb isotope ratio compositions of the Koloula Igneous Complex.</t>
  </si>
  <si>
    <t>S1.T5. Major and trace element geochemistry of the Koloula Igneous Complex from the literature.</t>
  </si>
  <si>
    <t>S1.T6. Major and trace element geochemistry data for recent lavas from the Solomon island arc from the literature.</t>
  </si>
  <si>
    <t>S1.T7. Modelled KIC primary and parental magma compositions, liquid line of descent mass balance compositions, and residual sum of squares calculations.</t>
  </si>
  <si>
    <t>S1.T8. Geochemistry of plutonic rocks from Cenozoic island arcs and the Kohistan and Talkeetna arcs.</t>
  </si>
  <si>
    <t>Note: The terms "Rim-Rim", "Rim-Core" and "Core-Rim" denote traverses with the first and last analyses in the traverses representing the starting and finishing points.</t>
  </si>
  <si>
    <t>Grain #1 (n = 6)</t>
  </si>
  <si>
    <t>Titration</t>
  </si>
  <si>
    <t>AAS/XRF</t>
  </si>
  <si>
    <t>hornblendite, Inamumu Zoned Pluton</t>
  </si>
  <si>
    <t>Chikora Tonalite Porphyry isolated dyke (dacite porphyry)</t>
  </si>
  <si>
    <t>IHP-935</t>
  </si>
  <si>
    <t>andesitic dykes</t>
  </si>
  <si>
    <t>2σ:</t>
  </si>
  <si>
    <t>Koloula Igneous Complex (andesite dykes)</t>
  </si>
  <si>
    <t>Gabbro 2, Chakachaka Gabbro, Mbina</t>
  </si>
  <si>
    <t>MB4-390.5</t>
  </si>
  <si>
    <t>CH5-600</t>
  </si>
  <si>
    <r>
      <t>FeO</t>
    </r>
    <r>
      <rPr>
        <vertAlign val="superscript"/>
        <sz val="12"/>
        <color rgb="FF000000"/>
        <rFont val="Times New Roman"/>
        <family val="1"/>
      </rPr>
      <t>T</t>
    </r>
  </si>
  <si>
    <t xml:space="preserve"> FeO</t>
  </si>
  <si>
    <r>
      <t>Fe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</si>
</sst>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164" formatCode="0.000"/>
    <numFmt numFmtId="165" formatCode="0.0"/>
    <numFmt numFmtId="166" formatCode="0.000000"/>
    <numFmt numFmtId="167" formatCode="0.0000"/>
    <numFmt numFmtId="168" formatCode="0.00000"/>
  </numFmts>
  <fonts count="3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"/>
      <name val="Calibri"/>
      <family val="2"/>
      <scheme val="minor"/>
    </font>
    <font>
      <sz val="12"/>
      <color indexed="8"/>
      <name val="Times New Roman"/>
      <family val="1"/>
    </font>
    <font>
      <vertAlign val="subscript"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i/>
      <vertAlign val="superscript"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vertAlign val="subscript"/>
      <sz val="12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sz val="12"/>
      <name val="Times New Roman"/>
      <family val="1"/>
    </font>
    <font>
      <vertAlign val="superscript"/>
      <sz val="12"/>
      <name val="Times New Roman"/>
      <family val="1"/>
    </font>
    <font>
      <vertAlign val="subscript"/>
      <sz val="12"/>
      <color indexed="8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sz val="12"/>
      <color theme="1"/>
      <name val="Calibri"/>
      <family val="2"/>
    </font>
    <font>
      <i/>
      <vertAlign val="subscript"/>
      <sz val="12"/>
      <color theme="1"/>
      <name val="Times New Roman"/>
      <family val="1"/>
    </font>
    <font>
      <sz val="10"/>
      <name val="Verdana"/>
      <family val="2"/>
    </font>
    <font>
      <sz val="12"/>
      <color indexed="12"/>
      <name val="Times New Roman"/>
      <family val="1"/>
    </font>
    <font>
      <sz val="12"/>
      <color indexed="9"/>
      <name val="Times New Roman"/>
      <family val="1"/>
    </font>
    <font>
      <sz val="12"/>
      <color indexed="17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indexed="10"/>
      <name val="Times New Roman"/>
      <family val="1"/>
    </font>
    <font>
      <b/>
      <vertAlign val="subscript"/>
      <sz val="12"/>
      <color theme="1"/>
      <name val="Times New Roman"/>
      <family val="1"/>
    </font>
    <font>
      <sz val="12"/>
      <color theme="1"/>
      <name val="Times"/>
      <family val="1"/>
    </font>
    <font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4" fillId="0" borderId="0"/>
  </cellStyleXfs>
  <cellXfs count="2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1" fillId="0" borderId="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2" fontId="7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/>
    <xf numFmtId="0" fontId="1" fillId="0" borderId="12" xfId="0" applyFont="1" applyBorder="1"/>
    <xf numFmtId="0" fontId="1" fillId="0" borderId="3" xfId="0" applyFont="1" applyBorder="1" applyAlignment="1">
      <alignment horizontal="left"/>
    </xf>
    <xf numFmtId="2" fontId="7" fillId="0" borderId="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0" fontId="1" fillId="0" borderId="3" xfId="0" applyFont="1" applyBorder="1"/>
    <xf numFmtId="0" fontId="1" fillId="0" borderId="8" xfId="0" applyFont="1" applyBorder="1"/>
    <xf numFmtId="0" fontId="1" fillId="0" borderId="9" xfId="0" applyFont="1" applyBorder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0" xfId="0" applyFont="1" applyBorder="1"/>
    <xf numFmtId="2" fontId="1" fillId="0" borderId="14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1" fillId="0" borderId="12" xfId="0" applyNumberFormat="1" applyFont="1" applyBorder="1" applyAlignment="1">
      <alignment horizontal="center"/>
    </xf>
    <xf numFmtId="2" fontId="8" fillId="0" borderId="0" xfId="0" applyNumberFormat="1" applyFont="1"/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4" fontId="1" fillId="0" borderId="0" xfId="0" applyNumberFormat="1" applyFont="1" applyAlignment="1">
      <alignment horizontal="center"/>
    </xf>
    <xf numFmtId="4" fontId="1" fillId="0" borderId="14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3" fillId="0" borderId="1" xfId="0" applyFont="1" applyBorder="1"/>
    <xf numFmtId="0" fontId="1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2" fontId="7" fillId="0" borderId="6" xfId="0" applyNumberFormat="1" applyFont="1" applyBorder="1" applyAlignment="1">
      <alignment horizontal="center"/>
    </xf>
    <xf numFmtId="2" fontId="7" fillId="0" borderId="14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top"/>
    </xf>
    <xf numFmtId="164" fontId="7" fillId="0" borderId="0" xfId="0" applyNumberFormat="1" applyFont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4" fillId="0" borderId="0" xfId="0" applyFont="1" applyAlignment="1">
      <alignment vertical="center"/>
    </xf>
    <xf numFmtId="167" fontId="14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167" fontId="1" fillId="0" borderId="2" xfId="0" applyNumberFormat="1" applyFont="1" applyBorder="1" applyAlignment="1">
      <alignment horizontal="center"/>
    </xf>
    <xf numFmtId="167" fontId="7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7" fontId="1" fillId="0" borderId="0" xfId="0" applyNumberFormat="1" applyFont="1" applyAlignment="1">
      <alignment horizontal="center"/>
    </xf>
    <xf numFmtId="167" fontId="7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7" fontId="16" fillId="0" borderId="0" xfId="0" applyNumberFormat="1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167" fontId="7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168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2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/>
    <xf numFmtId="2" fontId="20" fillId="0" borderId="12" xfId="0" applyNumberFormat="1" applyFont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2" fontId="1" fillId="0" borderId="0" xfId="0" applyNumberFormat="1" applyFont="1" applyAlignment="1">
      <alignment horizontal="left"/>
    </xf>
    <xf numFmtId="2" fontId="12" fillId="0" borderId="0" xfId="0" applyNumberFormat="1" applyFont="1" applyAlignment="1">
      <alignment horizontal="left"/>
    </xf>
    <xf numFmtId="2" fontId="1" fillId="0" borderId="2" xfId="2" applyNumberFormat="1" applyFont="1" applyBorder="1" applyAlignment="1">
      <alignment horizontal="center"/>
    </xf>
    <xf numFmtId="2" fontId="3" fillId="0" borderId="0" xfId="0" applyNumberFormat="1" applyFont="1" applyAlignment="1">
      <alignment horizontal="left"/>
    </xf>
    <xf numFmtId="2" fontId="1" fillId="0" borderId="0" xfId="2" applyNumberFormat="1" applyFont="1" applyAlignment="1">
      <alignment horizontal="center"/>
    </xf>
    <xf numFmtId="2" fontId="3" fillId="0" borderId="0" xfId="0" applyNumberFormat="1" applyFont="1"/>
    <xf numFmtId="2" fontId="3" fillId="0" borderId="0" xfId="0" applyNumberFormat="1" applyFont="1" applyAlignment="1">
      <alignment horizontal="center"/>
    </xf>
    <xf numFmtId="2" fontId="1" fillId="0" borderId="0" xfId="3" applyNumberFormat="1" applyFont="1" applyAlignment="1">
      <alignment horizontal="center"/>
    </xf>
    <xf numFmtId="0" fontId="1" fillId="0" borderId="0" xfId="2" applyFont="1" applyAlignment="1">
      <alignment horizontal="center"/>
    </xf>
    <xf numFmtId="2" fontId="3" fillId="0" borderId="0" xfId="2" applyNumberFormat="1" applyFont="1" applyAlignment="1">
      <alignment horizontal="left"/>
    </xf>
    <xf numFmtId="2" fontId="1" fillId="0" borderId="1" xfId="2" applyNumberFormat="1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0" fontId="0" fillId="0" borderId="2" xfId="0" applyBorder="1"/>
    <xf numFmtId="0" fontId="7" fillId="0" borderId="2" xfId="0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left"/>
    </xf>
    <xf numFmtId="2" fontId="1" fillId="0" borderId="0" xfId="4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5" applyFont="1"/>
    <xf numFmtId="165" fontId="7" fillId="0" borderId="0" xfId="5" applyNumberFormat="1" applyFont="1"/>
    <xf numFmtId="165" fontId="1" fillId="0" borderId="0" xfId="5" applyNumberFormat="1" applyFont="1"/>
    <xf numFmtId="0" fontId="1" fillId="0" borderId="0" xfId="5" applyFont="1"/>
    <xf numFmtId="165" fontId="25" fillId="0" borderId="0" xfId="5" applyNumberFormat="1" applyFont="1"/>
    <xf numFmtId="2" fontId="1" fillId="0" borderId="7" xfId="5" applyNumberFormat="1" applyFont="1" applyBorder="1" applyAlignment="1">
      <alignment horizontal="center"/>
    </xf>
    <xf numFmtId="2" fontId="1" fillId="0" borderId="1" xfId="5" applyNumberFormat="1" applyFont="1" applyBorder="1" applyAlignment="1">
      <alignment horizontal="center"/>
    </xf>
    <xf numFmtId="165" fontId="1" fillId="0" borderId="1" xfId="5" applyNumberFormat="1" applyFont="1" applyBorder="1" applyAlignment="1">
      <alignment horizontal="left"/>
    </xf>
    <xf numFmtId="0" fontId="25" fillId="0" borderId="0" xfId="5" applyFont="1" applyAlignment="1">
      <alignment horizontal="center"/>
    </xf>
    <xf numFmtId="2" fontId="2" fillId="0" borderId="2" xfId="5" applyNumberFormat="1" applyFont="1" applyBorder="1" applyAlignment="1">
      <alignment horizontal="center"/>
    </xf>
    <xf numFmtId="165" fontId="1" fillId="0" borderId="2" xfId="5" applyNumberFormat="1" applyFont="1" applyBorder="1" applyAlignment="1">
      <alignment horizontal="center"/>
    </xf>
    <xf numFmtId="165" fontId="2" fillId="0" borderId="2" xfId="5" applyNumberFormat="1" applyFont="1" applyBorder="1" applyAlignment="1">
      <alignment horizontal="left"/>
    </xf>
    <xf numFmtId="2" fontId="2" fillId="0" borderId="12" xfId="5" applyNumberFormat="1" applyFont="1" applyBorder="1" applyAlignment="1">
      <alignment horizontal="center"/>
    </xf>
    <xf numFmtId="165" fontId="2" fillId="0" borderId="12" xfId="5" applyNumberFormat="1" applyFont="1" applyBorder="1" applyAlignment="1">
      <alignment horizontal="center"/>
    </xf>
    <xf numFmtId="165" fontId="2" fillId="0" borderId="12" xfId="5" applyNumberFormat="1" applyFont="1" applyBorder="1" applyAlignment="1">
      <alignment horizontal="left"/>
    </xf>
    <xf numFmtId="0" fontId="26" fillId="0" borderId="0" xfId="5" applyFont="1"/>
    <xf numFmtId="2" fontId="1" fillId="0" borderId="0" xfId="5" applyNumberFormat="1" applyFont="1" applyAlignment="1">
      <alignment horizontal="center"/>
    </xf>
    <xf numFmtId="2" fontId="2" fillId="0" borderId="4" xfId="5" applyNumberFormat="1" applyFont="1" applyBorder="1" applyAlignment="1">
      <alignment horizontal="center"/>
    </xf>
    <xf numFmtId="165" fontId="2" fillId="0" borderId="0" xfId="5" applyNumberFormat="1" applyFont="1"/>
    <xf numFmtId="0" fontId="25" fillId="0" borderId="0" xfId="5" applyFont="1"/>
    <xf numFmtId="0" fontId="27" fillId="0" borderId="0" xfId="5" applyFont="1"/>
    <xf numFmtId="165" fontId="2" fillId="0" borderId="1" xfId="5" applyNumberFormat="1" applyFont="1" applyBorder="1" applyAlignment="1">
      <alignment horizontal="left"/>
    </xf>
    <xf numFmtId="2" fontId="1" fillId="0" borderId="2" xfId="5" applyNumberFormat="1" applyFont="1" applyBorder="1" applyAlignment="1">
      <alignment horizontal="center"/>
    </xf>
    <xf numFmtId="2" fontId="1" fillId="0" borderId="0" xfId="5" applyNumberFormat="1" applyFont="1"/>
    <xf numFmtId="0" fontId="1" fillId="0" borderId="0" xfId="5" applyFont="1" applyAlignment="1">
      <alignment horizontal="center"/>
    </xf>
    <xf numFmtId="0" fontId="1" fillId="0" borderId="2" xfId="5" applyFont="1" applyBorder="1" applyAlignment="1">
      <alignment horizontal="center"/>
    </xf>
    <xf numFmtId="0" fontId="16" fillId="0" borderId="2" xfId="5" applyFont="1" applyBorder="1"/>
    <xf numFmtId="0" fontId="2" fillId="0" borderId="12" xfId="5" applyFont="1" applyBorder="1" applyAlignment="1">
      <alignment horizontal="center"/>
    </xf>
    <xf numFmtId="0" fontId="29" fillId="0" borderId="0" xfId="5" applyFont="1"/>
    <xf numFmtId="165" fontId="1" fillId="0" borderId="0" xfId="5" applyNumberFormat="1" applyFont="1" applyAlignment="1">
      <alignment horizontal="center"/>
    </xf>
    <xf numFmtId="165" fontId="1" fillId="0" borderId="2" xfId="5" applyNumberFormat="1" applyFont="1" applyBorder="1"/>
    <xf numFmtId="2" fontId="2" fillId="0" borderId="0" xfId="5" applyNumberFormat="1" applyFont="1"/>
    <xf numFmtId="165" fontId="2" fillId="0" borderId="0" xfId="5" applyNumberFormat="1" applyFont="1" applyAlignment="1">
      <alignment horizontal="left"/>
    </xf>
    <xf numFmtId="2" fontId="2" fillId="0" borderId="12" xfId="5" applyNumberFormat="1" applyFont="1" applyBorder="1"/>
    <xf numFmtId="165" fontId="1" fillId="0" borderId="0" xfId="0" applyNumberFormat="1" applyFont="1" applyAlignment="1">
      <alignment horizontal="left"/>
    </xf>
    <xf numFmtId="2" fontId="31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2" fontId="3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1" fontId="1" fillId="0" borderId="0" xfId="0" applyNumberFormat="1" applyFont="1"/>
    <xf numFmtId="0" fontId="32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5" fontId="5" fillId="0" borderId="1" xfId="0" applyNumberFormat="1" applyFont="1" applyBorder="1" applyAlignment="1">
      <alignment horizontal="center"/>
    </xf>
    <xf numFmtId="168" fontId="1" fillId="0" borderId="2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4" fontId="1" fillId="0" borderId="10" xfId="0" applyNumberFormat="1" applyFont="1" applyBorder="1" applyAlignment="1">
      <alignment horizontal="center"/>
    </xf>
    <xf numFmtId="0" fontId="1" fillId="0" borderId="14" xfId="0" applyFont="1" applyBorder="1"/>
    <xf numFmtId="0" fontId="3" fillId="0" borderId="2" xfId="0" applyFont="1" applyBorder="1"/>
    <xf numFmtId="0" fontId="1" fillId="0" borderId="0" xfId="0" applyFont="1" applyAlignment="1">
      <alignment horizontal="right"/>
    </xf>
    <xf numFmtId="0" fontId="20" fillId="0" borderId="2" xfId="0" applyFont="1" applyBorder="1"/>
    <xf numFmtId="0" fontId="20" fillId="0" borderId="2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12" xfId="4" applyFont="1" applyBorder="1" applyAlignment="1">
      <alignment horizontal="center" vertical="center"/>
    </xf>
    <xf numFmtId="0" fontId="20" fillId="0" borderId="2" xfId="4" applyFont="1" applyBorder="1" applyAlignment="1">
      <alignment horizontal="center" vertical="center"/>
    </xf>
    <xf numFmtId="2" fontId="20" fillId="0" borderId="0" xfId="4" applyNumberFormat="1" applyFont="1" applyAlignment="1">
      <alignment horizontal="center" vertical="center"/>
    </xf>
    <xf numFmtId="2" fontId="20" fillId="0" borderId="2" xfId="4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4" fontId="1" fillId="0" borderId="15" xfId="1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44" fontId="1" fillId="0" borderId="4" xfId="1" applyFont="1" applyBorder="1" applyAlignment="1">
      <alignment horizontal="center"/>
    </xf>
    <xf numFmtId="2" fontId="1" fillId="0" borderId="1" xfId="0" applyNumberFormat="1" applyFont="1" applyBorder="1" applyAlignment="1">
      <alignment horizontal="left"/>
    </xf>
    <xf numFmtId="2" fontId="1" fillId="0" borderId="12" xfId="0" applyNumberFormat="1" applyFont="1" applyBorder="1" applyAlignment="1">
      <alignment horizontal="left"/>
    </xf>
    <xf numFmtId="165" fontId="2" fillId="0" borderId="12" xfId="5" applyNumberFormat="1" applyFont="1" applyBorder="1" applyAlignment="1">
      <alignment horizontal="center"/>
    </xf>
  </cellXfs>
  <cellStyles count="6">
    <cellStyle name="Currency" xfId="1" builtinId="4"/>
    <cellStyle name="Normal" xfId="0" builtinId="0"/>
    <cellStyle name="Normal 2" xfId="5" xr:uid="{5FD40F55-3380-4998-BA8B-EE8002F05750}"/>
    <cellStyle name="Normal 2 2" xfId="4" xr:uid="{43FA7AC7-C31E-44F7-ADDD-B31F511C152A}"/>
    <cellStyle name="Normal 3" xfId="3" xr:uid="{8ADA764E-AE09-452E-8E8D-F39B53BFCA51}"/>
    <cellStyle name="Normal 5" xfId="2" xr:uid="{C8F6808C-4AAC-4A90-AF22-C9F0053461B7}"/>
  </cellStyles>
  <dxfs count="6">
    <dxf>
      <numFmt numFmtId="169" formatCode="0.0_ "/>
    </dxf>
    <dxf>
      <numFmt numFmtId="170" formatCode="0.00_ "/>
    </dxf>
    <dxf>
      <numFmt numFmtId="171" formatCode="0_ "/>
    </dxf>
    <dxf>
      <numFmt numFmtId="169" formatCode="0.0_ "/>
    </dxf>
    <dxf>
      <numFmt numFmtId="170" formatCode="0.00_ "/>
    </dxf>
    <dxf>
      <numFmt numFmtId="171" formatCode="0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B0C9-B067-4AF0-872B-B5E6183F3F52}">
  <dimension ref="D4:J23"/>
  <sheetViews>
    <sheetView tabSelected="1" zoomScaleNormal="100" workbookViewId="0">
      <selection activeCell="E5" sqref="E5"/>
    </sheetView>
  </sheetViews>
  <sheetFormatPr defaultRowHeight="15.6" x14ac:dyDescent="0.3"/>
  <cols>
    <col min="1" max="16384" width="8.88671875" style="2"/>
  </cols>
  <sheetData>
    <row r="4" spans="4:10" x14ac:dyDescent="0.3">
      <c r="J4" s="3" t="s">
        <v>1257</v>
      </c>
    </row>
    <row r="6" spans="4:10" x14ac:dyDescent="0.3">
      <c r="J6" s="71" t="s">
        <v>117</v>
      </c>
    </row>
    <row r="8" spans="4:10" x14ac:dyDescent="0.3">
      <c r="J8" s="42" t="s">
        <v>118</v>
      </c>
    </row>
    <row r="10" spans="4:10" ht="18.600000000000001" x14ac:dyDescent="0.3">
      <c r="J10" s="72" t="s">
        <v>1258</v>
      </c>
    </row>
    <row r="12" spans="4:10" x14ac:dyDescent="0.3">
      <c r="E12" s="73" t="s">
        <v>119</v>
      </c>
    </row>
    <row r="13" spans="4:10" x14ac:dyDescent="0.3">
      <c r="E13" s="73" t="s">
        <v>120</v>
      </c>
    </row>
    <row r="15" spans="4:10" x14ac:dyDescent="0.3">
      <c r="D15" s="4" t="s">
        <v>121</v>
      </c>
    </row>
    <row r="16" spans="4:10" x14ac:dyDescent="0.3">
      <c r="D16" s="2" t="s">
        <v>1262</v>
      </c>
    </row>
    <row r="17" spans="4:4" x14ac:dyDescent="0.3">
      <c r="D17" s="2" t="s">
        <v>1263</v>
      </c>
    </row>
    <row r="18" spans="4:4" x14ac:dyDescent="0.3">
      <c r="D18" s="2" t="s">
        <v>1264</v>
      </c>
    </row>
    <row r="19" spans="4:4" x14ac:dyDescent="0.3">
      <c r="D19" s="2" t="s">
        <v>1265</v>
      </c>
    </row>
    <row r="20" spans="4:4" x14ac:dyDescent="0.3">
      <c r="D20" s="2" t="s">
        <v>1266</v>
      </c>
    </row>
    <row r="21" spans="4:4" x14ac:dyDescent="0.3">
      <c r="D21" s="2" t="s">
        <v>1267</v>
      </c>
    </row>
    <row r="22" spans="4:4" x14ac:dyDescent="0.3">
      <c r="D22" s="2" t="s">
        <v>1268</v>
      </c>
    </row>
    <row r="23" spans="4:4" x14ac:dyDescent="0.3">
      <c r="D23" s="2" t="s">
        <v>1269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892F9-D9B3-4894-B3D5-C458C69CE367}">
  <dimension ref="A1:L28"/>
  <sheetViews>
    <sheetView zoomScaleNormal="100" workbookViewId="0"/>
  </sheetViews>
  <sheetFormatPr defaultColWidth="9.109375" defaultRowHeight="15.6" x14ac:dyDescent="0.3"/>
  <cols>
    <col min="1" max="1" width="16.33203125" style="2" customWidth="1"/>
    <col min="2" max="7" width="16.109375" style="2" customWidth="1"/>
    <col min="8" max="8" width="9.109375" style="2"/>
    <col min="9" max="9" width="16.33203125" style="2" customWidth="1"/>
    <col min="10" max="12" width="16.109375" style="2" customWidth="1"/>
    <col min="13" max="16384" width="9.109375" style="2"/>
  </cols>
  <sheetData>
    <row r="1" spans="1:12" x14ac:dyDescent="0.3">
      <c r="A1" s="2" t="s">
        <v>365</v>
      </c>
    </row>
    <row r="2" spans="1:12" x14ac:dyDescent="0.3">
      <c r="A2" s="2" t="s">
        <v>183</v>
      </c>
    </row>
    <row r="4" spans="1:12" x14ac:dyDescent="0.3">
      <c r="B4" s="2" t="s">
        <v>182</v>
      </c>
      <c r="J4" s="2" t="s">
        <v>181</v>
      </c>
    </row>
    <row r="5" spans="1:12" ht="18.600000000000001" x14ac:dyDescent="0.3">
      <c r="B5" s="5" t="s">
        <v>180</v>
      </c>
      <c r="C5" s="5" t="s">
        <v>179</v>
      </c>
      <c r="D5" s="5" t="s">
        <v>178</v>
      </c>
      <c r="E5" s="5" t="s">
        <v>177</v>
      </c>
      <c r="F5" s="5" t="s">
        <v>176</v>
      </c>
      <c r="G5" s="5" t="s">
        <v>175</v>
      </c>
      <c r="H5" s="5" t="s">
        <v>174</v>
      </c>
      <c r="J5" s="5" t="s">
        <v>173</v>
      </c>
      <c r="K5" s="5" t="s">
        <v>172</v>
      </c>
      <c r="L5" s="5" t="s">
        <v>171</v>
      </c>
    </row>
    <row r="6" spans="1:12" x14ac:dyDescent="0.3">
      <c r="B6" s="2" t="s">
        <v>170</v>
      </c>
      <c r="J6" s="2" t="s">
        <v>169</v>
      </c>
    </row>
    <row r="7" spans="1:12" x14ac:dyDescent="0.3">
      <c r="B7" s="81">
        <v>0.37525501</v>
      </c>
      <c r="C7" s="81">
        <v>0.72138610000000003</v>
      </c>
      <c r="D7" s="81">
        <v>0.51152803000000002</v>
      </c>
      <c r="E7" s="81">
        <v>0.34839230999999998</v>
      </c>
      <c r="F7" s="81">
        <v>0.24158506000000002</v>
      </c>
      <c r="G7" s="81">
        <v>0.23645146</v>
      </c>
      <c r="H7" s="81">
        <v>1.1417999999999999</v>
      </c>
      <c r="J7" s="81">
        <v>16.942197583679697</v>
      </c>
      <c r="K7" s="81">
        <v>15.500464683796547</v>
      </c>
      <c r="L7" s="81">
        <v>36.727611088741526</v>
      </c>
    </row>
    <row r="8" spans="1:12" x14ac:dyDescent="0.3">
      <c r="B8" s="81">
        <v>0.53978597000000006</v>
      </c>
      <c r="C8" s="81">
        <v>0.72108919999999999</v>
      </c>
      <c r="D8" s="81">
        <v>0.51154025000000003</v>
      </c>
      <c r="E8" s="81">
        <v>0.34838713999999998</v>
      </c>
      <c r="F8" s="81">
        <v>0.24157883999999999</v>
      </c>
      <c r="G8" s="81">
        <v>0.23644622000000001</v>
      </c>
      <c r="H8" s="81">
        <v>1.1418169</v>
      </c>
      <c r="J8" s="81">
        <v>16.941664293808955</v>
      </c>
      <c r="K8" s="81">
        <v>15.49973460038634</v>
      </c>
      <c r="L8" s="81">
        <v>36.725310143189233</v>
      </c>
    </row>
    <row r="9" spans="1:12" x14ac:dyDescent="0.3">
      <c r="B9" s="81">
        <v>0.42806155999999995</v>
      </c>
      <c r="C9" s="81">
        <v>0.72193629999999998</v>
      </c>
      <c r="D9" s="81">
        <v>0.51152355000000005</v>
      </c>
      <c r="E9" s="81">
        <v>0.34838292999999998</v>
      </c>
      <c r="F9" s="81">
        <v>0.2415832</v>
      </c>
      <c r="G9" s="81">
        <v>0.23645371000000001</v>
      </c>
      <c r="H9" s="81">
        <v>1.1418003999999999</v>
      </c>
      <c r="J9" s="81">
        <v>16.941778362141282</v>
      </c>
      <c r="K9" s="81">
        <v>15.500136618813753</v>
      </c>
      <c r="L9" s="81">
        <v>36.726725592044168</v>
      </c>
    </row>
    <row r="10" spans="1:12" x14ac:dyDescent="0.3">
      <c r="B10" s="81">
        <v>0.38955678999999999</v>
      </c>
      <c r="C10" s="81">
        <v>0.72241789000000001</v>
      </c>
      <c r="D10" s="81">
        <v>0.51154295999999999</v>
      </c>
      <c r="E10" s="81">
        <v>0.34839040999999998</v>
      </c>
      <c r="F10" s="81">
        <v>0.24157552999999998</v>
      </c>
      <c r="G10" s="81">
        <v>0.23645128999999998</v>
      </c>
      <c r="H10" s="81">
        <v>1.1418389</v>
      </c>
      <c r="J10" s="81">
        <v>16.94124509165664</v>
      </c>
      <c r="K10" s="81">
        <v>15.499406559330177</v>
      </c>
      <c r="L10" s="81">
        <v>36.724424728675508</v>
      </c>
    </row>
    <row r="11" spans="1:12" x14ac:dyDescent="0.3">
      <c r="B11" s="2" t="s">
        <v>168</v>
      </c>
      <c r="J11" s="81">
        <v>16.943778791279939</v>
      </c>
      <c r="K11" s="81">
        <v>15.501969902853608</v>
      </c>
      <c r="L11" s="81">
        <v>36.73112448634248</v>
      </c>
    </row>
    <row r="12" spans="1:12" x14ac:dyDescent="0.3">
      <c r="B12" s="81">
        <f t="shared" ref="B12:H12" si="0">AVERAGE(B7:B10)</f>
        <v>0.43316483250000004</v>
      </c>
      <c r="C12" s="81">
        <f t="shared" si="0"/>
        <v>0.72170737249999994</v>
      </c>
      <c r="D12" s="81">
        <f t="shared" si="0"/>
        <v>0.5115336975</v>
      </c>
      <c r="E12" s="81">
        <f t="shared" si="0"/>
        <v>0.34838819749999994</v>
      </c>
      <c r="F12" s="81">
        <f t="shared" si="0"/>
        <v>0.24158065749999999</v>
      </c>
      <c r="G12" s="81">
        <f t="shared" si="0"/>
        <v>0.23645067</v>
      </c>
      <c r="H12" s="81">
        <f t="shared" si="0"/>
        <v>1.14181405</v>
      </c>
      <c r="J12" s="81">
        <v>16.943245476937342</v>
      </c>
      <c r="K12" s="81">
        <v>15.501239783182262</v>
      </c>
      <c r="L12" s="81">
        <v>36.728823429837433</v>
      </c>
    </row>
    <row r="13" spans="1:12" x14ac:dyDescent="0.3">
      <c r="A13" s="217" t="s">
        <v>1278</v>
      </c>
      <c r="B13" s="82">
        <f t="shared" ref="B13:H13" si="1">STDEV(B7:B10)*2</f>
        <v>0.14899359836210591</v>
      </c>
      <c r="C13" s="82">
        <f t="shared" si="1"/>
        <v>1.1790369952210981E-3</v>
      </c>
      <c r="D13" s="82">
        <f t="shared" si="1"/>
        <v>1.875531835681007E-5</v>
      </c>
      <c r="E13" s="82">
        <f t="shared" si="1"/>
        <v>8.2197059963671706E-6</v>
      </c>
      <c r="F13" s="82">
        <f t="shared" si="1"/>
        <v>8.5977419516494897E-6</v>
      </c>
      <c r="G13" s="82">
        <f t="shared" si="1"/>
        <v>6.3300974189383485E-6</v>
      </c>
      <c r="H13" s="82">
        <f t="shared" si="1"/>
        <v>3.6685510309538033E-5</v>
      </c>
      <c r="J13" s="81">
        <v>16.941435168895183</v>
      </c>
      <c r="K13" s="81">
        <v>15.500061098425473</v>
      </c>
      <c r="L13" s="81">
        <v>36.726125745627527</v>
      </c>
    </row>
    <row r="14" spans="1:12" x14ac:dyDescent="0.3">
      <c r="J14" s="81">
        <v>16.940901949345481</v>
      </c>
      <c r="K14" s="81">
        <v>15.499331097441477</v>
      </c>
      <c r="L14" s="81">
        <v>36.723825092992314</v>
      </c>
    </row>
    <row r="15" spans="1:12" x14ac:dyDescent="0.3">
      <c r="J15" s="81">
        <v>16.940091988384243</v>
      </c>
      <c r="K15" s="81">
        <v>15.498570184709607</v>
      </c>
      <c r="L15" s="81">
        <v>36.723003716641287</v>
      </c>
    </row>
    <row r="16" spans="1:12" x14ac:dyDescent="0.3">
      <c r="B16" s="2" t="s">
        <v>167</v>
      </c>
      <c r="C16" s="3"/>
      <c r="D16" s="3"/>
      <c r="J16" s="81">
        <v>16.939558751064137</v>
      </c>
      <c r="K16" s="81">
        <v>15.497840171739002</v>
      </c>
      <c r="L16" s="81">
        <v>36.720703000509097</v>
      </c>
    </row>
    <row r="17" spans="1:12" ht="18.600000000000001" x14ac:dyDescent="0.3">
      <c r="B17" s="5" t="s">
        <v>166</v>
      </c>
      <c r="J17" s="81">
        <v>16.938478422210359</v>
      </c>
      <c r="K17" s="81">
        <v>15.496704477295923</v>
      </c>
      <c r="L17" s="81">
        <v>36.719204846055867</v>
      </c>
    </row>
    <row r="18" spans="1:12" x14ac:dyDescent="0.3">
      <c r="B18" s="2" t="s">
        <v>165</v>
      </c>
      <c r="C18" s="81"/>
      <c r="D18" s="81"/>
      <c r="J18" s="81">
        <v>16.937945149980784</v>
      </c>
      <c r="K18" s="81">
        <v>15.495974434881157</v>
      </c>
      <c r="L18" s="81">
        <v>36.716903998166423</v>
      </c>
    </row>
    <row r="19" spans="1:12" x14ac:dyDescent="0.3">
      <c r="B19" s="3">
        <v>0.710287</v>
      </c>
      <c r="C19" s="81"/>
      <c r="D19" s="81"/>
      <c r="J19" s="81">
        <v>16.938594513552296</v>
      </c>
      <c r="K19" s="81">
        <v>15.497364425563948</v>
      </c>
      <c r="L19" s="81">
        <v>36.719818729370203</v>
      </c>
    </row>
    <row r="20" spans="1:12" x14ac:dyDescent="0.3">
      <c r="B20" s="3">
        <v>0.71027700000000005</v>
      </c>
      <c r="C20" s="81"/>
      <c r="D20" s="81"/>
      <c r="J20" s="81">
        <v>16.938061339322804</v>
      </c>
      <c r="K20" s="81">
        <v>15.496634491227503</v>
      </c>
      <c r="L20" s="81">
        <v>36.717518281610914</v>
      </c>
    </row>
    <row r="21" spans="1:12" x14ac:dyDescent="0.3">
      <c r="B21" s="3">
        <v>0.710283</v>
      </c>
      <c r="C21" s="81"/>
      <c r="D21" s="81"/>
      <c r="J21" s="81">
        <v>16.943744689129332</v>
      </c>
      <c r="K21" s="81">
        <v>15.501692049034849</v>
      </c>
      <c r="L21" s="81">
        <v>36.730889744237608</v>
      </c>
    </row>
    <row r="22" spans="1:12" x14ac:dyDescent="0.3">
      <c r="B22" s="3">
        <v>0.71026699999999998</v>
      </c>
      <c r="C22" s="81"/>
      <c r="D22" s="81"/>
      <c r="J22" s="81">
        <v>16.943211330742962</v>
      </c>
      <c r="K22" s="81">
        <v>15.500961880685056</v>
      </c>
      <c r="L22" s="81">
        <v>36.728588507778106</v>
      </c>
    </row>
    <row r="23" spans="1:12" x14ac:dyDescent="0.3">
      <c r="B23" s="2" t="s">
        <v>164</v>
      </c>
      <c r="C23" s="81"/>
      <c r="D23" s="81"/>
      <c r="J23" s="2" t="s">
        <v>163</v>
      </c>
    </row>
    <row r="24" spans="1:12" x14ac:dyDescent="0.3">
      <c r="B24" s="3">
        <f>AVERAGE(B19:B22)</f>
        <v>0.71027850000000003</v>
      </c>
      <c r="C24" s="81"/>
      <c r="D24" s="81"/>
      <c r="J24" s="81">
        <f>AVERAGE(J7:J22)</f>
        <v>16.940995806383214</v>
      </c>
      <c r="K24" s="81">
        <f>AVERAGE(K7:K22)</f>
        <v>15.499255403710418</v>
      </c>
      <c r="L24" s="81">
        <f>AVERAGE(L7:L22)</f>
        <v>36.724412570738728</v>
      </c>
    </row>
    <row r="25" spans="1:12" x14ac:dyDescent="0.3">
      <c r="A25" s="217" t="s">
        <v>1278</v>
      </c>
      <c r="B25" s="82">
        <f>STDEV(B19:B22)*2</f>
        <v>1.7397317800944201E-5</v>
      </c>
      <c r="C25" s="81"/>
      <c r="D25" s="81"/>
      <c r="I25" s="217" t="s">
        <v>1278</v>
      </c>
      <c r="J25" s="82">
        <f>STDEV(J7:J22)*2</f>
        <v>4.0312612789707922E-3</v>
      </c>
      <c r="K25" s="82">
        <f>STDEV(K7:K22)*2</f>
        <v>3.7768131257417334E-3</v>
      </c>
      <c r="L25" s="82">
        <f>STDEV(L7:L22)*2</f>
        <v>9.1132668690087314E-3</v>
      </c>
    </row>
    <row r="26" spans="1:12" x14ac:dyDescent="0.3">
      <c r="C26" s="81"/>
      <c r="D26" s="81"/>
    </row>
    <row r="27" spans="1:12" x14ac:dyDescent="0.3">
      <c r="A27" s="81"/>
      <c r="B27" s="81"/>
      <c r="C27" s="81"/>
    </row>
    <row r="28" spans="1:12" x14ac:dyDescent="0.3">
      <c r="A28" s="81"/>
      <c r="B28" s="81"/>
      <c r="C28" s="8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2CDE9-9C50-4E2E-9035-739BA706EE16}">
  <dimension ref="A1:AU82"/>
  <sheetViews>
    <sheetView zoomScaleNormal="100" workbookViewId="0">
      <pane ySplit="5" topLeftCell="A6" activePane="bottomLeft" state="frozen"/>
      <selection pane="bottomLeft" activeCell="A2" sqref="A2"/>
    </sheetView>
  </sheetViews>
  <sheetFormatPr defaultColWidth="9.109375" defaultRowHeight="15.6" x14ac:dyDescent="0.3"/>
  <cols>
    <col min="1" max="1" width="13.44140625" style="2" customWidth="1"/>
    <col min="2" max="4" width="13.6640625" style="2" customWidth="1"/>
    <col min="5" max="5" width="13.88671875" style="2" customWidth="1"/>
    <col min="6" max="15" width="13.6640625" style="2" customWidth="1"/>
    <col min="16" max="16" width="7.88671875" style="2" customWidth="1"/>
    <col min="17" max="17" width="13.44140625" style="2" customWidth="1"/>
    <col min="18" max="30" width="13.6640625" style="2" customWidth="1"/>
    <col min="31" max="31" width="7.88671875" style="2" customWidth="1"/>
    <col min="32" max="32" width="13.44140625" style="2" customWidth="1"/>
    <col min="33" max="39" width="13.6640625" style="2" customWidth="1"/>
    <col min="40" max="40" width="13.88671875" style="2" customWidth="1"/>
    <col min="41" max="47" width="13.6640625" style="2" customWidth="1"/>
    <col min="48" max="48" width="7.88671875" style="2" customWidth="1"/>
    <col min="49" max="49" width="11.5546875" style="2" customWidth="1"/>
    <col min="50" max="50" width="7" style="2" customWidth="1"/>
    <col min="51" max="61" width="11.6640625" style="2" customWidth="1"/>
    <col min="62" max="77" width="9.33203125" style="2" bestFit="1" customWidth="1"/>
    <col min="78" max="78" width="9.5546875" style="2" bestFit="1" customWidth="1"/>
    <col min="79" max="16384" width="9.109375" style="2"/>
  </cols>
  <sheetData>
    <row r="1" spans="1:47" x14ac:dyDescent="0.3">
      <c r="A1" s="2" t="s">
        <v>366</v>
      </c>
      <c r="Q1" s="2" t="s">
        <v>362</v>
      </c>
      <c r="AF1" s="2" t="s">
        <v>361</v>
      </c>
    </row>
    <row r="3" spans="1:47" x14ac:dyDescent="0.3">
      <c r="A3" s="34"/>
      <c r="B3" s="235" t="s">
        <v>12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3"/>
      <c r="Q3" s="34"/>
      <c r="R3" s="235" t="s">
        <v>360</v>
      </c>
      <c r="S3" s="236"/>
      <c r="T3" s="79" t="s">
        <v>1260</v>
      </c>
      <c r="U3" s="235" t="s">
        <v>359</v>
      </c>
      <c r="V3" s="230"/>
      <c r="W3" s="236"/>
      <c r="X3" s="235" t="s">
        <v>358</v>
      </c>
      <c r="Y3" s="230"/>
      <c r="Z3" s="230"/>
      <c r="AA3" s="230"/>
      <c r="AB3" s="230"/>
      <c r="AC3" s="230"/>
      <c r="AD3" s="230"/>
      <c r="AE3" s="3"/>
      <c r="AF3" s="62"/>
      <c r="AG3" s="237" t="s">
        <v>357</v>
      </c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9"/>
      <c r="AT3" s="235" t="s">
        <v>356</v>
      </c>
      <c r="AU3" s="230"/>
    </row>
    <row r="4" spans="1:47" x14ac:dyDescent="0.3">
      <c r="A4" s="34"/>
      <c r="B4" s="235" t="s">
        <v>57</v>
      </c>
      <c r="C4" s="230"/>
      <c r="D4" s="230"/>
      <c r="E4" s="230"/>
      <c r="F4" s="236"/>
      <c r="G4" s="235" t="s">
        <v>21</v>
      </c>
      <c r="H4" s="230"/>
      <c r="I4" s="236"/>
      <c r="J4" s="235" t="s">
        <v>52</v>
      </c>
      <c r="K4" s="236"/>
      <c r="L4" s="235" t="s">
        <v>22</v>
      </c>
      <c r="M4" s="230"/>
      <c r="N4" s="230"/>
      <c r="O4" s="230"/>
      <c r="P4" s="3"/>
      <c r="Q4" s="61"/>
      <c r="R4" s="87" t="s">
        <v>355</v>
      </c>
      <c r="S4" s="87" t="s">
        <v>354</v>
      </c>
      <c r="T4" s="79" t="s">
        <v>353</v>
      </c>
      <c r="U4" s="235" t="s">
        <v>20</v>
      </c>
      <c r="V4" s="236"/>
      <c r="W4" s="79" t="s">
        <v>352</v>
      </c>
      <c r="X4" s="235" t="s">
        <v>351</v>
      </c>
      <c r="Y4" s="236"/>
      <c r="Z4" s="235" t="s">
        <v>19</v>
      </c>
      <c r="AA4" s="230"/>
      <c r="AB4" s="230" t="s">
        <v>350</v>
      </c>
      <c r="AC4" s="230"/>
      <c r="AD4" s="230"/>
      <c r="AE4" s="3"/>
      <c r="AF4" s="61"/>
      <c r="AG4" s="235" t="s">
        <v>53</v>
      </c>
      <c r="AH4" s="236"/>
      <c r="AI4" s="235" t="s">
        <v>54</v>
      </c>
      <c r="AJ4" s="236"/>
      <c r="AK4" s="22" t="s">
        <v>349</v>
      </c>
      <c r="AL4" s="235" t="s">
        <v>60</v>
      </c>
      <c r="AM4" s="230"/>
      <c r="AN4" s="236"/>
      <c r="AO4" s="235" t="s">
        <v>348</v>
      </c>
      <c r="AP4" s="230"/>
      <c r="AQ4" s="236"/>
      <c r="AR4" s="235" t="s">
        <v>347</v>
      </c>
      <c r="AS4" s="230"/>
      <c r="AT4" s="235" t="s">
        <v>346</v>
      </c>
      <c r="AU4" s="230"/>
    </row>
    <row r="5" spans="1:47" x14ac:dyDescent="0.3">
      <c r="A5" s="34"/>
      <c r="B5" s="88" t="s">
        <v>493</v>
      </c>
      <c r="C5" s="80" t="s">
        <v>345</v>
      </c>
      <c r="D5" s="80" t="s">
        <v>344</v>
      </c>
      <c r="E5" s="80" t="s">
        <v>41</v>
      </c>
      <c r="F5" s="78" t="s">
        <v>39</v>
      </c>
      <c r="G5" s="80" t="s">
        <v>66</v>
      </c>
      <c r="H5" s="80" t="s">
        <v>42</v>
      </c>
      <c r="I5" s="78" t="s">
        <v>343</v>
      </c>
      <c r="J5" s="80" t="s">
        <v>43</v>
      </c>
      <c r="K5" s="78" t="s">
        <v>342</v>
      </c>
      <c r="L5" s="80" t="s">
        <v>65</v>
      </c>
      <c r="M5" s="80" t="s">
        <v>341</v>
      </c>
      <c r="N5" s="80" t="s">
        <v>340</v>
      </c>
      <c r="O5" s="80" t="s">
        <v>339</v>
      </c>
      <c r="P5" s="84"/>
      <c r="Q5" s="34"/>
      <c r="R5" s="87" t="s">
        <v>338</v>
      </c>
      <c r="S5" s="87" t="s">
        <v>45</v>
      </c>
      <c r="T5" s="80" t="s">
        <v>337</v>
      </c>
      <c r="U5" s="80" t="s">
        <v>336</v>
      </c>
      <c r="V5" s="78" t="s">
        <v>46</v>
      </c>
      <c r="W5" s="87" t="s">
        <v>335</v>
      </c>
      <c r="X5" s="80" t="s">
        <v>334</v>
      </c>
      <c r="Y5" s="78" t="s">
        <v>333</v>
      </c>
      <c r="Z5" s="80" t="s">
        <v>332</v>
      </c>
      <c r="AA5" s="78" t="s">
        <v>331</v>
      </c>
      <c r="AB5" s="80" t="s">
        <v>330</v>
      </c>
      <c r="AC5" s="80" t="s">
        <v>329</v>
      </c>
      <c r="AD5" s="80" t="s">
        <v>328</v>
      </c>
      <c r="AE5" s="84"/>
      <c r="AF5" s="34"/>
      <c r="AG5" s="88" t="s">
        <v>327</v>
      </c>
      <c r="AH5" s="78" t="s">
        <v>48</v>
      </c>
      <c r="AI5" s="80" t="s">
        <v>49</v>
      </c>
      <c r="AJ5" s="78" t="s">
        <v>326</v>
      </c>
      <c r="AK5" s="87" t="s">
        <v>325</v>
      </c>
      <c r="AL5" s="80" t="s">
        <v>324</v>
      </c>
      <c r="AM5" s="80" t="s">
        <v>50</v>
      </c>
      <c r="AN5" s="78" t="s">
        <v>323</v>
      </c>
      <c r="AO5" s="80" t="s">
        <v>322</v>
      </c>
      <c r="AP5" s="80" t="s">
        <v>321</v>
      </c>
      <c r="AQ5" s="78" t="s">
        <v>320</v>
      </c>
      <c r="AR5" s="80" t="s">
        <v>319</v>
      </c>
      <c r="AS5" s="78" t="s">
        <v>318</v>
      </c>
      <c r="AT5" s="80" t="s">
        <v>317</v>
      </c>
      <c r="AU5" s="80" t="s">
        <v>316</v>
      </c>
    </row>
    <row r="6" spans="1:47" x14ac:dyDescent="0.3">
      <c r="A6" s="3" t="s">
        <v>137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3" t="s">
        <v>137</v>
      </c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3" t="s">
        <v>137</v>
      </c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</row>
    <row r="7" spans="1:47" ht="18" x14ac:dyDescent="0.4">
      <c r="A7" s="84" t="s">
        <v>315</v>
      </c>
      <c r="B7" s="17">
        <v>48.81</v>
      </c>
      <c r="C7" s="17">
        <v>47.9</v>
      </c>
      <c r="D7" s="17">
        <v>57.56</v>
      </c>
      <c r="E7" s="17">
        <v>48.34</v>
      </c>
      <c r="F7" s="17">
        <v>45.03</v>
      </c>
      <c r="G7" s="17">
        <v>46.23</v>
      </c>
      <c r="H7" s="17">
        <v>46.6</v>
      </c>
      <c r="I7" s="17">
        <v>50.3</v>
      </c>
      <c r="J7" s="17">
        <v>51.9</v>
      </c>
      <c r="K7" s="17">
        <v>54.3</v>
      </c>
      <c r="L7" s="17">
        <v>58.81</v>
      </c>
      <c r="M7" s="17">
        <v>58.25</v>
      </c>
      <c r="N7" s="17">
        <v>47.91</v>
      </c>
      <c r="O7" s="17">
        <v>58.04</v>
      </c>
      <c r="P7" s="17"/>
      <c r="Q7" s="84" t="s">
        <v>315</v>
      </c>
      <c r="R7" s="17">
        <v>58.69</v>
      </c>
      <c r="S7" s="17">
        <v>63.71</v>
      </c>
      <c r="T7" s="17">
        <v>54.14</v>
      </c>
      <c r="U7" s="17">
        <v>49.79</v>
      </c>
      <c r="V7" s="17">
        <v>48.61</v>
      </c>
      <c r="W7" s="17">
        <v>61.79</v>
      </c>
      <c r="X7" s="17">
        <v>53.05</v>
      </c>
      <c r="Y7" s="17">
        <v>56.35</v>
      </c>
      <c r="Z7" s="17">
        <v>53.44</v>
      </c>
      <c r="AA7" s="17">
        <v>55.12</v>
      </c>
      <c r="AB7" s="17">
        <v>60.82</v>
      </c>
      <c r="AC7" s="6">
        <v>59.44</v>
      </c>
      <c r="AD7" s="17">
        <v>59.8</v>
      </c>
      <c r="AE7" s="17"/>
      <c r="AF7" s="84" t="s">
        <v>315</v>
      </c>
      <c r="AG7" s="17">
        <v>64.37</v>
      </c>
      <c r="AH7" s="17"/>
      <c r="AI7" s="17">
        <v>62.86</v>
      </c>
      <c r="AJ7" s="17">
        <v>64.19</v>
      </c>
      <c r="AK7" s="17">
        <v>54.29</v>
      </c>
      <c r="AL7" s="17">
        <v>65.569999999999993</v>
      </c>
      <c r="AM7" s="17">
        <v>62.36</v>
      </c>
      <c r="AN7" s="17">
        <v>64.989999999999995</v>
      </c>
      <c r="AO7" s="17">
        <v>65.02</v>
      </c>
      <c r="AP7" s="17">
        <v>75.83</v>
      </c>
      <c r="AQ7" s="17">
        <v>72.150000000000006</v>
      </c>
      <c r="AR7" s="17">
        <v>68.180000000000007</v>
      </c>
      <c r="AS7" s="17">
        <v>68.180000000000007</v>
      </c>
      <c r="AT7" s="17">
        <v>52.71</v>
      </c>
      <c r="AU7" s="17">
        <v>58.94</v>
      </c>
    </row>
    <row r="8" spans="1:47" ht="18" x14ac:dyDescent="0.4">
      <c r="A8" s="17" t="s">
        <v>314</v>
      </c>
      <c r="B8" s="17">
        <v>0.2099</v>
      </c>
      <c r="C8" s="17">
        <v>0.36549999999999999</v>
      </c>
      <c r="D8" s="17">
        <v>0.78700000000000003</v>
      </c>
      <c r="E8" s="17">
        <v>0.1681</v>
      </c>
      <c r="F8" s="17">
        <v>0.14829999999999999</v>
      </c>
      <c r="G8" s="17">
        <v>0.97929999999999995</v>
      </c>
      <c r="H8" s="17">
        <v>0.60129999999999995</v>
      </c>
      <c r="I8" s="17">
        <v>0.56559999999999999</v>
      </c>
      <c r="J8" s="17">
        <v>0.65810000000000002</v>
      </c>
      <c r="K8" s="17">
        <v>0.57930000000000004</v>
      </c>
      <c r="L8" s="17">
        <v>0.59240000000000004</v>
      </c>
      <c r="M8" s="17">
        <v>0.56689999999999996</v>
      </c>
      <c r="N8" s="17">
        <v>0.91320000000000001</v>
      </c>
      <c r="O8" s="17">
        <v>0.63439999999999996</v>
      </c>
      <c r="P8" s="17"/>
      <c r="Q8" s="17" t="s">
        <v>314</v>
      </c>
      <c r="R8" s="17">
        <v>0.56869999999999998</v>
      </c>
      <c r="S8" s="17">
        <v>0.70130000000000003</v>
      </c>
      <c r="T8" s="17">
        <v>0.54469999999999996</v>
      </c>
      <c r="U8" s="17">
        <v>0.66459999999999997</v>
      </c>
      <c r="V8" s="17">
        <v>0.59150000000000003</v>
      </c>
      <c r="W8" s="17">
        <v>0.70150000000000001</v>
      </c>
      <c r="X8" s="17">
        <v>0.70709999999999995</v>
      </c>
      <c r="Y8" s="17">
        <v>0.72629999999999995</v>
      </c>
      <c r="Z8" s="17">
        <v>0.58520000000000005</v>
      </c>
      <c r="AA8" s="17">
        <v>0.57599999999999996</v>
      </c>
      <c r="AB8" s="17">
        <v>0.3639</v>
      </c>
      <c r="AC8" s="6">
        <v>0.37569999999999998</v>
      </c>
      <c r="AD8" s="17">
        <v>0.41489999999999999</v>
      </c>
      <c r="AE8" s="17"/>
      <c r="AF8" s="17" t="s">
        <v>314</v>
      </c>
      <c r="AG8" s="17">
        <v>0.32119999999999999</v>
      </c>
      <c r="AH8" s="17"/>
      <c r="AI8" s="17">
        <v>0.31769999999999998</v>
      </c>
      <c r="AJ8" s="17">
        <v>0.3286</v>
      </c>
      <c r="AK8" s="17">
        <v>0.62219999999999998</v>
      </c>
      <c r="AL8" s="17">
        <v>0.29020000000000001</v>
      </c>
      <c r="AM8" s="17">
        <v>0.36530000000000001</v>
      </c>
      <c r="AN8" s="17">
        <v>0.31390000000000001</v>
      </c>
      <c r="AO8" s="17">
        <v>0.29499999999999998</v>
      </c>
      <c r="AP8" s="17">
        <v>0.1298</v>
      </c>
      <c r="AQ8" s="17">
        <v>0.1653</v>
      </c>
      <c r="AR8" s="17">
        <v>0.24840000000000001</v>
      </c>
      <c r="AS8" s="17">
        <v>0.31900000000000001</v>
      </c>
      <c r="AT8" s="17">
        <v>0.57640000000000002</v>
      </c>
      <c r="AU8" s="17">
        <v>0.46310000000000001</v>
      </c>
    </row>
    <row r="9" spans="1:47" ht="18" x14ac:dyDescent="0.4">
      <c r="A9" s="84" t="s">
        <v>313</v>
      </c>
      <c r="B9" s="17">
        <v>8.3030000000000008</v>
      </c>
      <c r="C9" s="17">
        <v>8.0169999999999995</v>
      </c>
      <c r="D9" s="17">
        <v>17.64</v>
      </c>
      <c r="E9" s="17">
        <v>17.149999999999999</v>
      </c>
      <c r="F9" s="17">
        <v>12.74</v>
      </c>
      <c r="G9" s="17">
        <v>18.440000000000001</v>
      </c>
      <c r="H9" s="17">
        <v>20.98</v>
      </c>
      <c r="I9" s="17">
        <v>11.37</v>
      </c>
      <c r="J9" s="17">
        <v>17.97</v>
      </c>
      <c r="K9" s="17">
        <v>16.760000000000002</v>
      </c>
      <c r="L9" s="17">
        <v>16.66</v>
      </c>
      <c r="M9" s="17">
        <v>16.25</v>
      </c>
      <c r="N9" s="17">
        <v>17.13</v>
      </c>
      <c r="O9" s="17">
        <v>15.89</v>
      </c>
      <c r="P9" s="17"/>
      <c r="Q9" s="84" t="s">
        <v>313</v>
      </c>
      <c r="R9" s="17">
        <v>17.47</v>
      </c>
      <c r="S9" s="17">
        <v>14.09</v>
      </c>
      <c r="T9" s="17">
        <v>17.59</v>
      </c>
      <c r="U9" s="17">
        <v>17.73</v>
      </c>
      <c r="V9" s="17">
        <v>15.7</v>
      </c>
      <c r="W9" s="17">
        <v>15.47</v>
      </c>
      <c r="X9" s="17">
        <v>16.920000000000002</v>
      </c>
      <c r="Y9" s="17">
        <v>16.52</v>
      </c>
      <c r="Z9" s="17">
        <v>18.61</v>
      </c>
      <c r="AA9" s="17">
        <v>18.59</v>
      </c>
      <c r="AB9" s="17">
        <v>17.829999999999998</v>
      </c>
      <c r="AC9" s="6">
        <v>17.66</v>
      </c>
      <c r="AD9" s="17">
        <v>17.91</v>
      </c>
      <c r="AE9" s="17"/>
      <c r="AF9" s="84" t="s">
        <v>313</v>
      </c>
      <c r="AG9" s="17">
        <v>17.149999999999999</v>
      </c>
      <c r="AH9" s="17"/>
      <c r="AI9" s="17">
        <v>16.71</v>
      </c>
      <c r="AJ9" s="17">
        <v>16.989999999999998</v>
      </c>
      <c r="AK9" s="17">
        <v>18.149999999999999</v>
      </c>
      <c r="AL9" s="17">
        <v>16.649999999999999</v>
      </c>
      <c r="AM9" s="17">
        <v>16.989999999999998</v>
      </c>
      <c r="AN9" s="17">
        <v>16.55</v>
      </c>
      <c r="AO9" s="17">
        <v>17.16</v>
      </c>
      <c r="AP9" s="17">
        <v>12.22</v>
      </c>
      <c r="AQ9" s="17">
        <v>12.06</v>
      </c>
      <c r="AR9" s="17">
        <v>15.78</v>
      </c>
      <c r="AS9" s="17">
        <v>15.46</v>
      </c>
      <c r="AT9" s="17">
        <v>14.71</v>
      </c>
      <c r="AU9" s="17">
        <v>16.350000000000001</v>
      </c>
    </row>
    <row r="10" spans="1:47" ht="18.600000000000001" x14ac:dyDescent="0.3">
      <c r="A10" s="84" t="s">
        <v>780</v>
      </c>
      <c r="B10" s="17">
        <v>8.9659999999999993</v>
      </c>
      <c r="C10" s="17">
        <v>9.984</v>
      </c>
      <c r="D10" s="17">
        <v>3.4510000000000001</v>
      </c>
      <c r="E10" s="17">
        <v>6.9980000000000002</v>
      </c>
      <c r="F10" s="17">
        <v>11.5</v>
      </c>
      <c r="G10" s="17">
        <v>12.15</v>
      </c>
      <c r="H10" s="17">
        <v>10.26</v>
      </c>
      <c r="I10" s="17">
        <v>9.7690000000000001</v>
      </c>
      <c r="J10" s="17">
        <v>10.17</v>
      </c>
      <c r="K10" s="17">
        <v>9.3539999999999992</v>
      </c>
      <c r="L10" s="17">
        <v>7.6669999999999998</v>
      </c>
      <c r="M10" s="17">
        <v>7.944</v>
      </c>
      <c r="N10" s="17">
        <v>12.89</v>
      </c>
      <c r="O10" s="17">
        <v>8.3919999999999995</v>
      </c>
      <c r="P10" s="17"/>
      <c r="Q10" s="84" t="s">
        <v>780</v>
      </c>
      <c r="R10" s="17">
        <v>6.9059999999999997</v>
      </c>
      <c r="S10" s="17">
        <v>7.87</v>
      </c>
      <c r="T10" s="17">
        <v>8.6780000000000008</v>
      </c>
      <c r="U10" s="17">
        <v>11.56</v>
      </c>
      <c r="V10" s="17">
        <v>10.16</v>
      </c>
      <c r="W10" s="17">
        <v>6.4269999999999996</v>
      </c>
      <c r="X10" s="17">
        <v>8.9830000000000005</v>
      </c>
      <c r="Y10" s="17">
        <v>7.9610000000000003</v>
      </c>
      <c r="Z10" s="17">
        <v>8.18</v>
      </c>
      <c r="AA10" s="17">
        <v>7.7460000000000004</v>
      </c>
      <c r="AB10" s="17">
        <v>5.7389999999999999</v>
      </c>
      <c r="AC10" s="6">
        <v>6.2439999999999998</v>
      </c>
      <c r="AD10" s="17">
        <v>5.8070000000000004</v>
      </c>
      <c r="AE10" s="17"/>
      <c r="AF10" s="84" t="s">
        <v>780</v>
      </c>
      <c r="AG10" s="17">
        <v>4.4349999999999996</v>
      </c>
      <c r="AH10" s="17"/>
      <c r="AI10" s="17">
        <v>4.3380000000000001</v>
      </c>
      <c r="AJ10" s="17">
        <v>4.4089999999999998</v>
      </c>
      <c r="AK10" s="17">
        <v>8.25</v>
      </c>
      <c r="AL10" s="17">
        <v>3.9820000000000002</v>
      </c>
      <c r="AM10" s="17">
        <v>4.9429999999999996</v>
      </c>
      <c r="AN10" s="17">
        <v>4.3419999999999996</v>
      </c>
      <c r="AO10" s="17">
        <v>4.218</v>
      </c>
      <c r="AP10" s="17">
        <v>0.73850000000000005</v>
      </c>
      <c r="AQ10" s="17">
        <v>1.032</v>
      </c>
      <c r="AR10" s="17">
        <v>3.5329999999999999</v>
      </c>
      <c r="AS10" s="17">
        <v>3.5649999999999999</v>
      </c>
      <c r="AT10" s="17">
        <v>7.74</v>
      </c>
      <c r="AU10" s="17">
        <v>6.5129999999999999</v>
      </c>
    </row>
    <row r="11" spans="1:47" x14ac:dyDescent="0.3">
      <c r="A11" s="84" t="s">
        <v>145</v>
      </c>
      <c r="B11" s="17">
        <v>0.18229999999999999</v>
      </c>
      <c r="C11" s="17">
        <v>0.2054</v>
      </c>
      <c r="D11" s="17">
        <v>8.2659999999999997E-2</v>
      </c>
      <c r="E11" s="17">
        <v>0.13039999999999999</v>
      </c>
      <c r="F11" s="17">
        <v>0.18429999999999999</v>
      </c>
      <c r="G11" s="17">
        <v>0.22109999999999999</v>
      </c>
      <c r="H11" s="17">
        <v>0.14580000000000001</v>
      </c>
      <c r="I11" s="17">
        <v>0.1951</v>
      </c>
      <c r="J11" s="17">
        <v>0.22850000000000001</v>
      </c>
      <c r="K11" s="17">
        <v>0.17829999999999999</v>
      </c>
      <c r="L11" s="17">
        <v>0.1168</v>
      </c>
      <c r="M11" s="17">
        <v>0.1691</v>
      </c>
      <c r="N11" s="17">
        <v>0.22739999999999999</v>
      </c>
      <c r="O11" s="17">
        <v>0.188</v>
      </c>
      <c r="P11" s="17"/>
      <c r="Q11" s="84" t="s">
        <v>145</v>
      </c>
      <c r="R11" s="17">
        <v>0.1474</v>
      </c>
      <c r="S11" s="17">
        <v>7.5389999999999999E-2</v>
      </c>
      <c r="T11" s="17">
        <v>0.16300000000000001</v>
      </c>
      <c r="U11" s="17">
        <v>0.1104</v>
      </c>
      <c r="V11" s="17">
        <v>0.182</v>
      </c>
      <c r="W11" s="17">
        <v>0.125</v>
      </c>
      <c r="X11" s="17">
        <v>0.16700000000000001</v>
      </c>
      <c r="Y11" s="17">
        <v>0.14360000000000001</v>
      </c>
      <c r="Z11" s="17">
        <v>0.16439999999999999</v>
      </c>
      <c r="AA11" s="17">
        <v>0.1532</v>
      </c>
      <c r="AB11" s="17">
        <v>0.1041</v>
      </c>
      <c r="AC11" s="6">
        <v>0.14360000000000001</v>
      </c>
      <c r="AD11" s="17">
        <v>0.1124</v>
      </c>
      <c r="AE11" s="17"/>
      <c r="AF11" s="84" t="s">
        <v>145</v>
      </c>
      <c r="AG11" s="17">
        <v>9.8100000000000007E-2</v>
      </c>
      <c r="AH11" s="17"/>
      <c r="AI11" s="17">
        <v>0.12230000000000001</v>
      </c>
      <c r="AJ11" s="17">
        <v>0.10589999999999999</v>
      </c>
      <c r="AK11" s="17">
        <v>0.2213</v>
      </c>
      <c r="AL11" s="17">
        <v>9.8619999999999999E-2</v>
      </c>
      <c r="AM11" s="17">
        <v>0.1118</v>
      </c>
      <c r="AN11" s="17">
        <v>0.1084</v>
      </c>
      <c r="AO11" s="17">
        <v>7.5920000000000001E-2</v>
      </c>
      <c r="AP11" s="17">
        <v>1.3050000000000001E-2</v>
      </c>
      <c r="AQ11" s="17">
        <v>1.8880000000000001E-2</v>
      </c>
      <c r="AR11" s="17">
        <v>6.4369999999999997E-2</v>
      </c>
      <c r="AS11" s="17">
        <v>6.9620000000000001E-2</v>
      </c>
      <c r="AT11" s="17">
        <v>0.20269999999999999</v>
      </c>
      <c r="AU11" s="17">
        <v>0.24429999999999999</v>
      </c>
    </row>
    <row r="12" spans="1:47" x14ac:dyDescent="0.3">
      <c r="A12" s="84" t="s">
        <v>144</v>
      </c>
      <c r="B12" s="17">
        <v>15.33</v>
      </c>
      <c r="C12" s="17">
        <v>14.94</v>
      </c>
      <c r="D12" s="17">
        <v>4.952</v>
      </c>
      <c r="E12" s="17">
        <v>10.55</v>
      </c>
      <c r="F12" s="17">
        <v>16.07</v>
      </c>
      <c r="G12" s="17">
        <v>5.7350000000000003</v>
      </c>
      <c r="H12" s="17">
        <v>4.9329999999999998</v>
      </c>
      <c r="I12" s="17">
        <v>13.59</v>
      </c>
      <c r="J12" s="17">
        <v>4.3769999999999998</v>
      </c>
      <c r="K12" s="17">
        <v>5.056</v>
      </c>
      <c r="L12" s="17">
        <v>3.2970000000000002</v>
      </c>
      <c r="M12" s="17">
        <v>3.4969999999999999</v>
      </c>
      <c r="N12" s="17">
        <v>5.9710000000000001</v>
      </c>
      <c r="O12" s="17">
        <v>3.3460000000000001</v>
      </c>
      <c r="P12" s="17"/>
      <c r="Q12" s="84" t="s">
        <v>144</v>
      </c>
      <c r="R12" s="17">
        <v>3.25</v>
      </c>
      <c r="S12" s="17">
        <v>1.7</v>
      </c>
      <c r="T12" s="17">
        <v>4.3689999999999998</v>
      </c>
      <c r="U12" s="17">
        <v>5.6159999999999997</v>
      </c>
      <c r="V12" s="17">
        <v>7.8620000000000001</v>
      </c>
      <c r="W12" s="17">
        <v>3.17</v>
      </c>
      <c r="X12" s="17">
        <v>6.0250000000000004</v>
      </c>
      <c r="Y12" s="17">
        <v>4.8179999999999996</v>
      </c>
      <c r="Z12" s="17">
        <v>4.5750000000000002</v>
      </c>
      <c r="AA12" s="17">
        <v>4.1459999999999999</v>
      </c>
      <c r="AB12" s="17">
        <v>2.57</v>
      </c>
      <c r="AC12" s="6">
        <v>2.8180000000000001</v>
      </c>
      <c r="AD12" s="17">
        <v>2.6549999999999998</v>
      </c>
      <c r="AE12" s="17"/>
      <c r="AF12" s="84" t="s">
        <v>144</v>
      </c>
      <c r="AG12" s="17">
        <v>1.964</v>
      </c>
      <c r="AH12" s="17"/>
      <c r="AI12" s="17">
        <v>2.0550000000000002</v>
      </c>
      <c r="AJ12" s="17">
        <v>1.996</v>
      </c>
      <c r="AK12" s="17">
        <v>4.3520000000000003</v>
      </c>
      <c r="AL12" s="17">
        <v>1.8140000000000001</v>
      </c>
      <c r="AM12" s="17">
        <v>2.6080000000000001</v>
      </c>
      <c r="AN12" s="17">
        <v>2.0249999999999999</v>
      </c>
      <c r="AO12" s="17">
        <v>1.7989999999999999</v>
      </c>
      <c r="AP12" s="17">
        <v>0.27389999999999998</v>
      </c>
      <c r="AQ12" s="17">
        <v>0.439</v>
      </c>
      <c r="AR12" s="17">
        <v>1.625</v>
      </c>
      <c r="AS12" s="17">
        <v>1.466</v>
      </c>
      <c r="AT12" s="17">
        <v>7.18</v>
      </c>
      <c r="AU12" s="17">
        <v>5.2789999999999999</v>
      </c>
    </row>
    <row r="13" spans="1:47" x14ac:dyDescent="0.3">
      <c r="A13" s="84" t="s">
        <v>143</v>
      </c>
      <c r="B13" s="17">
        <v>16.350000000000001</v>
      </c>
      <c r="C13" s="17">
        <v>16.61</v>
      </c>
      <c r="D13" s="17">
        <v>8.4749999999999996</v>
      </c>
      <c r="E13" s="17">
        <v>14.85</v>
      </c>
      <c r="F13" s="17">
        <v>11.99</v>
      </c>
      <c r="G13" s="17">
        <v>11.72</v>
      </c>
      <c r="H13" s="17">
        <v>13.36</v>
      </c>
      <c r="I13" s="17">
        <v>12.1</v>
      </c>
      <c r="J13" s="17">
        <v>9.5229999999999997</v>
      </c>
      <c r="K13" s="17">
        <v>9.1329999999999991</v>
      </c>
      <c r="L13" s="17">
        <v>6.9279999999999999</v>
      </c>
      <c r="M13" s="17">
        <v>7.3079999999999998</v>
      </c>
      <c r="N13" s="17">
        <v>10.67</v>
      </c>
      <c r="O13" s="17">
        <v>6.9290000000000003</v>
      </c>
      <c r="P13" s="17"/>
      <c r="Q13" s="84" t="s">
        <v>143</v>
      </c>
      <c r="R13" s="17">
        <v>6.9290000000000003</v>
      </c>
      <c r="S13" s="17">
        <v>3.4649999999999999</v>
      </c>
      <c r="T13" s="17">
        <v>8.2279999999999998</v>
      </c>
      <c r="U13" s="17">
        <v>10.29</v>
      </c>
      <c r="V13" s="17">
        <v>12.22</v>
      </c>
      <c r="W13" s="17">
        <v>6.1790000000000003</v>
      </c>
      <c r="X13" s="17">
        <v>9.6289999999999996</v>
      </c>
      <c r="Y13" s="17">
        <v>8.2059999999999995</v>
      </c>
      <c r="Z13" s="17">
        <v>9.2579999999999991</v>
      </c>
      <c r="AA13" s="17">
        <v>8.2370000000000001</v>
      </c>
      <c r="AB13" s="17">
        <v>6.9279999999999999</v>
      </c>
      <c r="AC13" s="6">
        <v>7.4690000000000003</v>
      </c>
      <c r="AD13" s="17">
        <v>6.7789999999999999</v>
      </c>
      <c r="AE13" s="17"/>
      <c r="AF13" s="84" t="s">
        <v>143</v>
      </c>
      <c r="AG13" s="17">
        <v>5.7720000000000002</v>
      </c>
      <c r="AH13" s="17"/>
      <c r="AI13" s="17">
        <v>6.5919999999999996</v>
      </c>
      <c r="AJ13" s="17">
        <v>5.984</v>
      </c>
      <c r="AK13" s="17">
        <v>9.2010000000000005</v>
      </c>
      <c r="AL13" s="17">
        <v>5.4359999999999999</v>
      </c>
      <c r="AM13" s="17">
        <v>6.4530000000000003</v>
      </c>
      <c r="AN13" s="17">
        <v>5.5869999999999997</v>
      </c>
      <c r="AO13" s="17">
        <v>5.4630000000000001</v>
      </c>
      <c r="AP13" s="17">
        <v>0.87660000000000005</v>
      </c>
      <c r="AQ13" s="17">
        <v>0.81200000000000006</v>
      </c>
      <c r="AR13" s="17">
        <v>4.867</v>
      </c>
      <c r="AS13" s="17">
        <v>4.0389999999999997</v>
      </c>
      <c r="AT13" s="17">
        <v>9.6639999999999997</v>
      </c>
      <c r="AU13" s="17">
        <v>6.5039999999999996</v>
      </c>
    </row>
    <row r="14" spans="1:47" ht="18" x14ac:dyDescent="0.4">
      <c r="A14" s="84" t="s">
        <v>311</v>
      </c>
      <c r="B14" s="17">
        <v>0.52700000000000002</v>
      </c>
      <c r="C14" s="17">
        <v>0.92500000000000004</v>
      </c>
      <c r="D14" s="17">
        <v>5.431</v>
      </c>
      <c r="E14" s="17">
        <v>1.06</v>
      </c>
      <c r="F14" s="17">
        <v>0.73</v>
      </c>
      <c r="G14" s="17">
        <v>3.64</v>
      </c>
      <c r="H14" s="17">
        <v>2.0870000000000002</v>
      </c>
      <c r="I14" s="17">
        <v>1.2</v>
      </c>
      <c r="J14" s="17">
        <v>3.2290000000000001</v>
      </c>
      <c r="K14" s="17">
        <v>2.6680000000000001</v>
      </c>
      <c r="L14" s="17">
        <v>3.4039999999999999</v>
      </c>
      <c r="M14" s="17">
        <v>3.2890000000000001</v>
      </c>
      <c r="N14" s="17">
        <v>2.4169999999999998</v>
      </c>
      <c r="O14" s="17">
        <v>3.79</v>
      </c>
      <c r="P14" s="17"/>
      <c r="Q14" s="84" t="s">
        <v>311</v>
      </c>
      <c r="R14" s="17">
        <v>3.645</v>
      </c>
      <c r="S14" s="17">
        <v>3.9529999999999998</v>
      </c>
      <c r="T14" s="17">
        <v>2.996</v>
      </c>
      <c r="U14" s="17">
        <v>2.6110000000000002</v>
      </c>
      <c r="V14" s="17">
        <v>2.3159999999999998</v>
      </c>
      <c r="W14" s="17">
        <v>3.169</v>
      </c>
      <c r="X14" s="17">
        <v>3.34</v>
      </c>
      <c r="Y14" s="17">
        <v>2.9359999999999999</v>
      </c>
      <c r="Z14" s="17">
        <v>3.214</v>
      </c>
      <c r="AA14" s="17">
        <v>3.2749999999999999</v>
      </c>
      <c r="AB14" s="17">
        <v>3.423</v>
      </c>
      <c r="AC14" s="6">
        <v>3.5270000000000001</v>
      </c>
      <c r="AD14" s="17">
        <v>3.4369999999999998</v>
      </c>
      <c r="AE14" s="17"/>
      <c r="AF14" s="84" t="s">
        <v>311</v>
      </c>
      <c r="AG14" s="17">
        <v>3.62</v>
      </c>
      <c r="AH14" s="17"/>
      <c r="AI14" s="17">
        <v>4.4779999999999998</v>
      </c>
      <c r="AJ14" s="17">
        <v>3.9249999999999998</v>
      </c>
      <c r="AK14" s="17">
        <v>2.6829999999999998</v>
      </c>
      <c r="AL14" s="17">
        <v>3.746</v>
      </c>
      <c r="AM14" s="17">
        <v>3.8130000000000002</v>
      </c>
      <c r="AN14" s="17">
        <v>3.657</v>
      </c>
      <c r="AO14" s="17">
        <v>3.8530000000000002</v>
      </c>
      <c r="AP14" s="17">
        <v>3.7909999999999999</v>
      </c>
      <c r="AQ14" s="17">
        <v>5.234</v>
      </c>
      <c r="AR14" s="17">
        <v>3.931</v>
      </c>
      <c r="AS14" s="17">
        <v>3.7669999999999999</v>
      </c>
      <c r="AT14" s="17">
        <v>2.7250000000000001</v>
      </c>
      <c r="AU14" s="17">
        <v>3.488</v>
      </c>
    </row>
    <row r="15" spans="1:47" ht="18" x14ac:dyDescent="0.4">
      <c r="A15" s="84" t="s">
        <v>310</v>
      </c>
      <c r="B15" s="17">
        <v>5.9589999999999997E-2</v>
      </c>
      <c r="C15" s="17">
        <v>0.12529999999999999</v>
      </c>
      <c r="D15" s="17">
        <v>0.41660000000000003</v>
      </c>
      <c r="E15" s="17">
        <v>5.1310000000000001E-2</v>
      </c>
      <c r="F15" s="17">
        <v>0.14330000000000001</v>
      </c>
      <c r="G15" s="17">
        <v>0.2104</v>
      </c>
      <c r="H15" s="17">
        <v>0.36249999999999999</v>
      </c>
      <c r="I15" s="17">
        <v>0.2036</v>
      </c>
      <c r="J15" s="17">
        <v>0.88400000000000001</v>
      </c>
      <c r="K15" s="17">
        <v>0.74809999999999999</v>
      </c>
      <c r="L15" s="17">
        <v>1.45</v>
      </c>
      <c r="M15" s="17">
        <v>1.026</v>
      </c>
      <c r="N15" s="17">
        <v>0.39689999999999998</v>
      </c>
      <c r="O15" s="17">
        <v>1.8169999999999999</v>
      </c>
      <c r="P15" s="17"/>
      <c r="Q15" s="84" t="s">
        <v>310</v>
      </c>
      <c r="R15" s="17">
        <v>1.5660000000000001</v>
      </c>
      <c r="S15" s="17">
        <v>3.26</v>
      </c>
      <c r="T15" s="17">
        <v>1.0680000000000001</v>
      </c>
      <c r="U15" s="17">
        <v>0.6</v>
      </c>
      <c r="V15" s="17">
        <v>0.98619999999999997</v>
      </c>
      <c r="W15" s="17">
        <v>1.9870000000000001</v>
      </c>
      <c r="X15" s="17">
        <v>0.56259999999999999</v>
      </c>
      <c r="Y15" s="17">
        <v>1.3420000000000001</v>
      </c>
      <c r="Z15" s="17">
        <v>0.56740000000000002</v>
      </c>
      <c r="AA15" s="17">
        <v>1.0740000000000001</v>
      </c>
      <c r="AB15" s="17">
        <v>1.1060000000000001</v>
      </c>
      <c r="AC15" s="6">
        <v>1.262</v>
      </c>
      <c r="AD15" s="17">
        <v>1.1970000000000001</v>
      </c>
      <c r="AE15" s="17"/>
      <c r="AF15" s="84" t="s">
        <v>310</v>
      </c>
      <c r="AG15" s="17">
        <v>1.399</v>
      </c>
      <c r="AH15" s="17"/>
      <c r="AI15" s="17">
        <v>1.7609999999999999</v>
      </c>
      <c r="AJ15" s="17">
        <v>1.143</v>
      </c>
      <c r="AK15" s="17">
        <v>0.79290000000000005</v>
      </c>
      <c r="AL15" s="17">
        <v>1.3160000000000001</v>
      </c>
      <c r="AM15" s="17">
        <v>1.4019999999999999</v>
      </c>
      <c r="AN15" s="17">
        <v>1.4179999999999999</v>
      </c>
      <c r="AO15" s="17">
        <v>1.01</v>
      </c>
      <c r="AP15" s="17">
        <v>5.5720000000000001</v>
      </c>
      <c r="AQ15" s="17">
        <v>7.21</v>
      </c>
      <c r="AR15" s="17">
        <v>0.57310000000000005</v>
      </c>
      <c r="AS15" s="17">
        <v>1.377</v>
      </c>
      <c r="AT15" s="17">
        <v>0.57389999999999997</v>
      </c>
      <c r="AU15" s="17">
        <v>8.1119999999999998E-2</v>
      </c>
    </row>
    <row r="16" spans="1:47" ht="18" x14ac:dyDescent="0.4">
      <c r="A16" s="84" t="s">
        <v>309</v>
      </c>
      <c r="B16" s="17">
        <v>9.0499999999999997E-2</v>
      </c>
      <c r="C16" s="17">
        <v>0.104</v>
      </c>
      <c r="D16" s="17">
        <v>0.2041</v>
      </c>
      <c r="E16" s="17">
        <v>5.7799999999999997E-2</v>
      </c>
      <c r="F16" s="17">
        <v>8.2799999999999999E-2</v>
      </c>
      <c r="G16" s="17">
        <v>0.38569999999999999</v>
      </c>
      <c r="H16" s="17">
        <v>0.1139</v>
      </c>
      <c r="I16" s="17">
        <v>0.13350000000000001</v>
      </c>
      <c r="J16" s="17">
        <v>0.27810000000000001</v>
      </c>
      <c r="K16" s="17">
        <v>0.19259999999999999</v>
      </c>
      <c r="L16" s="17">
        <v>0.2346</v>
      </c>
      <c r="M16" s="17">
        <v>0.22650000000000001</v>
      </c>
      <c r="N16" s="17">
        <v>0.18720000000000001</v>
      </c>
      <c r="O16" s="17">
        <v>0.246</v>
      </c>
      <c r="P16" s="17"/>
      <c r="Q16" s="84" t="s">
        <v>309</v>
      </c>
      <c r="R16" s="17">
        <v>0.24410000000000001</v>
      </c>
      <c r="S16" s="17">
        <v>0.35120000000000001</v>
      </c>
      <c r="T16" s="17">
        <v>0.2205</v>
      </c>
      <c r="U16" s="17">
        <v>0.19570000000000001</v>
      </c>
      <c r="V16" s="17">
        <v>0.1273</v>
      </c>
      <c r="W16" s="17">
        <v>0.2797</v>
      </c>
      <c r="X16" s="17">
        <v>0.25569999999999998</v>
      </c>
      <c r="Y16" s="17">
        <v>0.25380000000000003</v>
      </c>
      <c r="Z16" s="17">
        <v>0.21460000000000001</v>
      </c>
      <c r="AA16" s="17">
        <v>0.23019999999999999</v>
      </c>
      <c r="AB16" s="17">
        <v>0.16600000000000001</v>
      </c>
      <c r="AC16" s="6">
        <v>0.21490000000000001</v>
      </c>
      <c r="AD16" s="17">
        <v>0.18509999999999999</v>
      </c>
      <c r="AE16" s="17"/>
      <c r="AF16" s="84" t="s">
        <v>309</v>
      </c>
      <c r="AG16" s="17">
        <v>0.17499999999999999</v>
      </c>
      <c r="AH16" s="17"/>
      <c r="AI16" s="17">
        <v>0.18329999999999999</v>
      </c>
      <c r="AJ16" s="17">
        <v>0.1759</v>
      </c>
      <c r="AK16" s="17">
        <v>0.19059999999999999</v>
      </c>
      <c r="AL16" s="17">
        <v>0.17180000000000001</v>
      </c>
      <c r="AM16" s="17">
        <v>0.17130000000000001</v>
      </c>
      <c r="AN16" s="17">
        <v>0.1792</v>
      </c>
      <c r="AO16" s="17">
        <v>0.1653</v>
      </c>
      <c r="AP16" s="17">
        <v>8.2199999999999995E-2</v>
      </c>
      <c r="AQ16" s="17">
        <v>0.13450000000000001</v>
      </c>
      <c r="AR16" s="17">
        <v>0.15859999999999999</v>
      </c>
      <c r="AS16" s="17">
        <v>0.28470000000000001</v>
      </c>
      <c r="AT16" s="17">
        <v>0.24629999999999999</v>
      </c>
      <c r="AU16" s="17">
        <v>0.2384</v>
      </c>
    </row>
    <row r="17" spans="1:47" x14ac:dyDescent="0.3">
      <c r="A17" s="84" t="s">
        <v>139</v>
      </c>
      <c r="B17" s="17">
        <v>0.97</v>
      </c>
      <c r="C17" s="17">
        <v>0.59</v>
      </c>
      <c r="D17" s="17">
        <v>0.84</v>
      </c>
      <c r="E17" s="17">
        <v>0.49</v>
      </c>
      <c r="F17" s="17">
        <v>1.1599999999999999</v>
      </c>
      <c r="G17" s="17">
        <v>0.04</v>
      </c>
      <c r="H17" s="17">
        <v>0.35</v>
      </c>
      <c r="I17" s="17">
        <v>0.32</v>
      </c>
      <c r="J17" s="17">
        <v>0.57999999999999996</v>
      </c>
      <c r="K17" s="17">
        <v>0.84</v>
      </c>
      <c r="L17" s="17">
        <v>0.66</v>
      </c>
      <c r="M17" s="17">
        <v>1.3</v>
      </c>
      <c r="N17" s="17">
        <v>1.01</v>
      </c>
      <c r="O17" s="17">
        <v>0.54</v>
      </c>
      <c r="P17" s="17"/>
      <c r="Q17" s="84" t="s">
        <v>139</v>
      </c>
      <c r="R17" s="17">
        <v>0.38</v>
      </c>
      <c r="S17" s="17">
        <v>0.66</v>
      </c>
      <c r="T17" s="17">
        <v>1.8</v>
      </c>
      <c r="U17" s="17">
        <v>0.64</v>
      </c>
      <c r="V17" s="17">
        <v>1</v>
      </c>
      <c r="W17" s="17">
        <v>0.51</v>
      </c>
      <c r="X17" s="17">
        <v>0.13</v>
      </c>
      <c r="Y17" s="17">
        <v>0.54</v>
      </c>
      <c r="Z17" s="17">
        <v>0.98</v>
      </c>
      <c r="AA17" s="17">
        <v>0.67</v>
      </c>
      <c r="AB17" s="17">
        <v>0.77</v>
      </c>
      <c r="AC17" s="6">
        <v>0.66</v>
      </c>
      <c r="AD17" s="17">
        <v>1.53</v>
      </c>
      <c r="AE17" s="17"/>
      <c r="AF17" s="84" t="s">
        <v>139</v>
      </c>
      <c r="AG17" s="17">
        <v>0.52</v>
      </c>
      <c r="AH17" s="17"/>
      <c r="AI17" s="17">
        <v>0.4</v>
      </c>
      <c r="AJ17" s="17">
        <v>0.56999999999999995</v>
      </c>
      <c r="AK17" s="17">
        <v>1.05</v>
      </c>
      <c r="AL17" s="17">
        <v>0.76</v>
      </c>
      <c r="AM17" s="17">
        <v>0.6</v>
      </c>
      <c r="AN17" s="17">
        <v>0.67</v>
      </c>
      <c r="AO17" s="17">
        <v>0.78</v>
      </c>
      <c r="AP17" s="17">
        <v>0.34</v>
      </c>
      <c r="AQ17" s="17">
        <v>0.42</v>
      </c>
      <c r="AR17" s="17">
        <v>0.83</v>
      </c>
      <c r="AS17" s="17">
        <v>1.28</v>
      </c>
      <c r="AT17" s="17">
        <v>3.38</v>
      </c>
      <c r="AU17" s="17">
        <v>1.67</v>
      </c>
    </row>
    <row r="18" spans="1:47" x14ac:dyDescent="0.3">
      <c r="A18" s="84" t="s">
        <v>138</v>
      </c>
      <c r="B18" s="17">
        <v>99.798289999999994</v>
      </c>
      <c r="C18" s="17">
        <v>99.766199999999984</v>
      </c>
      <c r="D18" s="17">
        <v>99.839359999999985</v>
      </c>
      <c r="E18" s="17">
        <v>99.845609999999994</v>
      </c>
      <c r="F18" s="17">
        <v>99.778699999999986</v>
      </c>
      <c r="G18" s="17">
        <v>99.751500000000021</v>
      </c>
      <c r="H18" s="17">
        <v>99.793500000000009</v>
      </c>
      <c r="I18" s="17">
        <v>99.746799999999979</v>
      </c>
      <c r="J18" s="17">
        <v>99.797699999999978</v>
      </c>
      <c r="K18" s="17">
        <v>99.809299999999993</v>
      </c>
      <c r="L18" s="17">
        <v>99.819799999999987</v>
      </c>
      <c r="M18" s="17">
        <v>99.82650000000001</v>
      </c>
      <c r="N18" s="17">
        <v>99.722700000000017</v>
      </c>
      <c r="O18" s="17">
        <v>99.812400000000011</v>
      </c>
      <c r="P18" s="17"/>
      <c r="Q18" s="84" t="s">
        <v>138</v>
      </c>
      <c r="R18" s="17">
        <v>99.796200000000013</v>
      </c>
      <c r="S18" s="17">
        <v>99.83589000000002</v>
      </c>
      <c r="T18" s="17">
        <v>99.797199999999975</v>
      </c>
      <c r="U18" s="17">
        <v>99.807699999999997</v>
      </c>
      <c r="V18" s="17">
        <v>99.754999999999995</v>
      </c>
      <c r="W18" s="17">
        <v>99.808199999999999</v>
      </c>
      <c r="X18" s="17">
        <v>99.769400000000019</v>
      </c>
      <c r="Y18" s="17">
        <v>99.796700000000001</v>
      </c>
      <c r="Z18" s="17">
        <v>99.788600000000017</v>
      </c>
      <c r="AA18" s="17">
        <v>99.817399999999992</v>
      </c>
      <c r="AB18" s="17">
        <v>99.82</v>
      </c>
      <c r="AC18" s="6">
        <f>SUM(AC7:AC17)</f>
        <v>99.8142</v>
      </c>
      <c r="AD18" s="17">
        <v>99.827399999999997</v>
      </c>
      <c r="AE18" s="17"/>
      <c r="AF18" s="84" t="s">
        <v>138</v>
      </c>
      <c r="AG18" s="17">
        <v>99.824300000000022</v>
      </c>
      <c r="AH18" s="17"/>
      <c r="AI18" s="17">
        <v>99.817299999999989</v>
      </c>
      <c r="AJ18" s="17">
        <v>99.817399999999978</v>
      </c>
      <c r="AK18" s="17">
        <v>99.802999999999997</v>
      </c>
      <c r="AL18" s="17">
        <v>99.834620000000015</v>
      </c>
      <c r="AM18" s="17">
        <v>99.817400000000006</v>
      </c>
      <c r="AN18" s="17">
        <v>99.840500000000006</v>
      </c>
      <c r="AO18" s="17">
        <v>99.839219999999997</v>
      </c>
      <c r="AP18" s="17">
        <v>99.867050000000006</v>
      </c>
      <c r="AQ18" s="17">
        <v>99.675679999999986</v>
      </c>
      <c r="AR18" s="17">
        <v>99.790470000000013</v>
      </c>
      <c r="AS18" s="17">
        <v>99.80731999999999</v>
      </c>
      <c r="AT18" s="17">
        <v>99.708299999999966</v>
      </c>
      <c r="AU18" s="17">
        <v>99.77091999999999</v>
      </c>
    </row>
    <row r="19" spans="1:47" x14ac:dyDescent="0.3">
      <c r="A19" s="84" t="s">
        <v>122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84" t="s">
        <v>122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84" t="s">
        <v>122</v>
      </c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</row>
    <row r="20" spans="1:47" x14ac:dyDescent="0.3">
      <c r="A20" s="84" t="s">
        <v>308</v>
      </c>
      <c r="B20" s="17">
        <v>3.2309999999999999</v>
      </c>
      <c r="C20" s="17">
        <v>0.68179999999999996</v>
      </c>
      <c r="D20" s="17">
        <v>6.9870000000000001</v>
      </c>
      <c r="E20" s="17">
        <v>2.8479999999999999</v>
      </c>
      <c r="F20" s="17">
        <v>1.3540000000000001</v>
      </c>
      <c r="G20" s="17">
        <v>6.5309999999999997</v>
      </c>
      <c r="H20" s="17">
        <v>2.8149999999999999</v>
      </c>
      <c r="I20" s="17">
        <v>3.5830000000000002</v>
      </c>
      <c r="J20" s="17">
        <v>7.6459999999999999</v>
      </c>
      <c r="K20" s="17">
        <v>10.01</v>
      </c>
      <c r="L20" s="17">
        <v>6.7750000000000004</v>
      </c>
      <c r="M20" s="17">
        <v>4.8010000000000002</v>
      </c>
      <c r="N20" s="17">
        <v>8.6180000000000003</v>
      </c>
      <c r="O20" s="17">
        <v>9.48</v>
      </c>
      <c r="P20" s="17"/>
      <c r="Q20" s="84" t="s">
        <v>308</v>
      </c>
      <c r="R20" s="17">
        <v>8.1959999999999997</v>
      </c>
      <c r="S20" s="17">
        <v>4.4909999999999997</v>
      </c>
      <c r="T20" s="17">
        <v>8.1310000000000002</v>
      </c>
      <c r="U20" s="17">
        <v>3.4159999999999999</v>
      </c>
      <c r="V20" s="17">
        <v>3.8460000000000001</v>
      </c>
      <c r="W20" s="17">
        <v>13.57</v>
      </c>
      <c r="X20" s="17">
        <v>5.5090000000000003</v>
      </c>
      <c r="Y20" s="17">
        <v>7.1449999999999996</v>
      </c>
      <c r="Z20" s="17">
        <v>3.9990000000000001</v>
      </c>
      <c r="AA20" s="17">
        <v>10.49</v>
      </c>
      <c r="AB20" s="17">
        <v>4.5129999999999999</v>
      </c>
      <c r="AC20" s="17"/>
      <c r="AD20" s="17">
        <v>12.19</v>
      </c>
      <c r="AE20" s="17"/>
      <c r="AF20" s="84" t="s">
        <v>308</v>
      </c>
      <c r="AG20" s="17">
        <v>9.0190000000000001</v>
      </c>
      <c r="AH20" s="17">
        <v>6.8419999999999996</v>
      </c>
      <c r="AI20" s="17">
        <v>6.2370000000000001</v>
      </c>
      <c r="AJ20" s="17">
        <v>4.1289999999999996</v>
      </c>
      <c r="AK20" s="17">
        <v>5.3789999999999996</v>
      </c>
      <c r="AL20" s="17">
        <v>6.0780000000000003</v>
      </c>
      <c r="AM20" s="17">
        <v>6.5970000000000004</v>
      </c>
      <c r="AN20" s="17">
        <v>6.891</v>
      </c>
      <c r="AO20" s="17">
        <v>2.7440000000000002</v>
      </c>
      <c r="AP20" s="17">
        <v>3.8079999999999998</v>
      </c>
      <c r="AQ20" s="17">
        <v>3.8319999999999999</v>
      </c>
      <c r="AR20" s="17">
        <v>8.6579999999999995</v>
      </c>
      <c r="AS20" s="17">
        <v>4.702</v>
      </c>
      <c r="AT20" s="17">
        <v>11.9</v>
      </c>
      <c r="AU20" s="17">
        <v>2.27</v>
      </c>
    </row>
    <row r="21" spans="1:47" x14ac:dyDescent="0.3">
      <c r="A21" s="84" t="s">
        <v>307</v>
      </c>
      <c r="B21" s="17">
        <v>82.72</v>
      </c>
      <c r="C21" s="17">
        <v>18.07</v>
      </c>
      <c r="D21" s="17">
        <v>79.2</v>
      </c>
      <c r="E21" s="17">
        <v>41.9</v>
      </c>
      <c r="F21" s="17">
        <v>44.52</v>
      </c>
      <c r="G21" s="17">
        <v>31.28</v>
      </c>
      <c r="H21" s="17">
        <v>31.63</v>
      </c>
      <c r="I21" s="17">
        <v>57.85</v>
      </c>
      <c r="J21" s="17">
        <v>30.82</v>
      </c>
      <c r="K21" s="17">
        <v>34.65</v>
      </c>
      <c r="L21" s="17">
        <v>25.23</v>
      </c>
      <c r="M21" s="17">
        <v>27.53</v>
      </c>
      <c r="N21" s="17">
        <v>49.56</v>
      </c>
      <c r="O21" s="17">
        <v>25.71</v>
      </c>
      <c r="P21" s="17"/>
      <c r="Q21" s="84" t="s">
        <v>307</v>
      </c>
      <c r="R21" s="17">
        <v>17.22</v>
      </c>
      <c r="S21" s="17">
        <v>17.84</v>
      </c>
      <c r="T21" s="17">
        <v>29.73</v>
      </c>
      <c r="U21" s="17">
        <v>34.65</v>
      </c>
      <c r="V21" s="17">
        <v>38.299999999999997</v>
      </c>
      <c r="W21" s="17">
        <v>23.49</v>
      </c>
      <c r="X21" s="17">
        <v>32.159999999999997</v>
      </c>
      <c r="Y21" s="17">
        <v>26.69</v>
      </c>
      <c r="Z21" s="17">
        <v>24.45</v>
      </c>
      <c r="AA21" s="17">
        <v>20.43</v>
      </c>
      <c r="AB21" s="17">
        <v>13.43</v>
      </c>
      <c r="AC21" s="17"/>
      <c r="AD21" s="17">
        <v>11.39</v>
      </c>
      <c r="AE21" s="17"/>
      <c r="AF21" s="84" t="s">
        <v>307</v>
      </c>
      <c r="AG21" s="17">
        <v>10.119999999999999</v>
      </c>
      <c r="AH21" s="17">
        <v>10.7</v>
      </c>
      <c r="AI21" s="17">
        <v>9.5269999999999992</v>
      </c>
      <c r="AJ21" s="17">
        <v>10.31</v>
      </c>
      <c r="AK21" s="17">
        <v>14.57</v>
      </c>
      <c r="AL21" s="17">
        <v>8.7789999999999999</v>
      </c>
      <c r="AM21" s="17">
        <v>14.28</v>
      </c>
      <c r="AN21" s="17">
        <v>10.07</v>
      </c>
      <c r="AO21" s="17">
        <v>1.629</v>
      </c>
      <c r="AP21" s="17">
        <v>1.4930000000000001</v>
      </c>
      <c r="AQ21" s="17">
        <v>1.6559999999999999</v>
      </c>
      <c r="AR21" s="17">
        <v>7.7210000000000001</v>
      </c>
      <c r="AS21" s="17">
        <v>6.6870000000000003</v>
      </c>
      <c r="AT21" s="17">
        <v>19.77</v>
      </c>
      <c r="AU21" s="17">
        <v>16.100000000000001</v>
      </c>
    </row>
    <row r="22" spans="1:47" x14ac:dyDescent="0.3">
      <c r="A22" s="84" t="s">
        <v>127</v>
      </c>
      <c r="B22" s="17">
        <v>180.1</v>
      </c>
      <c r="C22" s="17">
        <v>103</v>
      </c>
      <c r="D22" s="17">
        <v>244.9</v>
      </c>
      <c r="E22" s="17">
        <v>125.3</v>
      </c>
      <c r="F22" s="17">
        <v>109.7</v>
      </c>
      <c r="G22" s="17">
        <v>333.9</v>
      </c>
      <c r="H22" s="17">
        <v>489.1</v>
      </c>
      <c r="I22" s="17">
        <v>303.3</v>
      </c>
      <c r="J22" s="17">
        <v>257.8</v>
      </c>
      <c r="K22" s="17">
        <v>286.89999999999998</v>
      </c>
      <c r="L22" s="17">
        <v>228.9</v>
      </c>
      <c r="M22" s="17">
        <v>213.2</v>
      </c>
      <c r="N22" s="17">
        <v>608.5</v>
      </c>
      <c r="O22" s="17">
        <v>220.2</v>
      </c>
      <c r="P22" s="17"/>
      <c r="Q22" s="84" t="s">
        <v>127</v>
      </c>
      <c r="R22" s="17">
        <v>206.8</v>
      </c>
      <c r="S22" s="17">
        <v>127.5</v>
      </c>
      <c r="T22" s="17">
        <v>265.3</v>
      </c>
      <c r="U22" s="17">
        <v>338.5</v>
      </c>
      <c r="V22" s="17">
        <v>297.8</v>
      </c>
      <c r="W22" s="17">
        <v>206.2</v>
      </c>
      <c r="X22" s="17">
        <v>288.10000000000002</v>
      </c>
      <c r="Y22" s="17">
        <v>269.7</v>
      </c>
      <c r="Z22" s="17">
        <v>227.1</v>
      </c>
      <c r="AA22" s="17">
        <v>207.2</v>
      </c>
      <c r="AB22" s="17">
        <v>138.5</v>
      </c>
      <c r="AC22" s="6">
        <v>147.80000000000001</v>
      </c>
      <c r="AD22" s="17">
        <v>144.6</v>
      </c>
      <c r="AE22" s="17"/>
      <c r="AF22" s="84" t="s">
        <v>127</v>
      </c>
      <c r="AG22" s="17">
        <v>107.3</v>
      </c>
      <c r="AH22" s="17">
        <v>106.1</v>
      </c>
      <c r="AI22" s="17">
        <v>83.6</v>
      </c>
      <c r="AJ22" s="17">
        <v>107</v>
      </c>
      <c r="AK22" s="17">
        <v>148.5</v>
      </c>
      <c r="AL22" s="17">
        <v>85.55</v>
      </c>
      <c r="AM22" s="17">
        <v>150.6</v>
      </c>
      <c r="AN22" s="17">
        <v>93.67</v>
      </c>
      <c r="AO22" s="17">
        <v>5.0330000000000004</v>
      </c>
      <c r="AP22" s="17">
        <v>11.78</v>
      </c>
      <c r="AQ22" s="17">
        <v>19.03</v>
      </c>
      <c r="AR22" s="17">
        <v>77.760000000000005</v>
      </c>
      <c r="AS22" s="17">
        <v>63.15</v>
      </c>
      <c r="AT22" s="17">
        <v>166.6</v>
      </c>
      <c r="AU22" s="17">
        <v>144.19999999999999</v>
      </c>
    </row>
    <row r="23" spans="1:47" x14ac:dyDescent="0.3">
      <c r="A23" s="84" t="s">
        <v>135</v>
      </c>
      <c r="B23" s="17">
        <v>688.3</v>
      </c>
      <c r="C23" s="17">
        <v>130.1</v>
      </c>
      <c r="D23" s="17">
        <v>685.1</v>
      </c>
      <c r="E23" s="17">
        <v>301.3</v>
      </c>
      <c r="F23" s="17">
        <v>158.30000000000001</v>
      </c>
      <c r="G23" s="17">
        <v>30.12</v>
      </c>
      <c r="H23" s="17">
        <v>26.83</v>
      </c>
      <c r="I23" s="17">
        <v>672.3</v>
      </c>
      <c r="J23" s="17">
        <v>18.52</v>
      </c>
      <c r="K23" s="17">
        <v>26.12</v>
      </c>
      <c r="L23" s="17">
        <v>18.05</v>
      </c>
      <c r="M23" s="17">
        <v>18.510000000000002</v>
      </c>
      <c r="N23" s="17">
        <v>23.26</v>
      </c>
      <c r="O23" s="17">
        <v>13.5</v>
      </c>
      <c r="P23" s="17"/>
      <c r="Q23" s="84" t="s">
        <v>135</v>
      </c>
      <c r="R23" s="17">
        <v>22</v>
      </c>
      <c r="S23" s="17">
        <v>7.4640000000000004</v>
      </c>
      <c r="T23" s="17">
        <v>28.99</v>
      </c>
      <c r="U23" s="17">
        <v>50.42</v>
      </c>
      <c r="V23" s="17">
        <v>159.19999999999999</v>
      </c>
      <c r="W23" s="17">
        <v>58.2</v>
      </c>
      <c r="X23" s="17">
        <v>108.2</v>
      </c>
      <c r="Y23" s="17">
        <v>64.16</v>
      </c>
      <c r="Z23" s="17">
        <v>20.2</v>
      </c>
      <c r="AA23" s="17">
        <v>26.08</v>
      </c>
      <c r="AB23" s="17">
        <v>11.75</v>
      </c>
      <c r="AC23" s="6">
        <v>28.9</v>
      </c>
      <c r="AD23" s="17">
        <v>9.6449999999999996</v>
      </c>
      <c r="AE23" s="17"/>
      <c r="AF23" s="84" t="s">
        <v>135</v>
      </c>
      <c r="AG23" s="17">
        <v>13.14</v>
      </c>
      <c r="AH23" s="17">
        <v>11.12</v>
      </c>
      <c r="AI23" s="17">
        <v>9.4809999999999999</v>
      </c>
      <c r="AJ23" s="17">
        <v>30.17</v>
      </c>
      <c r="AK23" s="17">
        <v>16.309999999999999</v>
      </c>
      <c r="AL23" s="17">
        <v>10.14</v>
      </c>
      <c r="AM23" s="17">
        <v>23.5</v>
      </c>
      <c r="AN23" s="17">
        <v>12.4</v>
      </c>
      <c r="AO23" s="17">
        <v>3.6419999999999999</v>
      </c>
      <c r="AP23" s="17">
        <v>4.2880000000000003</v>
      </c>
      <c r="AQ23" s="17">
        <v>4.5960000000000001</v>
      </c>
      <c r="AR23" s="17">
        <v>16.010000000000002</v>
      </c>
      <c r="AS23" s="17">
        <v>12.58</v>
      </c>
      <c r="AT23" s="17">
        <v>277.3</v>
      </c>
      <c r="AU23" s="17">
        <v>162.9</v>
      </c>
    </row>
    <row r="24" spans="1:47" x14ac:dyDescent="0.3">
      <c r="A24" s="84" t="s">
        <v>306</v>
      </c>
      <c r="B24" s="17">
        <v>69.459999999999994</v>
      </c>
      <c r="C24" s="17">
        <v>17.46</v>
      </c>
      <c r="D24" s="17">
        <v>56.15</v>
      </c>
      <c r="E24" s="17">
        <v>38.14</v>
      </c>
      <c r="F24" s="17">
        <v>75.930000000000007</v>
      </c>
      <c r="G24" s="17">
        <v>29.65</v>
      </c>
      <c r="H24" s="17">
        <v>31.59</v>
      </c>
      <c r="I24" s="17">
        <v>43.44</v>
      </c>
      <c r="J24" s="17">
        <v>25.68</v>
      </c>
      <c r="K24" s="17">
        <v>26.6</v>
      </c>
      <c r="L24" s="17">
        <v>16.399999999999999</v>
      </c>
      <c r="M24" s="17">
        <v>19.829999999999998</v>
      </c>
      <c r="N24" s="17">
        <v>42.35</v>
      </c>
      <c r="O24" s="17">
        <v>21.26</v>
      </c>
      <c r="P24" s="17"/>
      <c r="Q24" s="84" t="s">
        <v>306</v>
      </c>
      <c r="R24" s="17">
        <v>17.440000000000001</v>
      </c>
      <c r="S24" s="17">
        <v>11.53</v>
      </c>
      <c r="T24" s="17">
        <v>27</v>
      </c>
      <c r="U24" s="17">
        <v>26.47</v>
      </c>
      <c r="V24" s="17">
        <v>38.4</v>
      </c>
      <c r="W24" s="17">
        <v>17.61</v>
      </c>
      <c r="X24" s="17">
        <v>27.98</v>
      </c>
      <c r="Y24" s="17">
        <v>23.25</v>
      </c>
      <c r="Z24" s="17">
        <v>33.200000000000003</v>
      </c>
      <c r="AA24" s="17">
        <v>19.82</v>
      </c>
      <c r="AB24" s="17">
        <v>11.82</v>
      </c>
      <c r="AC24" s="17"/>
      <c r="AD24" s="17">
        <v>17.97</v>
      </c>
      <c r="AE24" s="17"/>
      <c r="AF24" s="84" t="s">
        <v>306</v>
      </c>
      <c r="AG24" s="17">
        <v>10.07</v>
      </c>
      <c r="AH24" s="17">
        <v>10.29</v>
      </c>
      <c r="AI24" s="17">
        <v>8.4009999999999998</v>
      </c>
      <c r="AJ24" s="17">
        <v>10.31</v>
      </c>
      <c r="AK24" s="17">
        <v>13.67</v>
      </c>
      <c r="AL24" s="17">
        <v>8.14</v>
      </c>
      <c r="AM24" s="17">
        <v>12.39</v>
      </c>
      <c r="AN24" s="17">
        <v>9.0749999999999993</v>
      </c>
      <c r="AO24" s="17">
        <v>0.91149999999999998</v>
      </c>
      <c r="AP24" s="17">
        <v>1.5609999999999999</v>
      </c>
      <c r="AQ24" s="17">
        <v>1.9890000000000001</v>
      </c>
      <c r="AR24" s="17">
        <v>7.149</v>
      </c>
      <c r="AS24" s="17">
        <v>5.3819999999999997</v>
      </c>
      <c r="AT24" s="17">
        <v>18.760000000000002</v>
      </c>
      <c r="AU24" s="17">
        <v>15.09</v>
      </c>
    </row>
    <row r="25" spans="1:47" x14ac:dyDescent="0.3">
      <c r="A25" s="84" t="s">
        <v>132</v>
      </c>
      <c r="B25" s="17">
        <v>144.69999999999999</v>
      </c>
      <c r="C25" s="17">
        <v>45.95</v>
      </c>
      <c r="D25" s="17">
        <v>125</v>
      </c>
      <c r="E25" s="17">
        <v>94.09</v>
      </c>
      <c r="F25" s="17">
        <v>130.19999999999999</v>
      </c>
      <c r="G25" s="17">
        <v>22.32</v>
      </c>
      <c r="H25" s="17">
        <v>36.6</v>
      </c>
      <c r="I25" s="17">
        <v>179.2</v>
      </c>
      <c r="J25" s="17">
        <v>12.34</v>
      </c>
      <c r="K25" s="17">
        <v>15.48</v>
      </c>
      <c r="L25" s="17">
        <v>10.28</v>
      </c>
      <c r="M25" s="17">
        <v>9.1929999999999996</v>
      </c>
      <c r="N25" s="17">
        <v>14.11</v>
      </c>
      <c r="O25" s="17">
        <v>8.1750000000000007</v>
      </c>
      <c r="P25" s="17"/>
      <c r="Q25" s="84" t="s">
        <v>132</v>
      </c>
      <c r="R25" s="17">
        <v>12.34</v>
      </c>
      <c r="S25" s="17">
        <v>4.4710000000000001</v>
      </c>
      <c r="T25" s="17">
        <v>16.45</v>
      </c>
      <c r="U25" s="17">
        <v>25.15</v>
      </c>
      <c r="V25" s="17">
        <v>55.19</v>
      </c>
      <c r="W25" s="17">
        <v>18.41</v>
      </c>
      <c r="X25" s="17">
        <v>39.909999999999997</v>
      </c>
      <c r="Y25" s="17">
        <v>26.55</v>
      </c>
      <c r="Z25" s="17">
        <v>17.05</v>
      </c>
      <c r="AA25" s="17">
        <v>17.260000000000002</v>
      </c>
      <c r="AB25" s="17">
        <v>7.72</v>
      </c>
      <c r="AC25" s="6">
        <v>8.6999999999999993</v>
      </c>
      <c r="AD25" s="17">
        <v>7.7839999999999998</v>
      </c>
      <c r="AE25" s="17"/>
      <c r="AF25" s="84" t="s">
        <v>132</v>
      </c>
      <c r="AG25" s="17">
        <v>6.7220000000000004</v>
      </c>
      <c r="AH25" s="17">
        <v>6.548</v>
      </c>
      <c r="AI25" s="17">
        <v>5.7489999999999997</v>
      </c>
      <c r="AJ25" s="17">
        <v>14.94</v>
      </c>
      <c r="AK25" s="17">
        <v>8.516</v>
      </c>
      <c r="AL25" s="17">
        <v>5.1609999999999996</v>
      </c>
      <c r="AM25" s="17">
        <v>10.41</v>
      </c>
      <c r="AN25" s="17">
        <v>6.3579999999999997</v>
      </c>
      <c r="AO25" s="17">
        <v>1.9119999999999999</v>
      </c>
      <c r="AP25" s="17">
        <v>2.4390000000000001</v>
      </c>
      <c r="AQ25" s="17">
        <v>2.5880000000000001</v>
      </c>
      <c r="AR25" s="17">
        <v>7.7389999999999999</v>
      </c>
      <c r="AS25" s="17">
        <v>6.0529999999999999</v>
      </c>
      <c r="AT25" s="17">
        <v>96.18</v>
      </c>
      <c r="AU25" s="17">
        <v>76.39</v>
      </c>
    </row>
    <row r="26" spans="1:47" x14ac:dyDescent="0.3">
      <c r="A26" s="84" t="s">
        <v>305</v>
      </c>
      <c r="B26" s="17">
        <v>63.12</v>
      </c>
      <c r="C26" s="17">
        <v>4.0430000000000001</v>
      </c>
      <c r="D26" s="17">
        <v>20.25</v>
      </c>
      <c r="E26" s="17">
        <v>3.698</v>
      </c>
      <c r="F26" s="17">
        <v>14.88</v>
      </c>
      <c r="G26" s="17">
        <v>274</v>
      </c>
      <c r="H26" s="17">
        <v>35.25</v>
      </c>
      <c r="I26" s="17">
        <v>34.229999999999997</v>
      </c>
      <c r="J26" s="17">
        <v>242.9</v>
      </c>
      <c r="K26" s="17">
        <v>187.3</v>
      </c>
      <c r="L26" s="17">
        <v>9.6839999999999993</v>
      </c>
      <c r="M26" s="17">
        <v>122.5</v>
      </c>
      <c r="N26" s="17">
        <v>556.70000000000005</v>
      </c>
      <c r="O26" s="17">
        <v>209.4</v>
      </c>
      <c r="P26" s="17"/>
      <c r="Q26" s="84" t="s">
        <v>305</v>
      </c>
      <c r="R26" s="17">
        <v>107.6</v>
      </c>
      <c r="S26" s="17">
        <v>24.65</v>
      </c>
      <c r="T26" s="17">
        <v>132.9</v>
      </c>
      <c r="U26" s="17">
        <v>68.489999999999995</v>
      </c>
      <c r="V26" s="17">
        <v>264.10000000000002</v>
      </c>
      <c r="W26" s="17">
        <v>268.39999999999998</v>
      </c>
      <c r="X26" s="17">
        <v>172.6</v>
      </c>
      <c r="Y26" s="17">
        <v>29.34</v>
      </c>
      <c r="Z26" s="17">
        <v>457</v>
      </c>
      <c r="AA26" s="17">
        <v>91.39</v>
      </c>
      <c r="AB26" s="17">
        <v>62.45</v>
      </c>
      <c r="AC26" s="17"/>
      <c r="AD26" s="17">
        <v>57.43</v>
      </c>
      <c r="AE26" s="17"/>
      <c r="AF26" s="84" t="s">
        <v>305</v>
      </c>
      <c r="AG26" s="17">
        <v>45.84</v>
      </c>
      <c r="AH26" s="17">
        <v>8.5180000000000007</v>
      </c>
      <c r="AI26" s="17">
        <v>14.13</v>
      </c>
      <c r="AJ26" s="17">
        <v>76.09</v>
      </c>
      <c r="AK26" s="17">
        <v>52.72</v>
      </c>
      <c r="AL26" s="17">
        <v>8.8000000000000007</v>
      </c>
      <c r="AM26" s="17">
        <v>18.760000000000002</v>
      </c>
      <c r="AN26" s="17">
        <v>8.4760000000000009</v>
      </c>
      <c r="AO26" s="17">
        <v>70.31</v>
      </c>
      <c r="AP26" s="17">
        <v>92.75</v>
      </c>
      <c r="AQ26" s="17">
        <v>1430</v>
      </c>
      <c r="AR26" s="17">
        <v>798.8</v>
      </c>
      <c r="AS26" s="17">
        <v>219.1</v>
      </c>
      <c r="AT26" s="17">
        <v>55.2</v>
      </c>
      <c r="AU26" s="17">
        <v>111.9</v>
      </c>
    </row>
    <row r="27" spans="1:47" x14ac:dyDescent="0.3">
      <c r="A27" s="84" t="s">
        <v>124</v>
      </c>
      <c r="B27" s="17">
        <v>41.84</v>
      </c>
      <c r="C27" s="17">
        <v>20.83</v>
      </c>
      <c r="D27" s="17">
        <v>48.1</v>
      </c>
      <c r="E27" s="17">
        <v>34.799999999999997</v>
      </c>
      <c r="F27" s="17">
        <v>63.56</v>
      </c>
      <c r="G27" s="17">
        <v>82.72</v>
      </c>
      <c r="H27" s="17">
        <v>52.09</v>
      </c>
      <c r="I27" s="17">
        <v>61.26</v>
      </c>
      <c r="J27" s="17">
        <v>86.63</v>
      </c>
      <c r="K27" s="17">
        <v>63.39</v>
      </c>
      <c r="L27" s="17">
        <v>39.86</v>
      </c>
      <c r="M27" s="17">
        <v>72.72</v>
      </c>
      <c r="N27" s="17">
        <v>74.95</v>
      </c>
      <c r="O27" s="17">
        <v>55.75</v>
      </c>
      <c r="P27" s="17"/>
      <c r="Q27" s="84" t="s">
        <v>124</v>
      </c>
      <c r="R27" s="17">
        <v>61.38</v>
      </c>
      <c r="S27" s="17">
        <v>28.67</v>
      </c>
      <c r="T27" s="17">
        <v>100.1</v>
      </c>
      <c r="U27" s="17">
        <v>44.02</v>
      </c>
      <c r="V27" s="17">
        <v>61.8</v>
      </c>
      <c r="W27" s="17">
        <v>58.15</v>
      </c>
      <c r="X27" s="17">
        <v>71.989999999999995</v>
      </c>
      <c r="Y27" s="17">
        <v>66.84</v>
      </c>
      <c r="Z27" s="17">
        <v>54.46</v>
      </c>
      <c r="AA27" s="17">
        <v>59.93</v>
      </c>
      <c r="AB27" s="17">
        <v>43.56</v>
      </c>
      <c r="AC27" s="6">
        <v>51.6</v>
      </c>
      <c r="AD27" s="17">
        <v>45.45</v>
      </c>
      <c r="AE27" s="17"/>
      <c r="AF27" s="84" t="s">
        <v>124</v>
      </c>
      <c r="AG27" s="17">
        <v>36.97</v>
      </c>
      <c r="AH27" s="17">
        <v>41.06</v>
      </c>
      <c r="AI27" s="17">
        <v>37.89</v>
      </c>
      <c r="AJ27" s="17">
        <v>49.72</v>
      </c>
      <c r="AK27" s="17">
        <v>45.2</v>
      </c>
      <c r="AL27" s="17">
        <v>30.43</v>
      </c>
      <c r="AM27" s="17">
        <v>34.67</v>
      </c>
      <c r="AN27" s="17">
        <v>34.729999999999997</v>
      </c>
      <c r="AO27" s="17">
        <v>5.6840000000000002</v>
      </c>
      <c r="AP27" s="17">
        <v>10.15</v>
      </c>
      <c r="AQ27" s="17">
        <v>8.9169999999999998</v>
      </c>
      <c r="AR27" s="17">
        <v>44.44</v>
      </c>
      <c r="AS27" s="17">
        <v>47.45</v>
      </c>
      <c r="AT27" s="17">
        <v>73.31</v>
      </c>
      <c r="AU27" s="17">
        <v>120.1</v>
      </c>
    </row>
    <row r="28" spans="1:47" x14ac:dyDescent="0.3">
      <c r="A28" s="84" t="s">
        <v>130</v>
      </c>
      <c r="B28" s="17">
        <v>0.89329999999999998</v>
      </c>
      <c r="C28" s="17">
        <v>4.593</v>
      </c>
      <c r="D28" s="17">
        <v>1.8660000000000001</v>
      </c>
      <c r="E28" s="17">
        <v>0.54530000000000001</v>
      </c>
      <c r="F28" s="17">
        <v>0.71350000000000002</v>
      </c>
      <c r="G28" s="17">
        <v>1.367</v>
      </c>
      <c r="H28" s="17">
        <v>5.5190000000000001</v>
      </c>
      <c r="I28" s="17">
        <v>1.4490000000000001</v>
      </c>
      <c r="J28" s="17">
        <v>12.87</v>
      </c>
      <c r="K28" s="17">
        <v>14.47</v>
      </c>
      <c r="L28" s="17">
        <v>20.309999999999999</v>
      </c>
      <c r="M28" s="17">
        <v>12.17</v>
      </c>
      <c r="N28" s="17">
        <v>6.7320000000000002</v>
      </c>
      <c r="O28" s="17">
        <v>27.2</v>
      </c>
      <c r="P28" s="17"/>
      <c r="Q28" s="84" t="s">
        <v>130</v>
      </c>
      <c r="R28" s="17">
        <v>26.6</v>
      </c>
      <c r="S28" s="17">
        <v>39.92</v>
      </c>
      <c r="T28" s="17">
        <v>17.350000000000001</v>
      </c>
      <c r="U28" s="17">
        <v>10.220000000000001</v>
      </c>
      <c r="V28" s="17">
        <v>18.21</v>
      </c>
      <c r="W28" s="17">
        <v>46.16</v>
      </c>
      <c r="X28" s="17">
        <v>12.6</v>
      </c>
      <c r="Y28" s="17">
        <v>27</v>
      </c>
      <c r="Z28" s="17">
        <v>7.6950000000000003</v>
      </c>
      <c r="AA28" s="17">
        <v>19.14</v>
      </c>
      <c r="AB28" s="17">
        <v>16.25</v>
      </c>
      <c r="AC28" s="6">
        <v>24</v>
      </c>
      <c r="AD28" s="17">
        <v>21.33</v>
      </c>
      <c r="AE28" s="17"/>
      <c r="AF28" s="84" t="s">
        <v>130</v>
      </c>
      <c r="AG28" s="17">
        <v>26.77</v>
      </c>
      <c r="AH28" s="17">
        <v>21.29</v>
      </c>
      <c r="AI28" s="17">
        <v>30.8</v>
      </c>
      <c r="AJ28" s="17">
        <v>21.3</v>
      </c>
      <c r="AK28" s="17">
        <v>14.47</v>
      </c>
      <c r="AL28" s="17">
        <v>20.46</v>
      </c>
      <c r="AM28" s="17">
        <v>27.66</v>
      </c>
      <c r="AN28" s="17">
        <v>26.69</v>
      </c>
      <c r="AO28" s="17">
        <v>60.83</v>
      </c>
      <c r="AP28" s="17">
        <v>56.48</v>
      </c>
      <c r="AQ28" s="17">
        <v>42.61</v>
      </c>
      <c r="AR28" s="17">
        <v>9.3640000000000008</v>
      </c>
      <c r="AS28" s="17">
        <v>18.03</v>
      </c>
      <c r="AT28" s="17">
        <v>8.4309999999999992</v>
      </c>
      <c r="AU28" s="17">
        <v>0.3256</v>
      </c>
    </row>
    <row r="29" spans="1:47" x14ac:dyDescent="0.3">
      <c r="A29" s="84" t="s">
        <v>129</v>
      </c>
      <c r="B29" s="17">
        <v>152.5</v>
      </c>
      <c r="C29" s="17">
        <v>544.29999999999995</v>
      </c>
      <c r="D29" s="17">
        <v>144.69999999999999</v>
      </c>
      <c r="E29" s="17">
        <v>324.10000000000002</v>
      </c>
      <c r="F29" s="17">
        <v>249.9</v>
      </c>
      <c r="G29" s="17">
        <v>660</v>
      </c>
      <c r="H29" s="17">
        <v>607.4</v>
      </c>
      <c r="I29" s="17">
        <v>259.3</v>
      </c>
      <c r="J29" s="17">
        <v>514.1</v>
      </c>
      <c r="K29" s="17">
        <v>445.8</v>
      </c>
      <c r="L29" s="17">
        <v>498.7</v>
      </c>
      <c r="M29" s="17">
        <v>439.1</v>
      </c>
      <c r="N29" s="17">
        <v>529.29999999999995</v>
      </c>
      <c r="O29" s="17">
        <v>423.7</v>
      </c>
      <c r="P29" s="17"/>
      <c r="Q29" s="84" t="s">
        <v>129</v>
      </c>
      <c r="R29" s="17">
        <v>570.4</v>
      </c>
      <c r="S29" s="17">
        <v>332.3</v>
      </c>
      <c r="T29" s="17">
        <v>575.70000000000005</v>
      </c>
      <c r="U29" s="17">
        <v>483.8</v>
      </c>
      <c r="V29" s="17">
        <v>536.20000000000005</v>
      </c>
      <c r="W29" s="17">
        <v>409.8</v>
      </c>
      <c r="X29" s="17">
        <v>557.6</v>
      </c>
      <c r="Y29" s="17">
        <v>506.5</v>
      </c>
      <c r="Z29" s="17">
        <v>511.7</v>
      </c>
      <c r="AA29" s="17">
        <v>582.79999999999995</v>
      </c>
      <c r="AB29" s="17">
        <v>561</v>
      </c>
      <c r="AC29" s="6">
        <v>592.79999999999995</v>
      </c>
      <c r="AD29" s="17">
        <v>580</v>
      </c>
      <c r="AE29" s="17"/>
      <c r="AF29" s="84" t="s">
        <v>129</v>
      </c>
      <c r="AG29" s="17">
        <v>641.20000000000005</v>
      </c>
      <c r="AH29" s="17">
        <v>642</v>
      </c>
      <c r="AI29" s="17">
        <v>565.5</v>
      </c>
      <c r="AJ29" s="17">
        <v>638.4</v>
      </c>
      <c r="AK29" s="17">
        <v>623.6</v>
      </c>
      <c r="AL29" s="17">
        <v>595.29999999999995</v>
      </c>
      <c r="AM29" s="17">
        <v>624.6</v>
      </c>
      <c r="AN29" s="17">
        <v>600.9</v>
      </c>
      <c r="AO29" s="17">
        <v>80.349999999999994</v>
      </c>
      <c r="AP29" s="17">
        <v>162.5</v>
      </c>
      <c r="AQ29" s="17">
        <v>156.9</v>
      </c>
      <c r="AR29" s="17">
        <v>629.9</v>
      </c>
      <c r="AS29" s="17">
        <v>466.7</v>
      </c>
      <c r="AT29" s="17">
        <v>605.4</v>
      </c>
      <c r="AU29" s="17">
        <v>631.1</v>
      </c>
    </row>
    <row r="30" spans="1:47" x14ac:dyDescent="0.3">
      <c r="A30" s="84" t="s">
        <v>125</v>
      </c>
      <c r="B30" s="17">
        <v>5.7750000000000004</v>
      </c>
      <c r="C30" s="17">
        <v>15.71</v>
      </c>
      <c r="D30" s="17">
        <v>9.673</v>
      </c>
      <c r="E30" s="17">
        <v>4.3869999999999996</v>
      </c>
      <c r="F30" s="17">
        <v>4.367</v>
      </c>
      <c r="G30" s="17">
        <v>15.98</v>
      </c>
      <c r="H30" s="17">
        <v>6.7759999999999998</v>
      </c>
      <c r="I30" s="17">
        <v>15.49</v>
      </c>
      <c r="J30" s="17">
        <v>16.07</v>
      </c>
      <c r="K30" s="17">
        <v>18.86</v>
      </c>
      <c r="L30" s="17">
        <v>17.579999999999998</v>
      </c>
      <c r="M30" s="17">
        <v>18.97</v>
      </c>
      <c r="N30" s="17">
        <v>12.36</v>
      </c>
      <c r="O30" s="17">
        <v>19.25</v>
      </c>
      <c r="P30" s="17"/>
      <c r="Q30" s="84" t="s">
        <v>125</v>
      </c>
      <c r="R30" s="17">
        <v>16.03</v>
      </c>
      <c r="S30" s="17">
        <v>34.06</v>
      </c>
      <c r="T30" s="17">
        <v>14.42</v>
      </c>
      <c r="U30" s="17">
        <v>14.78</v>
      </c>
      <c r="V30" s="17">
        <v>11.68</v>
      </c>
      <c r="W30" s="17">
        <v>24.85</v>
      </c>
      <c r="X30" s="17">
        <v>17.41</v>
      </c>
      <c r="Y30" s="17">
        <v>17.350000000000001</v>
      </c>
      <c r="Z30" s="17">
        <v>15.61</v>
      </c>
      <c r="AA30" s="17">
        <v>13.06</v>
      </c>
      <c r="AB30" s="17">
        <v>11.32</v>
      </c>
      <c r="AC30" s="6">
        <v>13.9</v>
      </c>
      <c r="AD30" s="17">
        <v>10.62</v>
      </c>
      <c r="AE30" s="17"/>
      <c r="AF30" s="84" t="s">
        <v>125</v>
      </c>
      <c r="AG30" s="17">
        <v>8.5619999999999994</v>
      </c>
      <c r="AH30" s="17">
        <v>9.44</v>
      </c>
      <c r="AI30" s="17">
        <v>10.32</v>
      </c>
      <c r="AJ30" s="17">
        <v>8.8059999999999992</v>
      </c>
      <c r="AK30" s="17">
        <v>11.16</v>
      </c>
      <c r="AL30" s="17">
        <v>8.3339999999999996</v>
      </c>
      <c r="AM30" s="17">
        <v>9.5690000000000008</v>
      </c>
      <c r="AN30" s="17">
        <v>9.532</v>
      </c>
      <c r="AO30" s="17">
        <v>1.4119999999999999</v>
      </c>
      <c r="AP30" s="17">
        <v>1.6140000000000001</v>
      </c>
      <c r="AQ30" s="17">
        <v>3.0489999999999999</v>
      </c>
      <c r="AR30" s="17">
        <v>7.3949999999999996</v>
      </c>
      <c r="AS30" s="17">
        <v>8.8079999999999998</v>
      </c>
      <c r="AT30" s="17">
        <v>11.64</v>
      </c>
      <c r="AU30" s="17">
        <v>10.53</v>
      </c>
    </row>
    <row r="31" spans="1:47" x14ac:dyDescent="0.3">
      <c r="A31" s="84" t="s">
        <v>123</v>
      </c>
      <c r="B31" s="17">
        <v>9.4</v>
      </c>
      <c r="C31" s="17">
        <v>21.1</v>
      </c>
      <c r="D31" s="17">
        <v>50.2</v>
      </c>
      <c r="E31" s="17">
        <v>9.6</v>
      </c>
      <c r="F31" s="17">
        <v>7.8</v>
      </c>
      <c r="G31" s="17">
        <v>18</v>
      </c>
      <c r="H31" s="17">
        <v>15.1</v>
      </c>
      <c r="I31" s="17">
        <v>25.9</v>
      </c>
      <c r="J31" s="17">
        <v>43.7</v>
      </c>
      <c r="K31" s="17">
        <v>43.1</v>
      </c>
      <c r="L31" s="17">
        <v>74.2</v>
      </c>
      <c r="M31" s="17">
        <v>70.400000000000006</v>
      </c>
      <c r="N31" s="17">
        <v>35.5</v>
      </c>
      <c r="O31" s="17">
        <v>94.1</v>
      </c>
      <c r="P31" s="17"/>
      <c r="Q31" s="84" t="s">
        <v>123</v>
      </c>
      <c r="R31" s="17">
        <v>87.3</v>
      </c>
      <c r="S31" s="17">
        <v>160.4</v>
      </c>
      <c r="T31" s="17">
        <v>50.2</v>
      </c>
      <c r="U31" s="17">
        <v>31.9</v>
      </c>
      <c r="V31" s="17">
        <v>67.2</v>
      </c>
      <c r="W31" s="17">
        <v>128.30000000000001</v>
      </c>
      <c r="X31" s="17">
        <v>71.2</v>
      </c>
      <c r="Y31" s="17">
        <v>82.9</v>
      </c>
      <c r="Z31" s="17">
        <v>48.4</v>
      </c>
      <c r="AA31" s="17">
        <v>60.3</v>
      </c>
      <c r="AB31" s="17">
        <v>59.4</v>
      </c>
      <c r="AC31" s="6">
        <v>62.3</v>
      </c>
      <c r="AD31" s="17">
        <v>58.2</v>
      </c>
      <c r="AE31" s="17"/>
      <c r="AF31" s="84" t="s">
        <v>123</v>
      </c>
      <c r="AG31" s="17">
        <v>62.3</v>
      </c>
      <c r="AH31" s="17">
        <v>51.9</v>
      </c>
      <c r="AI31" s="17">
        <v>68.5</v>
      </c>
      <c r="AJ31" s="17">
        <v>64.2</v>
      </c>
      <c r="AK31" s="17">
        <v>52</v>
      </c>
      <c r="AL31" s="17">
        <v>61.3</v>
      </c>
      <c r="AM31" s="17">
        <v>61.2</v>
      </c>
      <c r="AN31" s="17">
        <v>69.5</v>
      </c>
      <c r="AO31" s="17">
        <v>55.5</v>
      </c>
      <c r="AP31" s="17">
        <v>70</v>
      </c>
      <c r="AQ31" s="17">
        <v>71.900000000000006</v>
      </c>
      <c r="AR31" s="17">
        <v>50.4</v>
      </c>
      <c r="AS31" s="17">
        <v>119.7</v>
      </c>
      <c r="AT31" s="17">
        <v>81.400000000000006</v>
      </c>
      <c r="AU31" s="17">
        <v>58.9</v>
      </c>
    </row>
    <row r="32" spans="1:47" x14ac:dyDescent="0.3">
      <c r="A32" s="84" t="s">
        <v>133</v>
      </c>
      <c r="B32" s="17">
        <v>8.022E-2</v>
      </c>
      <c r="C32" s="17">
        <v>1.6379999999999999</v>
      </c>
      <c r="D32" s="17">
        <v>0.17749999999999999</v>
      </c>
      <c r="E32" s="17">
        <v>4.7549999999999995E-2</v>
      </c>
      <c r="F32" s="17">
        <v>4.6130000000000004E-2</v>
      </c>
      <c r="G32" s="17">
        <v>0.64649999999999996</v>
      </c>
      <c r="H32" s="17">
        <v>0.35099999999999998</v>
      </c>
      <c r="I32" s="17">
        <v>0.46039999999999998</v>
      </c>
      <c r="J32" s="17">
        <v>0.82769999999999999</v>
      </c>
      <c r="K32" s="17">
        <v>1.0349999999999999</v>
      </c>
      <c r="L32" s="17">
        <v>1.407</v>
      </c>
      <c r="M32" s="17">
        <v>1.329</v>
      </c>
      <c r="N32" s="17">
        <v>0.77739999999999998</v>
      </c>
      <c r="O32" s="17">
        <v>1.8009999999999999</v>
      </c>
      <c r="P32" s="17"/>
      <c r="Q32" s="84" t="s">
        <v>133</v>
      </c>
      <c r="R32" s="17">
        <v>1.3959999999999999</v>
      </c>
      <c r="S32" s="17">
        <v>2.4990000000000001</v>
      </c>
      <c r="T32" s="17">
        <v>1.091</v>
      </c>
      <c r="U32" s="17">
        <v>0.48599999999999999</v>
      </c>
      <c r="V32" s="17">
        <v>0.82879999999999998</v>
      </c>
      <c r="W32" s="17">
        <v>1.9259999999999999</v>
      </c>
      <c r="X32" s="17">
        <v>0.97299999999999998</v>
      </c>
      <c r="Y32" s="17">
        <v>1.367</v>
      </c>
      <c r="Z32" s="17">
        <v>0.78820000000000001</v>
      </c>
      <c r="AA32" s="17">
        <v>1.0609999999999999</v>
      </c>
      <c r="AB32" s="17">
        <v>0.86979999999999991</v>
      </c>
      <c r="AC32" s="6">
        <v>1.6</v>
      </c>
      <c r="AD32" s="17">
        <v>0.96420000000000006</v>
      </c>
      <c r="AE32" s="17"/>
      <c r="AF32" s="84" t="s">
        <v>133</v>
      </c>
      <c r="AG32" s="17">
        <v>1.0089999999999999</v>
      </c>
      <c r="AH32" s="17">
        <v>0.97010000000000007</v>
      </c>
      <c r="AI32" s="17">
        <v>1.163</v>
      </c>
      <c r="AJ32" s="17">
        <v>0.96189999999999998</v>
      </c>
      <c r="AK32" s="17">
        <v>0.83260000000000001</v>
      </c>
      <c r="AL32" s="17">
        <v>0.90279999999999994</v>
      </c>
      <c r="AM32" s="17">
        <v>0.96620000000000006</v>
      </c>
      <c r="AN32" s="17">
        <v>1.1659999999999999</v>
      </c>
      <c r="AO32" s="17">
        <v>1.365</v>
      </c>
      <c r="AP32" s="17">
        <v>0.88490000000000002</v>
      </c>
      <c r="AQ32" s="17">
        <v>1.0740000000000001</v>
      </c>
      <c r="AR32" s="17">
        <v>0.86229999999999996</v>
      </c>
      <c r="AS32" s="17">
        <v>1.3420000000000001</v>
      </c>
      <c r="AT32" s="17">
        <v>1.37</v>
      </c>
      <c r="AU32" s="17">
        <v>1.5149999999999999</v>
      </c>
    </row>
    <row r="33" spans="1:47" x14ac:dyDescent="0.3">
      <c r="A33" s="84" t="s">
        <v>304</v>
      </c>
      <c r="B33" s="17">
        <v>0.11849999999999999</v>
      </c>
      <c r="C33" s="17">
        <v>0.25119999999999998</v>
      </c>
      <c r="D33" s="17">
        <v>0.15669999999999998</v>
      </c>
      <c r="E33" s="17">
        <v>5.7479999999999996E-2</v>
      </c>
      <c r="F33" s="17">
        <v>0.1061</v>
      </c>
      <c r="G33" s="17">
        <v>0.41489999999999999</v>
      </c>
      <c r="H33" s="17">
        <v>0.42930000000000001</v>
      </c>
      <c r="I33" s="17">
        <v>0.33729999999999999</v>
      </c>
      <c r="J33" s="17">
        <v>0.63009999999999999</v>
      </c>
      <c r="K33" s="17">
        <v>1.66</v>
      </c>
      <c r="L33" s="17">
        <v>0.36899999999999999</v>
      </c>
      <c r="M33" s="17">
        <v>1.105</v>
      </c>
      <c r="N33" s="17">
        <v>0.54379999999999995</v>
      </c>
      <c r="O33" s="17">
        <v>0.61609999999999998</v>
      </c>
      <c r="P33" s="17"/>
      <c r="Q33" s="84" t="s">
        <v>304</v>
      </c>
      <c r="R33" s="17">
        <v>0.5978</v>
      </c>
      <c r="S33" s="17">
        <v>0.50990000000000002</v>
      </c>
      <c r="T33" s="17">
        <v>1.1240000000000001</v>
      </c>
      <c r="U33" s="17">
        <v>0.27410000000000001</v>
      </c>
      <c r="V33" s="17">
        <v>1.105</v>
      </c>
      <c r="W33" s="17">
        <v>0.74409999999999998</v>
      </c>
      <c r="X33" s="17">
        <v>1.0509999999999999</v>
      </c>
      <c r="Y33" s="17">
        <v>1.736</v>
      </c>
      <c r="Z33" s="17">
        <v>0.26039999999999996</v>
      </c>
      <c r="AA33" s="17">
        <v>0.76770000000000005</v>
      </c>
      <c r="AB33" s="17">
        <v>0.55720000000000003</v>
      </c>
      <c r="AC33" s="17"/>
      <c r="AD33" s="17">
        <v>1.4430000000000001</v>
      </c>
      <c r="AE33" s="17"/>
      <c r="AF33" s="84" t="s">
        <v>304</v>
      </c>
      <c r="AG33" s="17">
        <v>0.29580000000000001</v>
      </c>
      <c r="AH33" s="17">
        <v>0.80929999999999991</v>
      </c>
      <c r="AI33" s="17">
        <v>0.65700000000000003</v>
      </c>
      <c r="AJ33" s="17">
        <v>1.633</v>
      </c>
      <c r="AK33" s="17">
        <v>1.0629999999999999</v>
      </c>
      <c r="AL33" s="17">
        <v>0.109</v>
      </c>
      <c r="AM33" s="17">
        <v>0.1817</v>
      </c>
      <c r="AN33" s="17">
        <v>0.1489</v>
      </c>
      <c r="AO33" s="17">
        <v>1.4219999999999999</v>
      </c>
      <c r="AP33" s="17">
        <v>1.6859999999999999</v>
      </c>
      <c r="AQ33" s="17">
        <v>1.0489999999999999</v>
      </c>
      <c r="AR33" s="17">
        <v>0.16700000000000001</v>
      </c>
      <c r="AS33" s="17">
        <v>1.5269999999999999</v>
      </c>
      <c r="AT33" s="17">
        <v>0.96329999999999993</v>
      </c>
      <c r="AU33" s="17">
        <v>0.37139999999999995</v>
      </c>
    </row>
    <row r="34" spans="1:47" x14ac:dyDescent="0.3">
      <c r="A34" s="84" t="s">
        <v>303</v>
      </c>
      <c r="B34" s="17">
        <v>3.1199999999999999E-2</v>
      </c>
      <c r="C34" s="17">
        <v>3.872E-3</v>
      </c>
      <c r="D34" s="17">
        <v>1.1050000000000001E-2</v>
      </c>
      <c r="E34" s="17">
        <v>2.6979999999999999E-3</v>
      </c>
      <c r="F34" s="17">
        <v>1.009E-2</v>
      </c>
      <c r="G34" s="17">
        <v>5.5590000000000001E-2</v>
      </c>
      <c r="H34" s="17">
        <v>2.598E-2</v>
      </c>
      <c r="I34" s="17">
        <v>1.418E-2</v>
      </c>
      <c r="J34" s="17">
        <v>9.8810000000000009E-2</v>
      </c>
      <c r="K34" s="17">
        <v>7.5400000000000009E-2</v>
      </c>
      <c r="L34" s="17">
        <v>1.1130000000000001E-2</v>
      </c>
      <c r="M34" s="17">
        <v>3.1640000000000001E-2</v>
      </c>
      <c r="N34" s="17">
        <v>0.1363</v>
      </c>
      <c r="O34" s="17">
        <v>7.2180000000000008E-2</v>
      </c>
      <c r="P34" s="17"/>
      <c r="Q34" s="84" t="s">
        <v>303</v>
      </c>
      <c r="R34" s="17">
        <v>3.8090000000000006E-2</v>
      </c>
      <c r="S34" s="17">
        <v>1.8260000000000002E-2</v>
      </c>
      <c r="T34" s="17">
        <v>5.5100000000000003E-2</v>
      </c>
      <c r="U34" s="17">
        <v>1.9809999999999998E-2</v>
      </c>
      <c r="V34" s="17">
        <v>0.1002</v>
      </c>
      <c r="W34" s="17">
        <v>5.7979999999999997E-2</v>
      </c>
      <c r="X34" s="17">
        <v>6.4129999999999993E-2</v>
      </c>
      <c r="Y34" s="17">
        <v>1.7770000000000001E-2</v>
      </c>
      <c r="Z34" s="17">
        <v>0.26600000000000001</v>
      </c>
      <c r="AA34" s="17">
        <v>3.0339999999999999E-2</v>
      </c>
      <c r="AB34" s="17">
        <v>2.5839999999999998E-2</v>
      </c>
      <c r="AC34" s="17"/>
      <c r="AD34" s="17">
        <v>2.5170000000000001E-2</v>
      </c>
      <c r="AE34" s="17"/>
      <c r="AF34" s="84" t="s">
        <v>303</v>
      </c>
      <c r="AG34" s="17">
        <v>2.0889999999999999E-2</v>
      </c>
      <c r="AH34" s="17">
        <v>1.537E-2</v>
      </c>
      <c r="AI34" s="17">
        <v>1.295E-2</v>
      </c>
      <c r="AJ34" s="17">
        <v>3.8399999999999997E-2</v>
      </c>
      <c r="AK34" s="17">
        <v>2.2969999999999997E-2</v>
      </c>
      <c r="AL34" s="17">
        <v>5.1520000000000003E-3</v>
      </c>
      <c r="AM34" s="17">
        <v>5.4970000000000001E-3</v>
      </c>
      <c r="AN34" s="17">
        <v>4.614E-3</v>
      </c>
      <c r="AO34" s="17">
        <v>2.6960000000000001E-2</v>
      </c>
      <c r="AP34" s="17">
        <v>1.8449999999999998E-2</v>
      </c>
      <c r="AQ34" s="17">
        <v>0.2442</v>
      </c>
      <c r="AR34" s="17">
        <v>6.6839999999999997E-2</v>
      </c>
      <c r="AS34" s="17">
        <v>0.1361</v>
      </c>
      <c r="AT34" s="17">
        <v>3.1640000000000001E-2</v>
      </c>
      <c r="AU34" s="17">
        <v>7.8159999999999993E-2</v>
      </c>
    </row>
    <row r="35" spans="1:47" x14ac:dyDescent="0.3">
      <c r="A35" s="84" t="s">
        <v>302</v>
      </c>
      <c r="B35" s="17"/>
      <c r="C35" s="17"/>
      <c r="D35" s="17"/>
      <c r="E35" s="17">
        <v>6.1749999999999999E-2</v>
      </c>
      <c r="F35" s="17">
        <v>4.0840000000000001E-2</v>
      </c>
      <c r="G35" s="17">
        <v>9.9349999999999994E-2</v>
      </c>
      <c r="H35" s="17"/>
      <c r="I35" s="17">
        <v>7.2300000000000003E-2</v>
      </c>
      <c r="J35" s="17">
        <v>0.11120000000000001</v>
      </c>
      <c r="K35" s="17">
        <v>8.3510000000000001E-2</v>
      </c>
      <c r="L35" s="17">
        <v>3.5430000000000003E-2</v>
      </c>
      <c r="M35" s="17">
        <v>5.5020000000000006E-2</v>
      </c>
      <c r="N35" s="17"/>
      <c r="O35" s="17"/>
      <c r="P35" s="17"/>
      <c r="Q35" s="84" t="s">
        <v>302</v>
      </c>
      <c r="R35" s="17"/>
      <c r="S35" s="17">
        <v>5.0619999999999998E-2</v>
      </c>
      <c r="T35" s="17"/>
      <c r="U35" s="17">
        <v>2.2460000000000001E-2</v>
      </c>
      <c r="V35" s="17"/>
      <c r="W35" s="17"/>
      <c r="X35" s="17">
        <v>0.1017</v>
      </c>
      <c r="Y35" s="17">
        <v>8.5669999999999996E-2</v>
      </c>
      <c r="Z35" s="17">
        <v>6.2369999999999995E-2</v>
      </c>
      <c r="AA35" s="17">
        <v>6.8669999999999995E-2</v>
      </c>
      <c r="AB35" s="17">
        <v>4.3290000000000002E-2</v>
      </c>
      <c r="AC35" s="17"/>
      <c r="AD35" s="17">
        <v>9.1749999999999998E-2</v>
      </c>
      <c r="AE35" s="17"/>
      <c r="AF35" s="84" t="s">
        <v>302</v>
      </c>
      <c r="AG35" s="17"/>
      <c r="AH35" s="17">
        <v>6.4090000000000008E-2</v>
      </c>
      <c r="AI35" s="17">
        <v>1.4019999999999999E-2</v>
      </c>
      <c r="AJ35" s="17"/>
      <c r="AK35" s="17">
        <v>3.424E-2</v>
      </c>
      <c r="AL35" s="17">
        <v>1.1390000000000001E-2</v>
      </c>
      <c r="AM35" s="17"/>
      <c r="AN35" s="17">
        <v>1.261E-2</v>
      </c>
      <c r="AO35" s="17"/>
      <c r="AP35" s="17"/>
      <c r="AQ35" s="17"/>
      <c r="AR35" s="17"/>
      <c r="AS35" s="17">
        <v>5.6250000000000001E-2</v>
      </c>
      <c r="AT35" s="17">
        <v>0.1157</v>
      </c>
      <c r="AU35" s="17">
        <v>3.6889999999999999E-2</v>
      </c>
    </row>
    <row r="36" spans="1:47" x14ac:dyDescent="0.3">
      <c r="A36" s="84" t="s">
        <v>301</v>
      </c>
      <c r="B36" s="17">
        <v>0.14649999999999999</v>
      </c>
      <c r="C36" s="17">
        <v>0.59110000000000007</v>
      </c>
      <c r="D36" s="17">
        <v>0.26130000000000003</v>
      </c>
      <c r="E36" s="17">
        <v>8.9279999999999998E-2</v>
      </c>
      <c r="F36" s="17">
        <v>7.7870000000000009E-2</v>
      </c>
      <c r="G36" s="17">
        <v>0.4214</v>
      </c>
      <c r="H36" s="17">
        <v>0.33350000000000002</v>
      </c>
      <c r="I36" s="17">
        <v>0.45600000000000002</v>
      </c>
      <c r="J36" s="17">
        <v>0.4556</v>
      </c>
      <c r="K36" s="17">
        <v>0.47370000000000001</v>
      </c>
      <c r="L36" s="17">
        <v>0.64539999999999997</v>
      </c>
      <c r="M36" s="17">
        <v>0.59399999999999997</v>
      </c>
      <c r="N36" s="17">
        <v>0.47070000000000001</v>
      </c>
      <c r="O36" s="17">
        <v>0.69179999999999997</v>
      </c>
      <c r="P36" s="17"/>
      <c r="Q36" s="84" t="s">
        <v>301</v>
      </c>
      <c r="R36" s="17">
        <v>0.58379999999999999</v>
      </c>
      <c r="S36" s="17">
        <v>1.258</v>
      </c>
      <c r="T36" s="17">
        <v>0.53689999999999993</v>
      </c>
      <c r="U36" s="17">
        <v>0.4451</v>
      </c>
      <c r="V36" s="17">
        <v>0.46870000000000001</v>
      </c>
      <c r="W36" s="17">
        <v>1.0109999999999999</v>
      </c>
      <c r="X36" s="17">
        <v>0.6069</v>
      </c>
      <c r="Y36" s="17">
        <v>0.71920000000000006</v>
      </c>
      <c r="Z36" s="17">
        <v>0.5111</v>
      </c>
      <c r="AA36" s="17">
        <v>0.62079999999999991</v>
      </c>
      <c r="AB36" s="17">
        <v>0.39889999999999998</v>
      </c>
      <c r="AC36" s="17"/>
      <c r="AD36" s="17">
        <v>0.42710000000000004</v>
      </c>
      <c r="AE36" s="17"/>
      <c r="AF36" s="84" t="s">
        <v>301</v>
      </c>
      <c r="AG36" s="17">
        <v>0.36449999999999999</v>
      </c>
      <c r="AH36" s="17">
        <v>0.40210000000000001</v>
      </c>
      <c r="AI36" s="17">
        <v>0.40629999999999999</v>
      </c>
      <c r="AJ36" s="17">
        <v>0.4158</v>
      </c>
      <c r="AK36" s="17">
        <v>0.37180000000000002</v>
      </c>
      <c r="AL36" s="17">
        <v>0.30480000000000002</v>
      </c>
      <c r="AM36" s="17">
        <v>0.3327</v>
      </c>
      <c r="AN36" s="17">
        <v>0.36449999999999999</v>
      </c>
      <c r="AO36" s="17">
        <v>0.1288</v>
      </c>
      <c r="AP36" s="17">
        <v>0.1278</v>
      </c>
      <c r="AQ36" s="17">
        <v>0.2031</v>
      </c>
      <c r="AR36" s="17">
        <v>0.32989999999999997</v>
      </c>
      <c r="AS36" s="17">
        <v>0.39889999999999998</v>
      </c>
      <c r="AT36" s="17">
        <v>0.58120000000000005</v>
      </c>
      <c r="AU36" s="17">
        <v>0.70179999999999998</v>
      </c>
    </row>
    <row r="37" spans="1:47" x14ac:dyDescent="0.3">
      <c r="A37" s="84" t="s">
        <v>300</v>
      </c>
      <c r="B37" s="17">
        <v>7.9239999999999991E-2</v>
      </c>
      <c r="C37" s="17">
        <v>2.8840000000000001E-2</v>
      </c>
      <c r="D37" s="17">
        <v>3.9670000000000004E-2</v>
      </c>
      <c r="E37" s="17">
        <v>1.975E-2</v>
      </c>
      <c r="F37" s="17">
        <v>1.7340000000000001E-2</v>
      </c>
      <c r="G37" s="17">
        <v>7.9100000000000004E-3</v>
      </c>
      <c r="H37" s="17">
        <v>4.3859999999999996E-2</v>
      </c>
      <c r="I37" s="17">
        <v>1.4500000000000001E-2</v>
      </c>
      <c r="J37" s="17">
        <v>4.3929999999999997E-2</v>
      </c>
      <c r="K37" s="17">
        <v>7.2309999999999999E-2</v>
      </c>
      <c r="L37" s="17">
        <v>8.3250000000000005E-2</v>
      </c>
      <c r="M37" s="17">
        <v>4.1599999999999998E-2</v>
      </c>
      <c r="N37" s="17">
        <v>2.6579999999999999E-2</v>
      </c>
      <c r="O37" s="17">
        <v>0.10979999999999999</v>
      </c>
      <c r="P37" s="17"/>
      <c r="Q37" s="84" t="s">
        <v>300</v>
      </c>
      <c r="R37" s="17">
        <v>4.1049999999999996E-2</v>
      </c>
      <c r="S37" s="17">
        <v>4.036E-2</v>
      </c>
      <c r="T37" s="17">
        <v>5.8790000000000002E-2</v>
      </c>
      <c r="U37" s="17">
        <v>6.6169999999999996E-3</v>
      </c>
      <c r="V37" s="17">
        <v>2.7649999999999997E-2</v>
      </c>
      <c r="W37" s="17">
        <v>9.2099999999999987E-2</v>
      </c>
      <c r="X37" s="17">
        <v>4.9239999999999999E-2</v>
      </c>
      <c r="Y37" s="17">
        <v>6.6629999999999995E-2</v>
      </c>
      <c r="Z37" s="17">
        <v>3.184E-2</v>
      </c>
      <c r="AA37" s="17">
        <v>2.5579999999999999E-2</v>
      </c>
      <c r="AB37" s="17">
        <v>4.2529999999999998E-2</v>
      </c>
      <c r="AC37" s="17"/>
      <c r="AD37" s="17">
        <v>5.892E-2</v>
      </c>
      <c r="AE37" s="17"/>
      <c r="AF37" s="84" t="s">
        <v>300</v>
      </c>
      <c r="AG37" s="17">
        <v>1.6219999999999998E-2</v>
      </c>
      <c r="AH37" s="17">
        <v>4.8430000000000001E-2</v>
      </c>
      <c r="AI37" s="17">
        <v>1.9379999999999998E-2</v>
      </c>
      <c r="AJ37" s="17">
        <v>2.5589999999999998E-2</v>
      </c>
      <c r="AK37" s="17">
        <v>3.4279999999999998E-2</v>
      </c>
      <c r="AL37" s="17">
        <v>2.682E-2</v>
      </c>
      <c r="AM37" s="17">
        <v>5.5700000000000003E-3</v>
      </c>
      <c r="AN37" s="17">
        <v>2.9020000000000001E-2</v>
      </c>
      <c r="AO37" s="17">
        <v>1.8940000000000002E-2</v>
      </c>
      <c r="AP37" s="17">
        <v>1.6879999999999999E-2</v>
      </c>
      <c r="AQ37" s="17">
        <v>1.4E-2</v>
      </c>
      <c r="AR37" s="17">
        <v>4.6590000000000006E-2</v>
      </c>
      <c r="AS37" s="17">
        <v>8.1629999999999994E-2</v>
      </c>
      <c r="AT37" s="17">
        <v>0.24149999999999999</v>
      </c>
      <c r="AU37" s="17">
        <v>1.6239999999999997E-2</v>
      </c>
    </row>
    <row r="38" spans="1:47" x14ac:dyDescent="0.3">
      <c r="A38" s="84" t="s">
        <v>299</v>
      </c>
      <c r="B38" s="17">
        <v>6.9870000000000002E-2</v>
      </c>
      <c r="C38" s="17">
        <v>1.6469999999999999E-2</v>
      </c>
      <c r="D38" s="17">
        <v>6.898E-2</v>
      </c>
      <c r="E38" s="17">
        <v>3.1550000000000002E-2</v>
      </c>
      <c r="F38" s="17">
        <v>3.6170000000000001E-2</v>
      </c>
      <c r="G38" s="17">
        <v>3.3049999999999996E-2</v>
      </c>
      <c r="H38" s="17">
        <v>0.19650000000000001</v>
      </c>
      <c r="I38" s="17">
        <v>6.7760000000000001E-2</v>
      </c>
      <c r="J38" s="17">
        <v>0.18340000000000001</v>
      </c>
      <c r="K38" s="17">
        <v>0.55710000000000004</v>
      </c>
      <c r="L38" s="17">
        <v>0.1953</v>
      </c>
      <c r="M38" s="17">
        <v>0.1613</v>
      </c>
      <c r="N38" s="17">
        <v>9.7629999999999995E-2</v>
      </c>
      <c r="O38" s="17">
        <v>0.46989999999999998</v>
      </c>
      <c r="P38" s="17"/>
      <c r="Q38" s="84" t="s">
        <v>299</v>
      </c>
      <c r="R38" s="17">
        <v>0.33050000000000002</v>
      </c>
      <c r="S38" s="17">
        <v>0.1075</v>
      </c>
      <c r="T38" s="17">
        <v>0.1489</v>
      </c>
      <c r="U38" s="17">
        <v>0.105</v>
      </c>
      <c r="V38" s="17">
        <v>0.18590000000000001</v>
      </c>
      <c r="W38" s="17">
        <v>0.75600000000000001</v>
      </c>
      <c r="X38" s="17">
        <v>0.29969999999999997</v>
      </c>
      <c r="Y38" s="17">
        <v>0.57779999999999998</v>
      </c>
      <c r="Z38" s="17">
        <v>0.1671</v>
      </c>
      <c r="AA38" s="17">
        <v>0.3039</v>
      </c>
      <c r="AB38" s="17">
        <v>0.1341</v>
      </c>
      <c r="AC38" s="17"/>
      <c r="AD38" s="17">
        <v>0.42419999999999997</v>
      </c>
      <c r="AE38" s="17"/>
      <c r="AF38" s="84" t="s">
        <v>299</v>
      </c>
      <c r="AG38" s="17">
        <v>0.34549999999999997</v>
      </c>
      <c r="AH38" s="17">
        <v>0.61670000000000003</v>
      </c>
      <c r="AI38" s="17">
        <v>0.41549999999999998</v>
      </c>
      <c r="AJ38" s="17">
        <v>0.31889999999999996</v>
      </c>
      <c r="AK38" s="17">
        <v>1.01</v>
      </c>
      <c r="AL38" s="17">
        <v>0.1794</v>
      </c>
      <c r="AM38" s="17">
        <v>0.2626</v>
      </c>
      <c r="AN38" s="17">
        <v>0.4496</v>
      </c>
      <c r="AO38" s="17">
        <v>0.17859999999999998</v>
      </c>
      <c r="AP38" s="17">
        <v>0.21409999999999998</v>
      </c>
      <c r="AQ38" s="17">
        <v>0.21540000000000001</v>
      </c>
      <c r="AR38" s="17">
        <v>0.2379</v>
      </c>
      <c r="AS38" s="17">
        <v>0.55679999999999996</v>
      </c>
      <c r="AT38" s="17">
        <v>0.58479999999999999</v>
      </c>
      <c r="AU38" s="17">
        <v>3.3259999999999998E-2</v>
      </c>
    </row>
    <row r="39" spans="1:47" x14ac:dyDescent="0.3">
      <c r="A39" s="84" t="s">
        <v>136</v>
      </c>
      <c r="B39" s="17">
        <v>12.37</v>
      </c>
      <c r="C39" s="17">
        <v>156</v>
      </c>
      <c r="D39" s="17">
        <v>23.38</v>
      </c>
      <c r="E39" s="17">
        <v>19.7</v>
      </c>
      <c r="F39" s="17">
        <v>11.62</v>
      </c>
      <c r="G39" s="17">
        <v>113.2</v>
      </c>
      <c r="H39" s="17">
        <v>68</v>
      </c>
      <c r="I39" s="17">
        <v>38.4</v>
      </c>
      <c r="J39" s="17">
        <v>138.69999999999999</v>
      </c>
      <c r="K39" s="17">
        <v>177.1</v>
      </c>
      <c r="L39" s="17">
        <v>278.10000000000002</v>
      </c>
      <c r="M39" s="17">
        <v>216.9</v>
      </c>
      <c r="N39" s="17">
        <v>89.05</v>
      </c>
      <c r="O39" s="17">
        <v>283.8</v>
      </c>
      <c r="P39" s="17"/>
      <c r="Q39" s="84" t="s">
        <v>136</v>
      </c>
      <c r="R39" s="17">
        <v>336.2</v>
      </c>
      <c r="S39" s="17">
        <v>460.4</v>
      </c>
      <c r="T39" s="17">
        <v>242.9</v>
      </c>
      <c r="U39" s="17">
        <v>93.01</v>
      </c>
      <c r="V39" s="17">
        <v>170.4</v>
      </c>
      <c r="W39" s="17">
        <v>404.3</v>
      </c>
      <c r="X39" s="17">
        <v>228.8</v>
      </c>
      <c r="Y39" s="17">
        <v>284</v>
      </c>
      <c r="Z39" s="17">
        <v>142.19999999999999</v>
      </c>
      <c r="AA39" s="17">
        <v>233.2</v>
      </c>
      <c r="AB39" s="17">
        <v>309.2</v>
      </c>
      <c r="AC39" s="6">
        <v>302.39999999999998</v>
      </c>
      <c r="AD39" s="17">
        <v>294.3</v>
      </c>
      <c r="AE39" s="17"/>
      <c r="AF39" s="84" t="s">
        <v>136</v>
      </c>
      <c r="AG39" s="17">
        <v>403.8</v>
      </c>
      <c r="AH39" s="17">
        <v>332.7</v>
      </c>
      <c r="AI39" s="17">
        <v>358</v>
      </c>
      <c r="AJ39" s="17">
        <v>335.6</v>
      </c>
      <c r="AK39" s="17">
        <v>290.7</v>
      </c>
      <c r="AL39" s="17">
        <v>361.5</v>
      </c>
      <c r="AM39" s="17">
        <v>347.7</v>
      </c>
      <c r="AN39" s="17">
        <v>360.4</v>
      </c>
      <c r="AO39" s="17">
        <v>283.7</v>
      </c>
      <c r="AP39" s="17">
        <v>662.5</v>
      </c>
      <c r="AQ39" s="17">
        <v>691.8</v>
      </c>
      <c r="AR39" s="17">
        <v>327.10000000000002</v>
      </c>
      <c r="AS39" s="17">
        <v>437.8</v>
      </c>
      <c r="AT39" s="17">
        <v>229.1</v>
      </c>
      <c r="AU39" s="17">
        <v>76.3</v>
      </c>
    </row>
    <row r="40" spans="1:47" x14ac:dyDescent="0.3">
      <c r="A40" s="84" t="s">
        <v>298</v>
      </c>
      <c r="B40" s="17">
        <v>0.53610000000000002</v>
      </c>
      <c r="C40" s="17">
        <v>5.2759999999999998</v>
      </c>
      <c r="D40" s="17">
        <v>1.0980000000000001</v>
      </c>
      <c r="E40" s="17">
        <v>0.56100000000000005</v>
      </c>
      <c r="F40" s="17">
        <v>0.50429999999999997</v>
      </c>
      <c r="G40" s="17">
        <v>5.5839999999999996</v>
      </c>
      <c r="H40" s="17">
        <v>1.7130000000000001</v>
      </c>
      <c r="I40" s="17">
        <v>2.371</v>
      </c>
      <c r="J40" s="17">
        <v>4.899</v>
      </c>
      <c r="K40" s="17">
        <v>5.2190000000000003</v>
      </c>
      <c r="L40" s="17">
        <v>5.5149999999999997</v>
      </c>
      <c r="M40" s="17">
        <v>6.2229999999999999</v>
      </c>
      <c r="N40" s="17">
        <v>3.4329999999999998</v>
      </c>
      <c r="O40" s="17">
        <v>7.04</v>
      </c>
      <c r="P40" s="17"/>
      <c r="Q40" s="84" t="s">
        <v>298</v>
      </c>
      <c r="R40" s="17">
        <v>11.22</v>
      </c>
      <c r="S40" s="17">
        <v>13.29</v>
      </c>
      <c r="T40" s="17">
        <v>5.8330000000000002</v>
      </c>
      <c r="U40" s="17">
        <v>3.8090000000000002</v>
      </c>
      <c r="V40" s="17">
        <v>5.1890000000000001</v>
      </c>
      <c r="W40" s="17">
        <v>12.24</v>
      </c>
      <c r="X40" s="17">
        <v>7.9359999999999999</v>
      </c>
      <c r="Y40" s="17">
        <v>9.298</v>
      </c>
      <c r="Z40" s="17">
        <v>5.4340000000000002</v>
      </c>
      <c r="AA40" s="17">
        <v>8.625</v>
      </c>
      <c r="AB40" s="17">
        <v>5.4580000000000002</v>
      </c>
      <c r="AC40" s="17"/>
      <c r="AD40" s="17">
        <v>6.73</v>
      </c>
      <c r="AE40" s="17"/>
      <c r="AF40" s="84" t="s">
        <v>298</v>
      </c>
      <c r="AG40" s="17">
        <v>6.202</v>
      </c>
      <c r="AH40" s="17">
        <v>6.7249999999999996</v>
      </c>
      <c r="AI40" s="17">
        <v>6.9649999999999999</v>
      </c>
      <c r="AJ40" s="17">
        <v>6.4969999999999999</v>
      </c>
      <c r="AK40" s="17">
        <v>5.6950000000000003</v>
      </c>
      <c r="AL40" s="17">
        <v>6.3639999999999999</v>
      </c>
      <c r="AM40" s="17">
        <v>7.66</v>
      </c>
      <c r="AN40" s="17">
        <v>7.274</v>
      </c>
      <c r="AO40" s="17">
        <v>9.5730000000000004</v>
      </c>
      <c r="AP40" s="17">
        <v>4.6970000000000001</v>
      </c>
      <c r="AQ40" s="17">
        <v>6.8650000000000002</v>
      </c>
      <c r="AR40" s="17">
        <v>6.048</v>
      </c>
      <c r="AS40" s="17">
        <v>7.4850000000000003</v>
      </c>
      <c r="AT40" s="17">
        <v>10</v>
      </c>
      <c r="AU40" s="17">
        <v>11.47</v>
      </c>
    </row>
    <row r="41" spans="1:47" x14ac:dyDescent="0.3">
      <c r="A41" s="84" t="s">
        <v>297</v>
      </c>
      <c r="B41" s="17">
        <v>1.589</v>
      </c>
      <c r="C41" s="17">
        <v>12.12</v>
      </c>
      <c r="D41" s="17">
        <v>3.2440000000000002</v>
      </c>
      <c r="E41" s="17">
        <v>1.399</v>
      </c>
      <c r="F41" s="17">
        <v>1.254</v>
      </c>
      <c r="G41" s="17">
        <v>13.27</v>
      </c>
      <c r="H41" s="17">
        <v>3.9630000000000001</v>
      </c>
      <c r="I41" s="17">
        <v>6.8029999999999999</v>
      </c>
      <c r="J41" s="17">
        <v>11.14</v>
      </c>
      <c r="K41" s="17">
        <v>12.03</v>
      </c>
      <c r="L41" s="17">
        <v>12.97</v>
      </c>
      <c r="M41" s="17">
        <v>14.23</v>
      </c>
      <c r="N41" s="17">
        <v>7.9569999999999999</v>
      </c>
      <c r="O41" s="17">
        <v>15.89</v>
      </c>
      <c r="P41" s="17"/>
      <c r="Q41" s="84" t="s">
        <v>297</v>
      </c>
      <c r="R41" s="17">
        <v>23.71</v>
      </c>
      <c r="S41" s="17">
        <v>28.69</v>
      </c>
      <c r="T41" s="17">
        <v>13.42</v>
      </c>
      <c r="U41" s="17">
        <v>8.4809999999999999</v>
      </c>
      <c r="V41" s="17">
        <v>12.15</v>
      </c>
      <c r="W41" s="17">
        <v>28.29</v>
      </c>
      <c r="X41" s="17">
        <v>17.88</v>
      </c>
      <c r="Y41" s="17">
        <v>20.77</v>
      </c>
      <c r="Z41" s="17">
        <v>12.84</v>
      </c>
      <c r="AA41" s="17">
        <v>18.899999999999999</v>
      </c>
      <c r="AB41" s="17">
        <v>11.48</v>
      </c>
      <c r="AC41" s="17"/>
      <c r="AD41" s="17">
        <v>14.07</v>
      </c>
      <c r="AE41" s="17"/>
      <c r="AF41" s="84" t="s">
        <v>297</v>
      </c>
      <c r="AG41" s="17">
        <v>12.99</v>
      </c>
      <c r="AH41" s="17">
        <v>13.63</v>
      </c>
      <c r="AI41" s="17">
        <v>14.3</v>
      </c>
      <c r="AJ41" s="17">
        <v>13.29</v>
      </c>
      <c r="AK41" s="17">
        <v>12.07</v>
      </c>
      <c r="AL41" s="17">
        <v>12.77</v>
      </c>
      <c r="AM41" s="17">
        <v>15.13</v>
      </c>
      <c r="AN41" s="17">
        <v>14.89</v>
      </c>
      <c r="AO41" s="17">
        <v>15.69</v>
      </c>
      <c r="AP41" s="17">
        <v>7.1980000000000004</v>
      </c>
      <c r="AQ41" s="17">
        <v>12.15</v>
      </c>
      <c r="AR41" s="17">
        <v>12.2</v>
      </c>
      <c r="AS41" s="17">
        <v>15.06</v>
      </c>
      <c r="AT41" s="17">
        <v>20</v>
      </c>
      <c r="AU41" s="17">
        <v>23.49</v>
      </c>
    </row>
    <row r="42" spans="1:47" x14ac:dyDescent="0.3">
      <c r="A42" s="84" t="s">
        <v>296</v>
      </c>
      <c r="B42" s="17">
        <v>0.29730000000000001</v>
      </c>
      <c r="C42" s="17">
        <v>1.7729999999999999</v>
      </c>
      <c r="D42" s="17">
        <v>0.56389999999999996</v>
      </c>
      <c r="E42" s="17">
        <v>0.2364</v>
      </c>
      <c r="F42" s="17">
        <v>0.23130000000000001</v>
      </c>
      <c r="G42" s="17">
        <v>2.0619999999999998</v>
      </c>
      <c r="H42" s="17">
        <v>0.59689999999999999</v>
      </c>
      <c r="I42" s="17">
        <v>1.2370000000000001</v>
      </c>
      <c r="J42" s="17">
        <v>1.6539999999999999</v>
      </c>
      <c r="K42" s="17">
        <v>1.7869999999999999</v>
      </c>
      <c r="L42" s="17">
        <v>1.8979999999999999</v>
      </c>
      <c r="M42" s="17">
        <v>2.0590000000000002</v>
      </c>
      <c r="N42" s="17">
        <v>1.155</v>
      </c>
      <c r="O42" s="17">
        <v>2.2269999999999999</v>
      </c>
      <c r="P42" s="17"/>
      <c r="Q42" s="84" t="s">
        <v>296</v>
      </c>
      <c r="R42" s="17">
        <v>3.0760000000000001</v>
      </c>
      <c r="S42" s="17">
        <v>4.093</v>
      </c>
      <c r="T42" s="17">
        <v>1.9039999999999999</v>
      </c>
      <c r="U42" s="17">
        <v>1.3</v>
      </c>
      <c r="V42" s="17">
        <v>1.7010000000000001</v>
      </c>
      <c r="W42" s="17">
        <v>3.859</v>
      </c>
      <c r="X42" s="17">
        <v>2.585</v>
      </c>
      <c r="Y42" s="17">
        <v>2.887</v>
      </c>
      <c r="Z42" s="17">
        <v>1.9379999999999999</v>
      </c>
      <c r="AA42" s="17">
        <v>2.5150000000000001</v>
      </c>
      <c r="AB42" s="17">
        <v>1.5529999999999999</v>
      </c>
      <c r="AC42" s="17"/>
      <c r="AD42" s="17">
        <v>1.845</v>
      </c>
      <c r="AE42" s="17"/>
      <c r="AF42" s="84" t="s">
        <v>296</v>
      </c>
      <c r="AG42" s="17">
        <v>1.6659999999999999</v>
      </c>
      <c r="AH42" s="17">
        <v>1.7689999999999999</v>
      </c>
      <c r="AI42" s="17">
        <v>1.853</v>
      </c>
      <c r="AJ42" s="17">
        <v>1.6739999999999999</v>
      </c>
      <c r="AK42" s="17">
        <v>1.627</v>
      </c>
      <c r="AL42" s="17">
        <v>1.6180000000000001</v>
      </c>
      <c r="AM42" s="17">
        <v>1.8520000000000001</v>
      </c>
      <c r="AN42" s="17">
        <v>1.887</v>
      </c>
      <c r="AO42" s="17">
        <v>1.508</v>
      </c>
      <c r="AP42" s="17">
        <v>0.68989999999999996</v>
      </c>
      <c r="AQ42" s="17">
        <v>1.2390000000000001</v>
      </c>
      <c r="AR42" s="17">
        <v>1.514</v>
      </c>
      <c r="AS42" s="17">
        <v>1.9219999999999999</v>
      </c>
      <c r="AT42" s="17">
        <v>2.573</v>
      </c>
      <c r="AU42" s="17">
        <v>2.8969999999999998</v>
      </c>
    </row>
    <row r="43" spans="1:47" x14ac:dyDescent="0.3">
      <c r="A43" s="84" t="s">
        <v>295</v>
      </c>
      <c r="B43" s="17">
        <v>1.706</v>
      </c>
      <c r="C43" s="17">
        <v>8.39</v>
      </c>
      <c r="D43" s="17">
        <v>3.0790000000000002</v>
      </c>
      <c r="E43" s="17">
        <v>1.2889999999999999</v>
      </c>
      <c r="F43" s="17">
        <v>1.2729999999999999</v>
      </c>
      <c r="G43" s="17">
        <v>10.35</v>
      </c>
      <c r="H43" s="17">
        <v>2.8809999999999998</v>
      </c>
      <c r="I43" s="17">
        <v>6.5350000000000001</v>
      </c>
      <c r="J43" s="17">
        <v>8.16</v>
      </c>
      <c r="K43" s="17">
        <v>8.6159999999999997</v>
      </c>
      <c r="L43" s="17">
        <v>8.8810000000000002</v>
      </c>
      <c r="M43" s="17">
        <v>9.6869999999999994</v>
      </c>
      <c r="N43" s="17">
        <v>5.5209999999999999</v>
      </c>
      <c r="O43" s="17">
        <v>10.16</v>
      </c>
      <c r="P43" s="17"/>
      <c r="Q43" s="84" t="s">
        <v>295</v>
      </c>
      <c r="R43" s="17">
        <v>12.94</v>
      </c>
      <c r="S43" s="17">
        <v>18.97</v>
      </c>
      <c r="T43" s="17">
        <v>8.6959999999999997</v>
      </c>
      <c r="U43" s="17">
        <v>6.5590000000000002</v>
      </c>
      <c r="V43" s="17">
        <v>7.5430000000000001</v>
      </c>
      <c r="W43" s="17">
        <v>16.89</v>
      </c>
      <c r="X43" s="17">
        <v>11.78</v>
      </c>
      <c r="Y43" s="17">
        <v>12.96</v>
      </c>
      <c r="Z43" s="17">
        <v>9.157</v>
      </c>
      <c r="AA43" s="17">
        <v>10.6</v>
      </c>
      <c r="AB43" s="17">
        <v>6.8739999999999997</v>
      </c>
      <c r="AC43" s="17"/>
      <c r="AD43" s="17">
        <v>7.9139999999999997</v>
      </c>
      <c r="AE43" s="17"/>
      <c r="AF43" s="84" t="s">
        <v>295</v>
      </c>
      <c r="AG43" s="17">
        <v>6.7990000000000004</v>
      </c>
      <c r="AH43" s="17">
        <v>7.2690000000000001</v>
      </c>
      <c r="AI43" s="17">
        <v>7.6550000000000002</v>
      </c>
      <c r="AJ43" s="17">
        <v>6.9349999999999996</v>
      </c>
      <c r="AK43" s="17">
        <v>7.16</v>
      </c>
      <c r="AL43" s="17">
        <v>6.6680000000000001</v>
      </c>
      <c r="AM43" s="17">
        <v>7.423</v>
      </c>
      <c r="AN43" s="17">
        <v>7.7590000000000003</v>
      </c>
      <c r="AO43" s="17">
        <v>4.7140000000000004</v>
      </c>
      <c r="AP43" s="17">
        <v>2.1949999999999998</v>
      </c>
      <c r="AQ43" s="17">
        <v>4.0730000000000004</v>
      </c>
      <c r="AR43" s="17">
        <v>6.0960000000000001</v>
      </c>
      <c r="AS43" s="17">
        <v>7.8680000000000003</v>
      </c>
      <c r="AT43" s="17">
        <v>10.93</v>
      </c>
      <c r="AU43" s="17">
        <v>11.76</v>
      </c>
    </row>
    <row r="44" spans="1:47" x14ac:dyDescent="0.3">
      <c r="A44" s="84" t="s">
        <v>294</v>
      </c>
      <c r="B44" s="17">
        <v>0.65610000000000002</v>
      </c>
      <c r="C44" s="17">
        <v>2.2650000000000001</v>
      </c>
      <c r="D44" s="17">
        <v>1.103</v>
      </c>
      <c r="E44" s="17">
        <v>0.45700000000000002</v>
      </c>
      <c r="F44" s="17">
        <v>0.51</v>
      </c>
      <c r="G44" s="17">
        <v>2.7320000000000002</v>
      </c>
      <c r="H44" s="17">
        <v>0.86839999999999995</v>
      </c>
      <c r="I44" s="17">
        <v>2.0150000000000001</v>
      </c>
      <c r="J44" s="17">
        <v>2.282</v>
      </c>
      <c r="K44" s="17">
        <v>2.4700000000000002</v>
      </c>
      <c r="L44" s="17">
        <v>2.431</v>
      </c>
      <c r="M44" s="17">
        <v>2.617</v>
      </c>
      <c r="N44" s="17">
        <v>1.641</v>
      </c>
      <c r="O44" s="17">
        <v>2.738</v>
      </c>
      <c r="P44" s="17"/>
      <c r="Q44" s="84" t="s">
        <v>294</v>
      </c>
      <c r="R44" s="17">
        <v>2.88</v>
      </c>
      <c r="S44" s="17">
        <v>4.9429999999999996</v>
      </c>
      <c r="T44" s="17">
        <v>2.2599999999999998</v>
      </c>
      <c r="U44" s="17">
        <v>1.9450000000000001</v>
      </c>
      <c r="V44" s="17">
        <v>1.923</v>
      </c>
      <c r="W44" s="17">
        <v>4.056</v>
      </c>
      <c r="X44" s="17">
        <v>2.88</v>
      </c>
      <c r="Y44" s="17">
        <v>3.052</v>
      </c>
      <c r="Z44" s="17">
        <v>2.3969999999999998</v>
      </c>
      <c r="AA44" s="17">
        <v>2.3279999999999998</v>
      </c>
      <c r="AB44" s="17">
        <v>1.6759999999999999</v>
      </c>
      <c r="AC44" s="17"/>
      <c r="AD44" s="17">
        <v>1.7789999999999999</v>
      </c>
      <c r="AE44" s="17"/>
      <c r="AF44" s="84" t="s">
        <v>294</v>
      </c>
      <c r="AG44" s="17">
        <v>1.4950000000000001</v>
      </c>
      <c r="AH44" s="17">
        <v>1.601</v>
      </c>
      <c r="AI44" s="17">
        <v>1.6819999999999999</v>
      </c>
      <c r="AJ44" s="17">
        <v>1.5089999999999999</v>
      </c>
      <c r="AK44" s="17">
        <v>1.7150000000000001</v>
      </c>
      <c r="AL44" s="17">
        <v>1.427</v>
      </c>
      <c r="AM44" s="17">
        <v>1.617</v>
      </c>
      <c r="AN44" s="17">
        <v>1.6719999999999999</v>
      </c>
      <c r="AO44" s="17">
        <v>0.62470000000000003</v>
      </c>
      <c r="AP44" s="17">
        <v>0.33889999999999998</v>
      </c>
      <c r="AQ44" s="17">
        <v>0.65179999999999993</v>
      </c>
      <c r="AR44" s="17">
        <v>1.304</v>
      </c>
      <c r="AS44" s="17">
        <v>1.68</v>
      </c>
      <c r="AT44" s="17">
        <v>2.3479999999999999</v>
      </c>
      <c r="AU44" s="17">
        <v>2.3170000000000002</v>
      </c>
    </row>
    <row r="45" spans="1:47" x14ac:dyDescent="0.3">
      <c r="A45" s="84" t="s">
        <v>293</v>
      </c>
      <c r="B45" s="17">
        <v>0.26850000000000002</v>
      </c>
      <c r="C45" s="17">
        <v>0.94699999999999995</v>
      </c>
      <c r="D45" s="17">
        <v>0.3856</v>
      </c>
      <c r="E45" s="17">
        <v>0.2394</v>
      </c>
      <c r="F45" s="17">
        <v>0.23119999999999999</v>
      </c>
      <c r="G45" s="17">
        <v>1.081</v>
      </c>
      <c r="H45" s="17">
        <v>0.43660000000000004</v>
      </c>
      <c r="I45" s="17">
        <v>0.60309999999999997</v>
      </c>
      <c r="J45" s="17">
        <v>0.85699999999999998</v>
      </c>
      <c r="K45" s="17">
        <v>0.80110000000000003</v>
      </c>
      <c r="L45" s="17">
        <v>0.78789999999999993</v>
      </c>
      <c r="M45" s="17">
        <v>0.8034</v>
      </c>
      <c r="N45" s="17">
        <v>0.64929999999999999</v>
      </c>
      <c r="O45" s="17">
        <v>0.78049999999999997</v>
      </c>
      <c r="P45" s="17"/>
      <c r="Q45" s="84" t="s">
        <v>293</v>
      </c>
      <c r="R45" s="17">
        <v>0.84520000000000006</v>
      </c>
      <c r="S45" s="17">
        <v>1.319</v>
      </c>
      <c r="T45" s="17">
        <v>0.71579999999999999</v>
      </c>
      <c r="U45" s="17">
        <v>0.68770000000000009</v>
      </c>
      <c r="V45" s="17">
        <v>0.60960000000000003</v>
      </c>
      <c r="W45" s="17">
        <v>0.97989999999999999</v>
      </c>
      <c r="X45" s="17">
        <v>0.86709999999999998</v>
      </c>
      <c r="Y45" s="17">
        <v>0.85860000000000003</v>
      </c>
      <c r="Z45" s="17">
        <v>0.7984</v>
      </c>
      <c r="AA45" s="17">
        <v>0.79610000000000003</v>
      </c>
      <c r="AB45" s="17">
        <v>0.55410000000000004</v>
      </c>
      <c r="AC45" s="17"/>
      <c r="AD45" s="17">
        <v>0.58360000000000001</v>
      </c>
      <c r="AE45" s="17"/>
      <c r="AF45" s="84" t="s">
        <v>293</v>
      </c>
      <c r="AG45" s="17">
        <v>0.51300000000000001</v>
      </c>
      <c r="AH45" s="17">
        <v>0.51290000000000002</v>
      </c>
      <c r="AI45" s="17">
        <v>0.50480000000000003</v>
      </c>
      <c r="AJ45" s="17">
        <v>0.50519999999999998</v>
      </c>
      <c r="AK45" s="17">
        <v>0.56299999999999994</v>
      </c>
      <c r="AL45" s="17">
        <v>0.46589999999999998</v>
      </c>
      <c r="AM45" s="17">
        <v>0.5524</v>
      </c>
      <c r="AN45" s="17">
        <v>0.50190000000000001</v>
      </c>
      <c r="AO45" s="17">
        <v>0.18419999999999997</v>
      </c>
      <c r="AP45" s="17">
        <v>0.24669999999999997</v>
      </c>
      <c r="AQ45" s="17">
        <v>0.20649999999999999</v>
      </c>
      <c r="AR45" s="17">
        <v>0.45569999999999999</v>
      </c>
      <c r="AS45" s="17">
        <v>0.52979999999999994</v>
      </c>
      <c r="AT45" s="17">
        <v>0.75579999999999992</v>
      </c>
      <c r="AU45" s="17">
        <v>0.76879999999999993</v>
      </c>
    </row>
    <row r="46" spans="1:47" x14ac:dyDescent="0.3">
      <c r="A46" s="84" t="s">
        <v>292</v>
      </c>
      <c r="B46" s="17">
        <v>0.89790000000000003</v>
      </c>
      <c r="C46" s="17">
        <v>2.5179999999999998</v>
      </c>
      <c r="D46" s="17">
        <v>1.4710000000000001</v>
      </c>
      <c r="E46" s="17">
        <v>0.63679999999999992</v>
      </c>
      <c r="F46" s="17">
        <v>0.71499999999999997</v>
      </c>
      <c r="G46" s="17">
        <v>3.1190000000000002</v>
      </c>
      <c r="H46" s="17">
        <v>1.0409999999999999</v>
      </c>
      <c r="I46" s="17">
        <v>2.4279999999999999</v>
      </c>
      <c r="J46" s="17">
        <v>2.7770000000000001</v>
      </c>
      <c r="K46" s="17">
        <v>2.9580000000000002</v>
      </c>
      <c r="L46" s="17">
        <v>2.8639999999999999</v>
      </c>
      <c r="M46" s="17">
        <v>3.0659999999999998</v>
      </c>
      <c r="N46" s="17">
        <v>1.968</v>
      </c>
      <c r="O46" s="17">
        <v>3.089</v>
      </c>
      <c r="P46" s="17"/>
      <c r="Q46" s="84" t="s">
        <v>292</v>
      </c>
      <c r="R46" s="17">
        <v>2.7970000000000002</v>
      </c>
      <c r="S46" s="17">
        <v>5.6440000000000001</v>
      </c>
      <c r="T46" s="17">
        <v>2.4489999999999998</v>
      </c>
      <c r="U46" s="17">
        <v>2.4329999999999998</v>
      </c>
      <c r="V46" s="17">
        <v>2.008</v>
      </c>
      <c r="W46" s="17">
        <v>4.1909999999999998</v>
      </c>
      <c r="X46" s="17">
        <v>3.0550000000000002</v>
      </c>
      <c r="Y46" s="17">
        <v>3.157</v>
      </c>
      <c r="Z46" s="17">
        <v>2.6709999999999998</v>
      </c>
      <c r="AA46" s="17">
        <v>2.3620000000000001</v>
      </c>
      <c r="AB46" s="17">
        <v>1.855</v>
      </c>
      <c r="AC46" s="17"/>
      <c r="AD46" s="17">
        <v>1.8540000000000001</v>
      </c>
      <c r="AE46" s="17"/>
      <c r="AF46" s="84" t="s">
        <v>292</v>
      </c>
      <c r="AG46" s="17">
        <v>1.4279999999999999</v>
      </c>
      <c r="AH46" s="17">
        <v>1.573</v>
      </c>
      <c r="AI46" s="17">
        <v>1.73</v>
      </c>
      <c r="AJ46" s="17">
        <v>1.496</v>
      </c>
      <c r="AK46" s="17">
        <v>1.837</v>
      </c>
      <c r="AL46" s="17">
        <v>1.41</v>
      </c>
      <c r="AM46" s="17">
        <v>1.6040000000000001</v>
      </c>
      <c r="AN46" s="17">
        <v>1.6619999999999999</v>
      </c>
      <c r="AO46" s="17">
        <v>0.4224</v>
      </c>
      <c r="AP46" s="17">
        <v>0.27389999999999998</v>
      </c>
      <c r="AQ46" s="17">
        <v>0.52029999999999998</v>
      </c>
      <c r="AR46" s="17">
        <v>1.2869999999999999</v>
      </c>
      <c r="AS46" s="17">
        <v>1.661</v>
      </c>
      <c r="AT46" s="17">
        <v>2.3050000000000002</v>
      </c>
      <c r="AU46" s="17">
        <v>2.1589999999999998</v>
      </c>
    </row>
    <row r="47" spans="1:47" x14ac:dyDescent="0.3">
      <c r="A47" s="84" t="s">
        <v>291</v>
      </c>
      <c r="B47" s="17">
        <v>0.16839999999999999</v>
      </c>
      <c r="C47" s="17">
        <v>0.42099999999999999</v>
      </c>
      <c r="D47" s="17">
        <v>0.2651</v>
      </c>
      <c r="E47" s="17">
        <v>0.11559999999999999</v>
      </c>
      <c r="F47" s="17">
        <v>0.13219999999999998</v>
      </c>
      <c r="G47" s="17">
        <v>0.48199999999999998</v>
      </c>
      <c r="H47" s="17">
        <v>0.18680000000000002</v>
      </c>
      <c r="I47" s="17">
        <v>0.42630000000000001</v>
      </c>
      <c r="J47" s="17">
        <v>0.4506</v>
      </c>
      <c r="K47" s="17">
        <v>0.50739999999999996</v>
      </c>
      <c r="L47" s="17">
        <v>0.4829</v>
      </c>
      <c r="M47" s="17">
        <v>0.5132000000000001</v>
      </c>
      <c r="N47" s="17">
        <v>0.34150000000000003</v>
      </c>
      <c r="O47" s="17">
        <v>0.52349999999999997</v>
      </c>
      <c r="P47" s="17"/>
      <c r="Q47" s="84" t="s">
        <v>291</v>
      </c>
      <c r="R47" s="17">
        <v>0.44969999999999999</v>
      </c>
      <c r="S47" s="17">
        <v>0.93589999999999995</v>
      </c>
      <c r="T47" s="17">
        <v>0.4042</v>
      </c>
      <c r="U47" s="17">
        <v>0.40970000000000001</v>
      </c>
      <c r="V47" s="17">
        <v>0.33500000000000002</v>
      </c>
      <c r="W47" s="17">
        <v>0.68779999999999997</v>
      </c>
      <c r="X47" s="17">
        <v>0.50049999999999994</v>
      </c>
      <c r="Y47" s="17">
        <v>0.50109999999999999</v>
      </c>
      <c r="Z47" s="17">
        <v>0.44180000000000003</v>
      </c>
      <c r="AA47" s="17">
        <v>0.373</v>
      </c>
      <c r="AB47" s="17">
        <v>0.30730000000000002</v>
      </c>
      <c r="AC47" s="17"/>
      <c r="AD47" s="17">
        <v>0.2944</v>
      </c>
      <c r="AE47" s="17"/>
      <c r="AF47" s="84" t="s">
        <v>291</v>
      </c>
      <c r="AG47" s="17">
        <v>0.2346</v>
      </c>
      <c r="AH47" s="17">
        <v>0.25419999999999998</v>
      </c>
      <c r="AI47" s="17">
        <v>0.27610000000000001</v>
      </c>
      <c r="AJ47" s="17">
        <v>0.2424</v>
      </c>
      <c r="AK47" s="17">
        <v>0.30080000000000001</v>
      </c>
      <c r="AL47" s="17">
        <v>0.2248</v>
      </c>
      <c r="AM47" s="17">
        <v>0.25789999999999996</v>
      </c>
      <c r="AN47" s="17">
        <v>0.26200000000000001</v>
      </c>
      <c r="AO47" s="17">
        <v>5.1869999999999999E-2</v>
      </c>
      <c r="AP47" s="17">
        <v>4.1149999999999999E-2</v>
      </c>
      <c r="AQ47" s="17">
        <v>8.0759999999999998E-2</v>
      </c>
      <c r="AR47" s="17">
        <v>0.20799999999999999</v>
      </c>
      <c r="AS47" s="17">
        <v>0.25780000000000003</v>
      </c>
      <c r="AT47" s="17">
        <v>0.3508</v>
      </c>
      <c r="AU47" s="17">
        <v>0.32569999999999999</v>
      </c>
    </row>
    <row r="48" spans="1:47" x14ac:dyDescent="0.3">
      <c r="A48" s="84" t="s">
        <v>290</v>
      </c>
      <c r="B48" s="17">
        <v>1.127</v>
      </c>
      <c r="C48" s="17">
        <v>2.782</v>
      </c>
      <c r="D48" s="17">
        <v>1.82</v>
      </c>
      <c r="E48" s="17">
        <v>0.83399999999999996</v>
      </c>
      <c r="F48" s="17">
        <v>0.89029999999999998</v>
      </c>
      <c r="G48" s="17">
        <v>3.1429999999999998</v>
      </c>
      <c r="H48" s="17">
        <v>1.256</v>
      </c>
      <c r="I48" s="17">
        <v>2.8929999999999998</v>
      </c>
      <c r="J48" s="17">
        <v>3.04</v>
      </c>
      <c r="K48" s="17">
        <v>3.496</v>
      </c>
      <c r="L48" s="17">
        <v>3.28</v>
      </c>
      <c r="M48" s="17">
        <v>3.49</v>
      </c>
      <c r="N48" s="17">
        <v>2.2959999999999998</v>
      </c>
      <c r="O48" s="17">
        <v>3.476</v>
      </c>
      <c r="P48" s="17"/>
      <c r="Q48" s="84" t="s">
        <v>290</v>
      </c>
      <c r="R48" s="17">
        <v>2.895</v>
      </c>
      <c r="S48" s="17">
        <v>6.2919999999999998</v>
      </c>
      <c r="T48" s="17">
        <v>2.6709999999999998</v>
      </c>
      <c r="U48" s="17">
        <v>2.8130000000000002</v>
      </c>
      <c r="V48" s="17">
        <v>2.1829999999999998</v>
      </c>
      <c r="W48" s="17">
        <v>4.4589999999999996</v>
      </c>
      <c r="X48" s="17">
        <v>3.226</v>
      </c>
      <c r="Y48" s="17">
        <v>3.282</v>
      </c>
      <c r="Z48" s="17">
        <v>2.9390000000000001</v>
      </c>
      <c r="AA48" s="17">
        <v>2.4380000000000002</v>
      </c>
      <c r="AB48" s="17">
        <v>2.0529999999999999</v>
      </c>
      <c r="AC48" s="17"/>
      <c r="AD48" s="17">
        <v>1.96</v>
      </c>
      <c r="AE48" s="17"/>
      <c r="AF48" s="84" t="s">
        <v>290</v>
      </c>
      <c r="AG48" s="17">
        <v>1.506</v>
      </c>
      <c r="AH48" s="17">
        <v>1.6739999999999999</v>
      </c>
      <c r="AI48" s="17">
        <v>1.8460000000000001</v>
      </c>
      <c r="AJ48" s="17">
        <v>1.5640000000000001</v>
      </c>
      <c r="AK48" s="17">
        <v>2.0259999999999998</v>
      </c>
      <c r="AL48" s="17">
        <v>1.5</v>
      </c>
      <c r="AM48" s="17">
        <v>1.6930000000000001</v>
      </c>
      <c r="AN48" s="17">
        <v>1.7230000000000001</v>
      </c>
      <c r="AO48" s="17">
        <v>0.27200000000000002</v>
      </c>
      <c r="AP48" s="17">
        <v>0.26280000000000003</v>
      </c>
      <c r="AQ48" s="17">
        <v>0.50880000000000003</v>
      </c>
      <c r="AR48" s="17">
        <v>1.3140000000000001</v>
      </c>
      <c r="AS48" s="17">
        <v>1.67</v>
      </c>
      <c r="AT48" s="17">
        <v>2.2450000000000001</v>
      </c>
      <c r="AU48" s="17">
        <v>2.0760000000000001</v>
      </c>
    </row>
    <row r="49" spans="1:47" x14ac:dyDescent="0.3">
      <c r="A49" s="84" t="s">
        <v>289</v>
      </c>
      <c r="B49" s="17">
        <v>0.24390000000000001</v>
      </c>
      <c r="C49" s="17">
        <v>0.59410000000000007</v>
      </c>
      <c r="D49" s="17">
        <v>0.3866</v>
      </c>
      <c r="E49" s="17">
        <v>0.1779</v>
      </c>
      <c r="F49" s="17">
        <v>0.19519999999999998</v>
      </c>
      <c r="G49" s="17">
        <v>0.64170000000000005</v>
      </c>
      <c r="H49" s="17">
        <v>0.27100000000000002</v>
      </c>
      <c r="I49" s="17">
        <v>0.61520000000000008</v>
      </c>
      <c r="J49" s="17">
        <v>0.63860000000000006</v>
      </c>
      <c r="K49" s="17">
        <v>0.73750000000000004</v>
      </c>
      <c r="L49" s="17">
        <v>0.68440000000000001</v>
      </c>
      <c r="M49" s="17">
        <v>0.73450000000000004</v>
      </c>
      <c r="N49" s="17">
        <v>0.4914</v>
      </c>
      <c r="O49" s="17">
        <v>0.73309999999999997</v>
      </c>
      <c r="P49" s="17"/>
      <c r="Q49" s="84" t="s">
        <v>289</v>
      </c>
      <c r="R49" s="17">
        <v>0.60209999999999997</v>
      </c>
      <c r="S49" s="17">
        <v>1.3049999999999999</v>
      </c>
      <c r="T49" s="17">
        <v>0.56189999999999996</v>
      </c>
      <c r="U49" s="17">
        <v>0.59239999999999993</v>
      </c>
      <c r="V49" s="17">
        <v>0.45710000000000001</v>
      </c>
      <c r="W49" s="17">
        <v>0.92879999999999996</v>
      </c>
      <c r="X49" s="17">
        <v>0.66559999999999997</v>
      </c>
      <c r="Y49" s="17">
        <v>0.67200000000000004</v>
      </c>
      <c r="Z49" s="17">
        <v>0.61229999999999996</v>
      </c>
      <c r="AA49" s="17">
        <v>0.50280000000000002</v>
      </c>
      <c r="AB49" s="17">
        <v>0.43630000000000002</v>
      </c>
      <c r="AC49" s="17"/>
      <c r="AD49" s="17">
        <v>0.40350000000000003</v>
      </c>
      <c r="AE49" s="17"/>
      <c r="AF49" s="84" t="s">
        <v>289</v>
      </c>
      <c r="AG49" s="17">
        <v>0.32019999999999998</v>
      </c>
      <c r="AH49" s="17">
        <v>0.3493</v>
      </c>
      <c r="AI49" s="17">
        <v>0.3805</v>
      </c>
      <c r="AJ49" s="17">
        <v>0.32889999999999997</v>
      </c>
      <c r="AK49" s="17">
        <v>0.42249999999999999</v>
      </c>
      <c r="AL49" s="17">
        <v>0.31</v>
      </c>
      <c r="AM49" s="17">
        <v>0.35510000000000003</v>
      </c>
      <c r="AN49" s="17">
        <v>0.36019999999999996</v>
      </c>
      <c r="AO49" s="17">
        <v>4.999E-2</v>
      </c>
      <c r="AP49" s="17">
        <v>5.4420000000000003E-2</v>
      </c>
      <c r="AQ49" s="17">
        <v>0.1027</v>
      </c>
      <c r="AR49" s="17">
        <v>0.27400000000000002</v>
      </c>
      <c r="AS49" s="17">
        <v>0.3291</v>
      </c>
      <c r="AT49" s="17">
        <v>0.45330000000000004</v>
      </c>
      <c r="AU49" s="17">
        <v>0.41299999999999998</v>
      </c>
    </row>
    <row r="50" spans="1:47" x14ac:dyDescent="0.3">
      <c r="A50" s="84" t="s">
        <v>288</v>
      </c>
      <c r="B50" s="17">
        <v>0.70350000000000001</v>
      </c>
      <c r="C50" s="17">
        <v>1.7849999999999999</v>
      </c>
      <c r="D50" s="17">
        <v>1.1459999999999999</v>
      </c>
      <c r="E50" s="17">
        <v>0.53408199999999995</v>
      </c>
      <c r="F50" s="17">
        <v>0.54795299999999991</v>
      </c>
      <c r="G50" s="17">
        <v>1.8255399999999999</v>
      </c>
      <c r="H50" s="17">
        <v>0.81310000000000004</v>
      </c>
      <c r="I50" s="17">
        <v>1.7983800000000001</v>
      </c>
      <c r="J50" s="17">
        <v>1.8740399999999999</v>
      </c>
      <c r="K50" s="17">
        <v>2.2261500000000001</v>
      </c>
      <c r="L50" s="17">
        <v>2.01566</v>
      </c>
      <c r="M50" s="17">
        <v>2.1640699999999997</v>
      </c>
      <c r="N50" s="17">
        <v>1.46</v>
      </c>
      <c r="O50" s="17">
        <v>2.177</v>
      </c>
      <c r="P50" s="17"/>
      <c r="Q50" s="84" t="s">
        <v>288</v>
      </c>
      <c r="R50" s="17">
        <v>1.786</v>
      </c>
      <c r="S50" s="17">
        <v>3.8547799999999999</v>
      </c>
      <c r="T50" s="17">
        <v>1.6950000000000001</v>
      </c>
      <c r="U50" s="17">
        <v>1.7644299999999999</v>
      </c>
      <c r="V50" s="17">
        <v>1.3380000000000001</v>
      </c>
      <c r="W50" s="17">
        <v>2.7320000000000002</v>
      </c>
      <c r="X50" s="17">
        <v>1.93224</v>
      </c>
      <c r="Y50" s="17">
        <v>1.9594</v>
      </c>
      <c r="Z50" s="17">
        <v>1.7925599999999999</v>
      </c>
      <c r="AA50" s="17">
        <v>1.4850699999999999</v>
      </c>
      <c r="AB50" s="17">
        <v>1.3036799999999999</v>
      </c>
      <c r="AC50" s="17"/>
      <c r="AD50" s="17">
        <v>1.2183200000000001</v>
      </c>
      <c r="AE50" s="17"/>
      <c r="AF50" s="84" t="s">
        <v>288</v>
      </c>
      <c r="AG50" s="17">
        <v>0.95650000000000002</v>
      </c>
      <c r="AH50" s="17">
        <v>1.0340199999999999</v>
      </c>
      <c r="AI50" s="17">
        <v>1.1484799999999999</v>
      </c>
      <c r="AJ50" s="17">
        <v>0.99620000000000009</v>
      </c>
      <c r="AK50" s="17">
        <v>1.26779</v>
      </c>
      <c r="AL50" s="17">
        <v>0.939639</v>
      </c>
      <c r="AM50" s="17">
        <v>1.079</v>
      </c>
      <c r="AN50" s="17">
        <v>1.0834900000000001</v>
      </c>
      <c r="AO50" s="17">
        <v>0.14249999999999999</v>
      </c>
      <c r="AP50" s="17">
        <v>0.17150000000000001</v>
      </c>
      <c r="AQ50" s="17">
        <v>0.31160000000000004</v>
      </c>
      <c r="AR50" s="17">
        <v>0.81420000000000003</v>
      </c>
      <c r="AS50" s="17">
        <v>0.94933899999999993</v>
      </c>
      <c r="AT50" s="17">
        <v>1.3124099999999999</v>
      </c>
      <c r="AU50" s="17">
        <v>1.19601</v>
      </c>
    </row>
    <row r="51" spans="1:47" x14ac:dyDescent="0.3">
      <c r="A51" s="84" t="s">
        <v>287</v>
      </c>
      <c r="B51" s="17">
        <v>0.1023</v>
      </c>
      <c r="C51" s="17">
        <v>0.2611</v>
      </c>
      <c r="D51" s="17">
        <v>0.16250000000000001</v>
      </c>
      <c r="E51" s="17">
        <v>7.8780000000000003E-2</v>
      </c>
      <c r="F51" s="17">
        <v>8.7529999999999997E-2</v>
      </c>
      <c r="G51" s="17">
        <v>0.25559999999999999</v>
      </c>
      <c r="H51" s="17">
        <v>0.122</v>
      </c>
      <c r="I51" s="17">
        <v>0.27239999999999998</v>
      </c>
      <c r="J51" s="17">
        <v>0.27550000000000002</v>
      </c>
      <c r="K51" s="17">
        <v>0.32989999999999997</v>
      </c>
      <c r="L51" s="17">
        <v>0.29699999999999999</v>
      </c>
      <c r="M51" s="17">
        <v>0.32030000000000003</v>
      </c>
      <c r="N51" s="17">
        <v>0.21230000000000002</v>
      </c>
      <c r="O51" s="17">
        <v>0.31289999999999996</v>
      </c>
      <c r="P51" s="17"/>
      <c r="Q51" s="84" t="s">
        <v>287</v>
      </c>
      <c r="R51" s="17">
        <v>0.26180000000000003</v>
      </c>
      <c r="S51" s="17">
        <v>0.56679999999999997</v>
      </c>
      <c r="T51" s="17">
        <v>0.24659999999999999</v>
      </c>
      <c r="U51" s="17">
        <v>0.2576</v>
      </c>
      <c r="V51" s="17">
        <v>0.19440000000000002</v>
      </c>
      <c r="W51" s="17">
        <v>0.3962</v>
      </c>
      <c r="X51" s="17">
        <v>0.29039999999999999</v>
      </c>
      <c r="Y51" s="17">
        <v>0.28310000000000002</v>
      </c>
      <c r="Z51" s="17">
        <v>0.2641</v>
      </c>
      <c r="AA51" s="17">
        <v>0.22219999999999998</v>
      </c>
      <c r="AB51" s="17">
        <v>0.20039999999999999</v>
      </c>
      <c r="AC51" s="17"/>
      <c r="AD51" s="17">
        <v>0.18509999999999999</v>
      </c>
      <c r="AE51" s="17"/>
      <c r="AF51" s="84" t="s">
        <v>287</v>
      </c>
      <c r="AG51" s="17">
        <v>0.1459</v>
      </c>
      <c r="AH51" s="17">
        <v>0.1545</v>
      </c>
      <c r="AI51" s="17">
        <v>0.17419999999999999</v>
      </c>
      <c r="AJ51" s="17">
        <v>0.14959999999999998</v>
      </c>
      <c r="AK51" s="17">
        <v>0.191</v>
      </c>
      <c r="AL51" s="17">
        <v>0.1429</v>
      </c>
      <c r="AM51" s="17">
        <v>0.16059999999999999</v>
      </c>
      <c r="AN51" s="17">
        <v>0.1663</v>
      </c>
      <c r="AO51" s="17">
        <v>2.4989999999999998E-2</v>
      </c>
      <c r="AP51" s="17">
        <v>2.7239999999999997E-2</v>
      </c>
      <c r="AQ51" s="17">
        <v>4.8590000000000001E-2</v>
      </c>
      <c r="AR51" s="17">
        <v>0.1179</v>
      </c>
      <c r="AS51" s="17">
        <v>0.14069999999999999</v>
      </c>
      <c r="AT51" s="17">
        <v>0.193</v>
      </c>
      <c r="AU51" s="17">
        <v>0.17119999999999999</v>
      </c>
    </row>
    <row r="52" spans="1:47" x14ac:dyDescent="0.3">
      <c r="A52" s="84" t="s">
        <v>286</v>
      </c>
      <c r="B52" s="17">
        <v>0.65229999999999999</v>
      </c>
      <c r="C52" s="17">
        <v>1.768</v>
      </c>
      <c r="D52" s="17">
        <v>1.0860000000000001</v>
      </c>
      <c r="E52" s="17">
        <v>0.55289999999999995</v>
      </c>
      <c r="F52" s="17">
        <v>0.53289999999999993</v>
      </c>
      <c r="G52" s="17">
        <v>1.69</v>
      </c>
      <c r="H52" s="17">
        <v>0.81640000000000001</v>
      </c>
      <c r="I52" s="17">
        <v>1.7949999999999999</v>
      </c>
      <c r="J52" s="17">
        <v>1.8480000000000001</v>
      </c>
      <c r="K52" s="17">
        <v>2.2789999999999999</v>
      </c>
      <c r="L52" s="17">
        <v>1.9770000000000001</v>
      </c>
      <c r="M52" s="17">
        <v>2.1469999999999998</v>
      </c>
      <c r="N52" s="17">
        <v>1.444</v>
      </c>
      <c r="O52" s="17">
        <v>2.1019999999999999</v>
      </c>
      <c r="P52" s="17"/>
      <c r="Q52" s="84" t="s">
        <v>286</v>
      </c>
      <c r="R52" s="17">
        <v>1.788</v>
      </c>
      <c r="S52" s="17">
        <v>3.8039999999999998</v>
      </c>
      <c r="T52" s="17">
        <v>1.6919999999999999</v>
      </c>
      <c r="U52" s="17">
        <v>1.768</v>
      </c>
      <c r="V52" s="17">
        <v>1.2909999999999999</v>
      </c>
      <c r="W52" s="17">
        <v>2.6429999999999998</v>
      </c>
      <c r="X52" s="17">
        <v>1.8939999999999999</v>
      </c>
      <c r="Y52" s="17">
        <v>1.917</v>
      </c>
      <c r="Z52" s="17">
        <v>1.7689999999999999</v>
      </c>
      <c r="AA52" s="17">
        <v>1.5529999999999999</v>
      </c>
      <c r="AB52" s="17">
        <v>1.3720000000000001</v>
      </c>
      <c r="AC52" s="17"/>
      <c r="AD52" s="17">
        <v>1.286</v>
      </c>
      <c r="AE52" s="17"/>
      <c r="AF52" s="84" t="s">
        <v>286</v>
      </c>
      <c r="AG52" s="17">
        <v>0.9929</v>
      </c>
      <c r="AH52" s="17">
        <v>1.071</v>
      </c>
      <c r="AI52" s="17">
        <v>1.238</v>
      </c>
      <c r="AJ52" s="17">
        <v>1.0309999999999999</v>
      </c>
      <c r="AK52" s="17">
        <v>1.3340000000000001</v>
      </c>
      <c r="AL52" s="17">
        <v>1.0089999999999999</v>
      </c>
      <c r="AM52" s="17">
        <v>1.101</v>
      </c>
      <c r="AN52" s="17">
        <v>1.1839999999999999</v>
      </c>
      <c r="AO52" s="17">
        <v>0.14499999999999999</v>
      </c>
      <c r="AP52" s="17">
        <v>0.19359999999999999</v>
      </c>
      <c r="AQ52" s="17">
        <v>0.315</v>
      </c>
      <c r="AR52" s="17">
        <v>0.77349999999999997</v>
      </c>
      <c r="AS52" s="17">
        <v>0.93300000000000005</v>
      </c>
      <c r="AT52" s="17">
        <v>1.351</v>
      </c>
      <c r="AU52" s="17">
        <v>1.1459999999999999</v>
      </c>
    </row>
    <row r="53" spans="1:47" x14ac:dyDescent="0.3">
      <c r="A53" s="84" t="s">
        <v>285</v>
      </c>
      <c r="B53" s="17">
        <v>9.758E-2</v>
      </c>
      <c r="C53" s="17">
        <v>0.25440000000000002</v>
      </c>
      <c r="D53" s="17">
        <v>0.15819999999999998</v>
      </c>
      <c r="E53" s="17">
        <v>8.1790000000000002E-2</v>
      </c>
      <c r="F53" s="17">
        <v>8.4540000000000004E-2</v>
      </c>
      <c r="G53" s="17">
        <v>0.247</v>
      </c>
      <c r="H53" s="17">
        <v>0.12490000000000001</v>
      </c>
      <c r="I53" s="17">
        <v>0.2707</v>
      </c>
      <c r="J53" s="17">
        <v>0.27800000000000002</v>
      </c>
      <c r="K53" s="17">
        <v>0.3382</v>
      </c>
      <c r="L53" s="17">
        <v>0.28439999999999999</v>
      </c>
      <c r="M53" s="17">
        <v>0.31289999999999996</v>
      </c>
      <c r="N53" s="17">
        <v>0.20899999999999999</v>
      </c>
      <c r="O53" s="17">
        <v>0.3039</v>
      </c>
      <c r="P53" s="17"/>
      <c r="Q53" s="84" t="s">
        <v>285</v>
      </c>
      <c r="R53" s="17">
        <v>0.25750000000000001</v>
      </c>
      <c r="S53" s="17">
        <v>0.55449999999999999</v>
      </c>
      <c r="T53" s="17">
        <v>0.24440000000000001</v>
      </c>
      <c r="U53" s="17">
        <v>0.25950000000000001</v>
      </c>
      <c r="V53" s="17">
        <v>0.19090000000000001</v>
      </c>
      <c r="W53" s="17">
        <v>0.38419999999999999</v>
      </c>
      <c r="X53" s="17">
        <v>0.28620000000000001</v>
      </c>
      <c r="Y53" s="17">
        <v>0.27879999999999999</v>
      </c>
      <c r="Z53" s="17">
        <v>0.26269999999999999</v>
      </c>
      <c r="AA53" s="17">
        <v>0.23219999999999999</v>
      </c>
      <c r="AB53" s="17">
        <v>0.2039</v>
      </c>
      <c r="AC53" s="17"/>
      <c r="AD53" s="17">
        <v>0.19059999999999999</v>
      </c>
      <c r="AE53" s="17"/>
      <c r="AF53" s="84" t="s">
        <v>285</v>
      </c>
      <c r="AG53" s="17">
        <v>0.1489</v>
      </c>
      <c r="AH53" s="17">
        <v>0.158</v>
      </c>
      <c r="AI53" s="17">
        <v>0.18059999999999998</v>
      </c>
      <c r="AJ53" s="17">
        <v>0.1515</v>
      </c>
      <c r="AK53" s="17">
        <v>0.19800000000000001</v>
      </c>
      <c r="AL53" s="17">
        <v>0.15109999999999998</v>
      </c>
      <c r="AM53" s="17">
        <v>0.16490000000000002</v>
      </c>
      <c r="AN53" s="17">
        <v>0.17560000000000001</v>
      </c>
      <c r="AO53" s="17">
        <v>2.1079999999999998E-2</v>
      </c>
      <c r="AP53" s="17">
        <v>2.9700000000000001E-2</v>
      </c>
      <c r="AQ53" s="17">
        <v>4.5840000000000006E-2</v>
      </c>
      <c r="AR53" s="17">
        <v>0.11309999999999999</v>
      </c>
      <c r="AS53" s="17">
        <v>0.12759999999999999</v>
      </c>
      <c r="AT53" s="17">
        <v>0.1938</v>
      </c>
      <c r="AU53" s="17">
        <v>0.16259999999999999</v>
      </c>
    </row>
    <row r="54" spans="1:47" x14ac:dyDescent="0.3">
      <c r="A54" s="84" t="s">
        <v>284</v>
      </c>
      <c r="B54" s="17">
        <v>0.2041</v>
      </c>
      <c r="C54" s="17">
        <v>0.59570000000000001</v>
      </c>
      <c r="D54" s="17">
        <v>0.47660000000000002</v>
      </c>
      <c r="E54" s="17">
        <v>0.15630000000000002</v>
      </c>
      <c r="F54" s="17">
        <v>0.16119999999999998</v>
      </c>
      <c r="G54" s="17">
        <v>0.48349999999999999</v>
      </c>
      <c r="H54" s="17">
        <v>0.33350000000000002</v>
      </c>
      <c r="I54" s="17">
        <v>0.80589999999999995</v>
      </c>
      <c r="J54" s="17">
        <v>0.31360000000000005</v>
      </c>
      <c r="K54" s="17">
        <v>0.30919999999999997</v>
      </c>
      <c r="L54" s="17">
        <v>0.47299999999999998</v>
      </c>
      <c r="M54" s="17">
        <v>0.59329999999999994</v>
      </c>
      <c r="N54" s="17">
        <v>0.5262</v>
      </c>
      <c r="O54" s="17">
        <v>0.31219999999999998</v>
      </c>
      <c r="P54" s="17"/>
      <c r="Q54" s="84" t="s">
        <v>284</v>
      </c>
      <c r="R54" s="17">
        <v>0.30449999999999999</v>
      </c>
      <c r="S54" s="17">
        <v>0.50260000000000005</v>
      </c>
      <c r="T54" s="17">
        <v>1.419</v>
      </c>
      <c r="U54" s="17">
        <v>0.75939999999999996</v>
      </c>
      <c r="V54" s="17">
        <v>1.1160000000000001</v>
      </c>
      <c r="W54" s="17">
        <v>0.57879999999999998</v>
      </c>
      <c r="X54" s="17">
        <v>0.62209999999999999</v>
      </c>
      <c r="Y54" s="17">
        <v>0.64200000000000002</v>
      </c>
      <c r="Z54" s="17">
        <v>0.73729999999999996</v>
      </c>
      <c r="AA54" s="17">
        <v>0.57499999999999996</v>
      </c>
      <c r="AB54" s="17">
        <v>0.2596</v>
      </c>
      <c r="AC54" s="17"/>
      <c r="AD54" s="17">
        <v>0.3548</v>
      </c>
      <c r="AE54" s="17"/>
      <c r="AF54" s="84" t="s">
        <v>284</v>
      </c>
      <c r="AG54" s="17">
        <v>0.18790000000000001</v>
      </c>
      <c r="AH54" s="17">
        <v>0.19950000000000001</v>
      </c>
      <c r="AI54" s="17">
        <v>0.29510000000000003</v>
      </c>
      <c r="AJ54" s="17">
        <v>0.1822</v>
      </c>
      <c r="AK54" s="17">
        <v>0.436</v>
      </c>
      <c r="AL54" s="17">
        <v>0.17069999999999999</v>
      </c>
      <c r="AM54" s="17">
        <v>0.24299999999999999</v>
      </c>
      <c r="AN54" s="17">
        <v>0.18359999999999999</v>
      </c>
      <c r="AO54" s="17">
        <v>6.8110000000000004E-2</v>
      </c>
      <c r="AP54" s="17">
        <v>4.1590000000000002E-2</v>
      </c>
      <c r="AQ54" s="17">
        <v>2.945E-2</v>
      </c>
      <c r="AR54" s="17">
        <v>5.6250000000000001E-2</v>
      </c>
      <c r="AS54" s="17">
        <v>0.109</v>
      </c>
      <c r="AT54" s="17">
        <v>1.5620000000000001</v>
      </c>
      <c r="AU54" s="17">
        <v>0.70420000000000005</v>
      </c>
    </row>
    <row r="55" spans="1:47" x14ac:dyDescent="0.3">
      <c r="A55" s="84" t="s">
        <v>283</v>
      </c>
      <c r="B55" s="17">
        <v>7.4480000000000006E-3</v>
      </c>
      <c r="C55" s="17">
        <v>8.6489999999999997E-2</v>
      </c>
      <c r="D55" s="17">
        <v>1.289E-2</v>
      </c>
      <c r="E55" s="17">
        <v>1.547E-3</v>
      </c>
      <c r="F55" s="17">
        <v>4.3029999999999995E-3</v>
      </c>
      <c r="G55" s="17">
        <v>3.1140000000000001E-2</v>
      </c>
      <c r="H55" s="17">
        <v>2.5010000000000001E-2</v>
      </c>
      <c r="I55" s="17">
        <v>2.4039999999999999E-2</v>
      </c>
      <c r="J55" s="17">
        <v>4.7479999999999994E-2</v>
      </c>
      <c r="K55" s="17">
        <v>5.595E-2</v>
      </c>
      <c r="L55" s="17">
        <v>8.6550000000000002E-2</v>
      </c>
      <c r="M55" s="17">
        <v>8.0010000000000012E-2</v>
      </c>
      <c r="N55" s="17">
        <v>3.8579999999999996E-2</v>
      </c>
      <c r="O55" s="17">
        <v>9.3879999999999991E-2</v>
      </c>
      <c r="P55" s="17"/>
      <c r="Q55" s="84" t="s">
        <v>283</v>
      </c>
      <c r="R55" s="17">
        <v>7.7120000000000008E-2</v>
      </c>
      <c r="S55" s="17">
        <v>0.15680000000000002</v>
      </c>
      <c r="T55" s="17">
        <v>5.7570000000000003E-2</v>
      </c>
      <c r="U55" s="17">
        <v>2.8140000000000002E-2</v>
      </c>
      <c r="V55" s="17">
        <v>4.9210000000000004E-2</v>
      </c>
      <c r="W55" s="17">
        <v>0.1178</v>
      </c>
      <c r="X55" s="17">
        <v>6.3840000000000008E-2</v>
      </c>
      <c r="Y55" s="17">
        <v>0.08</v>
      </c>
      <c r="Z55" s="17">
        <v>5.0220000000000001E-2</v>
      </c>
      <c r="AA55" s="17">
        <v>5.7099999999999998E-2</v>
      </c>
      <c r="AB55" s="17">
        <v>5.8259999999999999E-2</v>
      </c>
      <c r="AC55" s="17"/>
      <c r="AD55" s="17">
        <v>5.5920000000000004E-2</v>
      </c>
      <c r="AE55" s="17"/>
      <c r="AF55" s="84" t="s">
        <v>283</v>
      </c>
      <c r="AG55" s="17">
        <v>6.4150000000000013E-2</v>
      </c>
      <c r="AH55" s="17">
        <v>5.543E-2</v>
      </c>
      <c r="AI55" s="17">
        <v>9.5010000000000011E-2</v>
      </c>
      <c r="AJ55" s="17">
        <v>5.654E-2</v>
      </c>
      <c r="AK55" s="17">
        <v>5.228E-2</v>
      </c>
      <c r="AL55" s="17">
        <v>6.8069999999999992E-2</v>
      </c>
      <c r="AM55" s="17">
        <v>6.1810000000000004E-2</v>
      </c>
      <c r="AN55" s="17">
        <v>7.0260000000000003E-2</v>
      </c>
      <c r="AO55" s="17">
        <v>0.19419999999999998</v>
      </c>
      <c r="AP55" s="17">
        <v>0.1237</v>
      </c>
      <c r="AQ55" s="17">
        <v>0.1077</v>
      </c>
      <c r="AR55" s="17">
        <v>5.1560000000000002E-2</v>
      </c>
      <c r="AS55" s="17">
        <v>7.6469999999999996E-2</v>
      </c>
      <c r="AT55" s="17">
        <v>7.0269999999999999E-2</v>
      </c>
      <c r="AU55" s="17">
        <v>8.8709999999999997E-2</v>
      </c>
    </row>
    <row r="56" spans="1:47" x14ac:dyDescent="0.3">
      <c r="A56" s="84" t="s">
        <v>282</v>
      </c>
      <c r="B56" s="17">
        <v>2.8549999999999999E-2</v>
      </c>
      <c r="C56" s="17">
        <v>9.3170000000000003E-2</v>
      </c>
      <c r="D56" s="17">
        <v>6.4620000000000011E-2</v>
      </c>
      <c r="E56" s="17"/>
      <c r="F56" s="17">
        <v>2.9460000000000003E-3</v>
      </c>
      <c r="G56" s="17">
        <v>1.0630000000000001E-2</v>
      </c>
      <c r="H56" s="17">
        <v>0.1061</v>
      </c>
      <c r="I56" s="17">
        <v>4.5319999999999999E-2</v>
      </c>
      <c r="J56" s="17">
        <v>5.3450000000000004E-2</v>
      </c>
      <c r="K56" s="17">
        <v>0.18959999999999999</v>
      </c>
      <c r="L56" s="17">
        <v>0.24380000000000002</v>
      </c>
      <c r="M56" s="17">
        <v>7.6159999999999992E-2</v>
      </c>
      <c r="N56" s="17">
        <v>8.8680000000000009E-2</v>
      </c>
      <c r="O56" s="17">
        <v>0.1479</v>
      </c>
      <c r="P56" s="17"/>
      <c r="Q56" s="84" t="s">
        <v>282</v>
      </c>
      <c r="R56" s="17">
        <v>8.523E-2</v>
      </c>
      <c r="S56" s="17">
        <v>0.11209999999999999</v>
      </c>
      <c r="T56" s="17">
        <v>0.111</v>
      </c>
      <c r="U56" s="17">
        <v>2.2620000000000001E-3</v>
      </c>
      <c r="V56" s="17">
        <v>0.12919999999999998</v>
      </c>
      <c r="W56" s="17">
        <v>0.11849999999999999</v>
      </c>
      <c r="X56" s="17">
        <v>0.13739999999999999</v>
      </c>
      <c r="Y56" s="17">
        <v>0.14949999999999999</v>
      </c>
      <c r="Z56" s="17">
        <v>0.1013</v>
      </c>
      <c r="AA56" s="17">
        <v>9.6310000000000007E-2</v>
      </c>
      <c r="AB56" s="17">
        <v>6.8040000000000003E-2</v>
      </c>
      <c r="AC56" s="17"/>
      <c r="AD56" s="17">
        <v>6.5869999999999998E-2</v>
      </c>
      <c r="AE56" s="17"/>
      <c r="AF56" s="84" t="s">
        <v>282</v>
      </c>
      <c r="AG56" s="17">
        <v>0.1933</v>
      </c>
      <c r="AH56" s="17">
        <v>0.15890000000000001</v>
      </c>
      <c r="AI56" s="17">
        <v>6.583E-2</v>
      </c>
      <c r="AJ56" s="17">
        <v>0.21190000000000001</v>
      </c>
      <c r="AK56" s="17">
        <v>9.9099999999999994E-2</v>
      </c>
      <c r="AL56" s="17">
        <v>7.3010000000000005E-2</v>
      </c>
      <c r="AM56" s="17">
        <v>8.4530000000000008E-2</v>
      </c>
      <c r="AN56" s="17">
        <v>5.7290000000000001E-2</v>
      </c>
      <c r="AO56" s="17">
        <v>0.192</v>
      </c>
      <c r="AP56" s="17">
        <v>0.68500000000000005</v>
      </c>
      <c r="AQ56" s="17">
        <v>0.27439999999999998</v>
      </c>
      <c r="AR56" s="17">
        <v>6.5700000000000008E-2</v>
      </c>
      <c r="AS56" s="17">
        <v>0.36369999999999997</v>
      </c>
      <c r="AT56" s="17">
        <v>0.14949999999999999</v>
      </c>
      <c r="AU56" s="17">
        <v>0.2989</v>
      </c>
    </row>
    <row r="57" spans="1:47" x14ac:dyDescent="0.3">
      <c r="A57" s="84" t="s">
        <v>281</v>
      </c>
      <c r="B57" s="17">
        <v>3.6990000000000002E-2</v>
      </c>
      <c r="C57" s="17">
        <v>3.0280000000000001E-2</v>
      </c>
      <c r="D57" s="17">
        <v>2.111E-2</v>
      </c>
      <c r="E57" s="17">
        <v>1.55E-2</v>
      </c>
      <c r="F57" s="17">
        <v>3.1100000000000003E-2</v>
      </c>
      <c r="G57" s="17">
        <v>1.5429999999999999E-2</v>
      </c>
      <c r="H57" s="17">
        <v>4.3479999999999998E-2</v>
      </c>
      <c r="I57" s="17">
        <v>2.8549999999999999E-2</v>
      </c>
      <c r="J57" s="17">
        <v>7.9239999999999991E-2</v>
      </c>
      <c r="K57" s="17">
        <v>0.13500000000000001</v>
      </c>
      <c r="L57" s="17">
        <v>0.1321</v>
      </c>
      <c r="M57" s="17">
        <v>8.6550000000000002E-2</v>
      </c>
      <c r="N57" s="17">
        <v>4.9520000000000002E-2</v>
      </c>
      <c r="O57" s="17">
        <v>0.14880000000000002</v>
      </c>
      <c r="P57" s="17"/>
      <c r="Q57" s="84" t="s">
        <v>281</v>
      </c>
      <c r="R57" s="17">
        <v>0.13539999999999999</v>
      </c>
      <c r="S57" s="17">
        <v>0.1095</v>
      </c>
      <c r="T57" s="17">
        <v>0.13140000000000002</v>
      </c>
      <c r="U57" s="17">
        <v>5.7119999999999997E-2</v>
      </c>
      <c r="V57" s="17">
        <v>8.1560000000000007E-2</v>
      </c>
      <c r="W57" s="17">
        <v>0.2288</v>
      </c>
      <c r="X57" s="17">
        <v>7.1969999999999992E-2</v>
      </c>
      <c r="Y57" s="17">
        <v>0.1245</v>
      </c>
      <c r="Z57" s="17">
        <v>5.1229999999999998E-2</v>
      </c>
      <c r="AA57" s="17">
        <v>0.1123</v>
      </c>
      <c r="AB57" s="17">
        <v>0.1434</v>
      </c>
      <c r="AC57" s="17"/>
      <c r="AD57" s="17">
        <v>0.127</v>
      </c>
      <c r="AE57" s="17"/>
      <c r="AF57" s="84" t="s">
        <v>281</v>
      </c>
      <c r="AG57" s="17">
        <v>0.1429</v>
      </c>
      <c r="AH57" s="17">
        <v>0.13240000000000002</v>
      </c>
      <c r="AI57" s="17">
        <v>0.15090000000000001</v>
      </c>
      <c r="AJ57" s="17">
        <v>0.1258</v>
      </c>
      <c r="AK57" s="17">
        <v>0.12909999999999999</v>
      </c>
      <c r="AL57" s="17">
        <v>0.122</v>
      </c>
      <c r="AM57" s="17">
        <v>0.17130000000000001</v>
      </c>
      <c r="AN57" s="17">
        <v>0.13390000000000002</v>
      </c>
      <c r="AO57" s="17">
        <v>0.23369999999999999</v>
      </c>
      <c r="AP57" s="17">
        <v>0.17599999999999999</v>
      </c>
      <c r="AQ57" s="17">
        <v>0.1704</v>
      </c>
      <c r="AR57" s="17">
        <v>0.108</v>
      </c>
      <c r="AS57" s="17">
        <v>0.18309999999999998</v>
      </c>
      <c r="AT57" s="17">
        <v>0.17269999999999999</v>
      </c>
      <c r="AU57" s="17">
        <v>7.1719999999999996E-3</v>
      </c>
    </row>
    <row r="58" spans="1:47" x14ac:dyDescent="0.3">
      <c r="A58" s="84" t="s">
        <v>131</v>
      </c>
      <c r="B58" s="17">
        <v>0.76339999999999997</v>
      </c>
      <c r="C58" s="17">
        <v>1.9259999999999999</v>
      </c>
      <c r="D58" s="17">
        <v>0.53460000000000008</v>
      </c>
      <c r="E58" s="17">
        <v>0.42849999999999999</v>
      </c>
      <c r="F58" s="17">
        <v>0.25789999999999996</v>
      </c>
      <c r="G58" s="17">
        <v>1.919</v>
      </c>
      <c r="H58" s="17">
        <v>1.4730000000000001</v>
      </c>
      <c r="I58" s="17">
        <v>0.67549999999999999</v>
      </c>
      <c r="J58" s="17">
        <v>4.0389999999999997</v>
      </c>
      <c r="K58" s="17">
        <v>2.6389999999999998</v>
      </c>
      <c r="L58" s="17">
        <v>2.4910000000000001</v>
      </c>
      <c r="M58" s="17">
        <v>2.63</v>
      </c>
      <c r="N58" s="17">
        <v>2.2389999999999999</v>
      </c>
      <c r="O58" s="17">
        <v>4.4420000000000002</v>
      </c>
      <c r="P58" s="17"/>
      <c r="Q58" s="84" t="s">
        <v>131</v>
      </c>
      <c r="R58" s="17">
        <v>6.4210000000000003</v>
      </c>
      <c r="S58" s="17">
        <v>2.84</v>
      </c>
      <c r="T58" s="17">
        <v>3.367</v>
      </c>
      <c r="U58" s="17">
        <v>0.7397999999999999</v>
      </c>
      <c r="V58" s="17">
        <v>3.6549999999999998</v>
      </c>
      <c r="W58" s="17">
        <v>5.9740000000000002</v>
      </c>
      <c r="X58" s="17">
        <v>3.7309999999999999</v>
      </c>
      <c r="Y58" s="17">
        <v>4.8140000000000001</v>
      </c>
      <c r="Z58" s="17">
        <v>2.9529999999999998</v>
      </c>
      <c r="AA58" s="17">
        <v>3.9249999999999998</v>
      </c>
      <c r="AB58" s="17">
        <v>3.1080000000000001</v>
      </c>
      <c r="AC58" s="6">
        <v>5.5</v>
      </c>
      <c r="AD58" s="17">
        <v>3.589</v>
      </c>
      <c r="AE58" s="17"/>
      <c r="AF58" s="84" t="s">
        <v>131</v>
      </c>
      <c r="AG58" s="17">
        <v>2.831</v>
      </c>
      <c r="AH58" s="17">
        <v>2.4209999999999998</v>
      </c>
      <c r="AI58" s="17">
        <v>2.9729999999999999</v>
      </c>
      <c r="AJ58" s="17">
        <v>3.3340000000000001</v>
      </c>
      <c r="AK58" s="17">
        <v>2.778</v>
      </c>
      <c r="AL58" s="17">
        <v>2.2919999999999998</v>
      </c>
      <c r="AM58" s="17">
        <v>2.41</v>
      </c>
      <c r="AN58" s="17">
        <v>2.2730000000000001</v>
      </c>
      <c r="AO58" s="17">
        <v>4.6150000000000002</v>
      </c>
      <c r="AP58" s="17">
        <v>4.4829999999999997</v>
      </c>
      <c r="AQ58" s="17">
        <v>5.0549999999999997</v>
      </c>
      <c r="AR58" s="17">
        <v>4.03</v>
      </c>
      <c r="AS58" s="17">
        <v>4.4420000000000002</v>
      </c>
      <c r="AT58" s="17">
        <v>3.738</v>
      </c>
      <c r="AU58" s="17">
        <v>2.2799999999999998</v>
      </c>
    </row>
    <row r="59" spans="1:47" x14ac:dyDescent="0.3">
      <c r="A59" s="84" t="s">
        <v>128</v>
      </c>
      <c r="B59" s="17">
        <v>4.7310000000000005E-2</v>
      </c>
      <c r="C59" s="17">
        <v>0.67359999999999998</v>
      </c>
      <c r="D59" s="17">
        <v>0.13369999999999999</v>
      </c>
      <c r="E59" s="17">
        <v>2.2179999999999998E-2</v>
      </c>
      <c r="F59" s="17">
        <v>4.0320000000000002E-2</v>
      </c>
      <c r="G59" s="17">
        <v>0.13190000000000002</v>
      </c>
      <c r="H59" s="17">
        <v>0.18959999999999999</v>
      </c>
      <c r="I59" s="17">
        <v>0.1255</v>
      </c>
      <c r="J59" s="17">
        <v>0.54959999999999998</v>
      </c>
      <c r="K59" s="17">
        <v>0.50609999999999999</v>
      </c>
      <c r="L59" s="17">
        <v>0.83899999999999997</v>
      </c>
      <c r="M59" s="17">
        <v>1.1870000000000001</v>
      </c>
      <c r="N59" s="17">
        <v>0.42849999999999999</v>
      </c>
      <c r="O59" s="17">
        <v>0.9919</v>
      </c>
      <c r="P59" s="17"/>
      <c r="Q59" s="84" t="s">
        <v>128</v>
      </c>
      <c r="R59" s="17">
        <v>1.8340000000000001</v>
      </c>
      <c r="S59" s="17">
        <v>2.4409999999999998</v>
      </c>
      <c r="T59" s="17">
        <v>0.80389999999999995</v>
      </c>
      <c r="U59" s="17">
        <v>0.2913</v>
      </c>
      <c r="V59" s="17">
        <v>0.90660000000000007</v>
      </c>
      <c r="W59" s="17">
        <v>6.4420000000000002</v>
      </c>
      <c r="X59" s="17">
        <v>1.014</v>
      </c>
      <c r="Y59" s="17">
        <v>1.7450000000000001</v>
      </c>
      <c r="Z59" s="17">
        <v>0.76939999999999997</v>
      </c>
      <c r="AA59" s="17">
        <v>0.98339999999999994</v>
      </c>
      <c r="AB59" s="17">
        <v>2.1269999999999998</v>
      </c>
      <c r="AC59" s="6">
        <v>1</v>
      </c>
      <c r="AD59" s="17">
        <v>1.28</v>
      </c>
      <c r="AE59" s="17"/>
      <c r="AF59" s="84" t="s">
        <v>128</v>
      </c>
      <c r="AG59" s="17">
        <v>1.0920000000000001</v>
      </c>
      <c r="AH59" s="17">
        <v>0.48299999999999998</v>
      </c>
      <c r="AI59" s="17">
        <v>2.2069999999999999</v>
      </c>
      <c r="AJ59" s="17">
        <v>1.254</v>
      </c>
      <c r="AK59" s="17">
        <v>1.2589999999999999</v>
      </c>
      <c r="AL59" s="17">
        <v>1.4570000000000001</v>
      </c>
      <c r="AM59" s="17">
        <v>2.9630000000000001</v>
      </c>
      <c r="AN59" s="17">
        <v>1.2769999999999999</v>
      </c>
      <c r="AO59" s="17">
        <v>8.1920000000000002</v>
      </c>
      <c r="AP59" s="17">
        <v>4.2430000000000003</v>
      </c>
      <c r="AQ59" s="17">
        <v>3.8039999999999998</v>
      </c>
      <c r="AR59" s="17">
        <v>0.7026</v>
      </c>
      <c r="AS59" s="17">
        <v>1.952</v>
      </c>
      <c r="AT59" s="17">
        <v>2.2069999999999999</v>
      </c>
      <c r="AU59" s="17">
        <v>1.107</v>
      </c>
    </row>
    <row r="60" spans="1:47" x14ac:dyDescent="0.3">
      <c r="A60" s="84" t="s">
        <v>280</v>
      </c>
      <c r="B60" s="17">
        <v>4.5380000000000004E-2</v>
      </c>
      <c r="C60" s="17">
        <v>0.25369999999999998</v>
      </c>
      <c r="D60" s="17">
        <v>7.3520000000000002E-2</v>
      </c>
      <c r="E60" s="17">
        <v>3.4479999999999997E-2</v>
      </c>
      <c r="F60" s="17">
        <v>7.1999999999999995E-2</v>
      </c>
      <c r="G60" s="17">
        <v>7.1260000000000004E-2</v>
      </c>
      <c r="H60" s="17">
        <v>0.1095</v>
      </c>
      <c r="I60" s="17">
        <v>8.2549999999999998E-2</v>
      </c>
      <c r="J60" s="17">
        <v>0.2271</v>
      </c>
      <c r="K60" s="17">
        <v>0.2044</v>
      </c>
      <c r="L60" s="17">
        <v>0.29430000000000001</v>
      </c>
      <c r="M60" s="17">
        <v>0.30569999999999997</v>
      </c>
      <c r="N60" s="17">
        <v>0.15530000000000002</v>
      </c>
      <c r="O60" s="17">
        <v>0.22590000000000002</v>
      </c>
      <c r="P60" s="17"/>
      <c r="Q60" s="84" t="s">
        <v>280</v>
      </c>
      <c r="R60" s="17">
        <v>0.53910000000000002</v>
      </c>
      <c r="S60" s="17">
        <v>0.49530000000000002</v>
      </c>
      <c r="T60" s="17">
        <v>0.42</v>
      </c>
      <c r="U60" s="17">
        <v>0.16930000000000001</v>
      </c>
      <c r="V60" s="17">
        <v>0.30510000000000004</v>
      </c>
      <c r="W60" s="17">
        <v>2.1070000000000002</v>
      </c>
      <c r="X60" s="17">
        <v>0.37139999999999995</v>
      </c>
      <c r="Y60" s="17">
        <v>0.60599999999999998</v>
      </c>
      <c r="Z60" s="17">
        <v>0.32280000000000003</v>
      </c>
      <c r="AA60" s="17">
        <v>0.29160000000000003</v>
      </c>
      <c r="AB60" s="17">
        <v>0.59539999999999993</v>
      </c>
      <c r="AC60" s="17"/>
      <c r="AD60" s="17">
        <v>0.39250000000000002</v>
      </c>
      <c r="AE60" s="17"/>
      <c r="AF60" s="84" t="s">
        <v>280</v>
      </c>
      <c r="AG60" s="17">
        <v>0.41860000000000003</v>
      </c>
      <c r="AH60" s="17">
        <v>0.2833</v>
      </c>
      <c r="AI60" s="17">
        <v>0.73120000000000007</v>
      </c>
      <c r="AJ60" s="17">
        <v>0.42949999999999999</v>
      </c>
      <c r="AK60" s="17">
        <v>0.43610000000000004</v>
      </c>
      <c r="AL60" s="17">
        <v>0.51929999999999998</v>
      </c>
      <c r="AM60" s="17">
        <v>0.83479999999999999</v>
      </c>
      <c r="AN60" s="17">
        <v>0.38</v>
      </c>
      <c r="AO60" s="17">
        <v>1.53</v>
      </c>
      <c r="AP60" s="17">
        <v>1.149</v>
      </c>
      <c r="AQ60" s="17">
        <v>0.31289999999999996</v>
      </c>
      <c r="AR60" s="17">
        <v>0.1618</v>
      </c>
      <c r="AS60" s="17">
        <v>0.37580000000000002</v>
      </c>
      <c r="AT60" s="17">
        <v>0.91670000000000007</v>
      </c>
      <c r="AU60" s="17">
        <v>0.21719999999999998</v>
      </c>
    </row>
    <row r="61" spans="1:47" x14ac:dyDescent="0.3">
      <c r="A61" s="84"/>
      <c r="Q61" s="84"/>
      <c r="AF61" s="84"/>
    </row>
    <row r="62" spans="1:47" ht="18" x14ac:dyDescent="0.4">
      <c r="A62" s="84" t="s">
        <v>279</v>
      </c>
      <c r="B62" s="17">
        <v>0.52716196881867927</v>
      </c>
      <c r="C62" s="17">
        <v>1.5028127892900376</v>
      </c>
      <c r="D62" s="17">
        <v>0.64223671511712932</v>
      </c>
      <c r="E62" s="17">
        <v>0.79198136514434958</v>
      </c>
      <c r="F62" s="17">
        <v>0.63795066413662238</v>
      </c>
      <c r="G62" s="17">
        <v>1.3186605582581588</v>
      </c>
      <c r="H62" s="17">
        <v>1.272640822573216</v>
      </c>
      <c r="I62" s="17">
        <v>0.75914512126791001</v>
      </c>
      <c r="J62" s="17">
        <v>1.3850329365864691</v>
      </c>
      <c r="K62" s="17">
        <v>1.3631970745722866</v>
      </c>
      <c r="L62" s="17">
        <v>1.4636217672270804</v>
      </c>
      <c r="M62" s="17">
        <v>1.5341378332737559</v>
      </c>
      <c r="N62" s="17">
        <v>1.3496884275913583</v>
      </c>
      <c r="O62" s="17">
        <v>1.6588515280755909</v>
      </c>
      <c r="P62" s="17"/>
      <c r="Q62" s="84" t="s">
        <v>279</v>
      </c>
      <c r="R62" s="17">
        <v>2.513440860215054</v>
      </c>
      <c r="S62" s="17">
        <v>1.7346133013123806</v>
      </c>
      <c r="T62" s="17">
        <v>1.6651441621467316</v>
      </c>
      <c r="U62" s="17">
        <v>1.2634546811510075</v>
      </c>
      <c r="V62" s="17">
        <v>1.7408954422693037</v>
      </c>
      <c r="W62" s="17">
        <v>1.9469364382515746</v>
      </c>
      <c r="X62" s="17">
        <v>1.7777777777777777</v>
      </c>
      <c r="Y62" s="17">
        <v>1.9655012049211518</v>
      </c>
      <c r="Z62" s="17">
        <v>1.4625809143149366</v>
      </c>
      <c r="AA62" s="17">
        <v>2.3902560691719321</v>
      </c>
      <c r="AB62" s="17">
        <v>2.1010085456925092</v>
      </c>
      <c r="AC62" s="17"/>
      <c r="AD62" s="17">
        <v>2.4406607554080764</v>
      </c>
      <c r="AE62" s="17"/>
      <c r="AF62" s="84" t="s">
        <v>279</v>
      </c>
      <c r="AG62" s="17">
        <v>2.6764483763081235</v>
      </c>
      <c r="AH62" s="17">
        <v>2.7099997985130257</v>
      </c>
      <c r="AI62" s="17">
        <v>2.6715507652180586</v>
      </c>
      <c r="AJ62" s="17">
        <v>2.7777421492550074</v>
      </c>
      <c r="AK62" s="17">
        <v>2.142386908680523</v>
      </c>
      <c r="AL62" s="17">
        <v>2.8772294685444306</v>
      </c>
      <c r="AM62" s="17">
        <v>3.0562371576196461</v>
      </c>
      <c r="AN62" s="17">
        <v>2.8067603025158205</v>
      </c>
      <c r="AO62" s="17">
        <v>9.8865519965712565</v>
      </c>
      <c r="AP62" s="17">
        <v>8.9416423152704674</v>
      </c>
      <c r="AQ62" s="17">
        <v>6.7950786407863095</v>
      </c>
      <c r="AR62" s="17">
        <v>2.9922818127844844</v>
      </c>
      <c r="AS62" s="17">
        <v>2.8744239631336406</v>
      </c>
      <c r="AT62" s="17">
        <v>2.7477056657690828</v>
      </c>
      <c r="AU62" s="17">
        <v>3.1937850668968495</v>
      </c>
    </row>
    <row r="63" spans="1:47" ht="18" x14ac:dyDescent="0.4">
      <c r="A63" s="84" t="s">
        <v>278</v>
      </c>
      <c r="B63" s="17">
        <v>0.67666547430459745</v>
      </c>
      <c r="C63" s="17">
        <v>1.9042232277526394</v>
      </c>
      <c r="D63" s="17">
        <v>0.82975240433803976</v>
      </c>
      <c r="E63" s="17">
        <v>0.70285966921886622</v>
      </c>
      <c r="F63" s="17">
        <v>0.65365609557765691</v>
      </c>
      <c r="G63" s="17">
        <v>2.1811308349769889</v>
      </c>
      <c r="H63" s="17">
        <v>1.3483994773803691</v>
      </c>
      <c r="I63" s="17">
        <v>1.0527700402352214</v>
      </c>
      <c r="J63" s="17">
        <v>1.6744829244829242</v>
      </c>
      <c r="K63" s="17">
        <v>1.4662863829164838</v>
      </c>
      <c r="L63" s="17">
        <v>1.8223458663519361</v>
      </c>
      <c r="M63" s="17">
        <v>1.8410702271903951</v>
      </c>
      <c r="N63" s="17">
        <v>1.5306632810095413</v>
      </c>
      <c r="O63" s="17">
        <v>2.0998519928110793</v>
      </c>
      <c r="P63" s="17"/>
      <c r="Q63" s="84" t="s">
        <v>278</v>
      </c>
      <c r="R63" s="17">
        <v>3.683507332836192</v>
      </c>
      <c r="S63" s="17">
        <v>2.0950169412314525</v>
      </c>
      <c r="T63" s="17">
        <v>2.2031783556606253</v>
      </c>
      <c r="U63" s="17">
        <v>1.3324849170437407</v>
      </c>
      <c r="V63" s="17">
        <v>2.6142525174283504</v>
      </c>
      <c r="W63" s="17">
        <v>2.9732627065203685</v>
      </c>
      <c r="X63" s="17">
        <v>2.6223160858852519</v>
      </c>
      <c r="Y63" s="17">
        <v>3.0096215150988233</v>
      </c>
      <c r="Z63" s="17">
        <v>2.0162050122479744</v>
      </c>
      <c r="AA63" s="17">
        <v>3.3805537669027688</v>
      </c>
      <c r="AB63" s="17">
        <v>2.3242630385487528</v>
      </c>
      <c r="AC63" s="17"/>
      <c r="AD63" s="17">
        <v>3.0391394504924829</v>
      </c>
      <c r="AE63" s="17"/>
      <c r="AF63" s="84" t="s">
        <v>278</v>
      </c>
      <c r="AG63" s="17">
        <v>3.6341356967804748</v>
      </c>
      <c r="AH63" s="17">
        <v>3.5351177508040257</v>
      </c>
      <c r="AI63" s="17">
        <v>3.2085801471908098</v>
      </c>
      <c r="AJ63" s="17">
        <v>3.5806660200452636</v>
      </c>
      <c r="AK63" s="17">
        <v>2.5133266699983339</v>
      </c>
      <c r="AL63" s="17">
        <v>3.5155819843629561</v>
      </c>
      <c r="AM63" s="17">
        <v>3.8172368553839946</v>
      </c>
      <c r="AN63" s="17">
        <v>3.4933370870870872</v>
      </c>
      <c r="AO63" s="17">
        <v>30.057471264367816</v>
      </c>
      <c r="AP63" s="17">
        <v>10.327708907254362</v>
      </c>
      <c r="AQ63" s="17">
        <v>10.714285714285714</v>
      </c>
      <c r="AR63" s="17">
        <v>4.3812396753573219</v>
      </c>
      <c r="AS63" s="17">
        <v>4.4837441943551264</v>
      </c>
      <c r="AT63" s="17">
        <v>4.1121802779833869</v>
      </c>
      <c r="AU63" s="17">
        <v>5.6937172774869111</v>
      </c>
    </row>
    <row r="64" spans="1:47" ht="18" x14ac:dyDescent="0.4">
      <c r="A64" s="84" t="s">
        <v>277</v>
      </c>
      <c r="B64" s="17">
        <v>1.159552106279587</v>
      </c>
      <c r="C64" s="17">
        <v>1.0560600078957758</v>
      </c>
      <c r="D64" s="17">
        <v>1.1247481676492763</v>
      </c>
      <c r="E64" s="17">
        <v>1.0123558394359942</v>
      </c>
      <c r="F64" s="17">
        <v>1.1212549794023081</v>
      </c>
      <c r="G64" s="17">
        <v>1.2481632977244748</v>
      </c>
      <c r="H64" s="17">
        <v>1.0325245224574084</v>
      </c>
      <c r="I64" s="17">
        <v>1.0816772915069826</v>
      </c>
      <c r="J64" s="17">
        <v>1.1040413724977483</v>
      </c>
      <c r="K64" s="17">
        <v>1.0295343241914061</v>
      </c>
      <c r="L64" s="17">
        <v>1.1134761162767801</v>
      </c>
      <c r="M64" s="17">
        <v>1.0909556959453337</v>
      </c>
      <c r="N64" s="17">
        <v>1.0671326851214933</v>
      </c>
      <c r="O64" s="17">
        <v>1.109841059010594</v>
      </c>
      <c r="P64" s="17"/>
      <c r="Q64" s="84" t="s">
        <v>277</v>
      </c>
      <c r="R64" s="17">
        <v>1.0866627629386063</v>
      </c>
      <c r="S64" s="17">
        <v>1.1100995772729518</v>
      </c>
      <c r="T64" s="17">
        <v>1.0594665778158567</v>
      </c>
      <c r="U64" s="17">
        <v>1.0678277506149596</v>
      </c>
      <c r="V64" s="17">
        <v>1.1348572200936788</v>
      </c>
      <c r="W64" s="17">
        <v>1.1322805333577106</v>
      </c>
      <c r="X64" s="17">
        <v>1.1431365739920485</v>
      </c>
      <c r="Y64" s="17">
        <v>1.1490268981525245</v>
      </c>
      <c r="Z64" s="17">
        <v>1.1150272591727022</v>
      </c>
      <c r="AA64" s="17">
        <v>1.0536005220465261</v>
      </c>
      <c r="AB64" s="17">
        <v>1.0042655604907351</v>
      </c>
      <c r="AC64" s="17"/>
      <c r="AD64" s="17">
        <v>1.0228897679710249</v>
      </c>
      <c r="AE64" s="17"/>
      <c r="AF64" s="84" t="s">
        <v>277</v>
      </c>
      <c r="AG64" s="17">
        <v>1.0179658123008934</v>
      </c>
      <c r="AH64" s="17">
        <v>1.0490102081100896</v>
      </c>
      <c r="AI64" s="17">
        <v>1.000748121564333</v>
      </c>
      <c r="AJ64" s="17">
        <v>1.0181032294182362</v>
      </c>
      <c r="AK64" s="17">
        <v>1.0192890132115149</v>
      </c>
      <c r="AL64" s="17">
        <v>0.99773182298907159</v>
      </c>
      <c r="AM64" s="17">
        <v>1.0320087290992326</v>
      </c>
      <c r="AN64" s="17">
        <v>0.97666878287683667</v>
      </c>
      <c r="AO64" s="17">
        <v>1.2589678315204815</v>
      </c>
      <c r="AP64" s="17">
        <v>0.91103222585833954</v>
      </c>
      <c r="AQ64" s="17">
        <v>1.0840524129114735</v>
      </c>
      <c r="AR64" s="17">
        <v>1.1401153130328023</v>
      </c>
      <c r="AS64" s="17">
        <v>1.2012919283253125</v>
      </c>
      <c r="AT64" s="17">
        <v>1.1152564096195214</v>
      </c>
      <c r="AU64" s="17">
        <v>1.2157841104747182</v>
      </c>
    </row>
    <row r="65" spans="1:47" ht="18" x14ac:dyDescent="0.4">
      <c r="A65" s="84" t="s">
        <v>276</v>
      </c>
      <c r="B65" s="17">
        <v>0.59126698334724836</v>
      </c>
      <c r="C65" s="17">
        <v>2.146879781242879</v>
      </c>
      <c r="D65" s="17">
        <v>0.7273739019833857</v>
      </c>
      <c r="E65" s="17">
        <v>0.72996404829473394</v>
      </c>
      <c r="F65" s="17">
        <v>0.68081395270347811</v>
      </c>
      <c r="G65" s="17">
        <v>2.3770805840534672</v>
      </c>
      <c r="H65" s="17">
        <v>1.5095224163638223</v>
      </c>
      <c r="I65" s="17">
        <v>0.95028155748381804</v>
      </c>
      <c r="J65" s="17">
        <v>1.907175558254695</v>
      </c>
      <c r="K65" s="17">
        <v>1.6475104251833288</v>
      </c>
      <c r="L65" s="17">
        <v>2.0068922100559305</v>
      </c>
      <c r="M65" s="17">
        <v>2.0852251594160167</v>
      </c>
      <c r="N65" s="17">
        <v>1.7103768508738717</v>
      </c>
      <c r="O65" s="17">
        <v>2.409490105346741</v>
      </c>
      <c r="P65" s="17"/>
      <c r="Q65" s="84" t="s">
        <v>276</v>
      </c>
      <c r="R65" s="17">
        <v>4.5145091980107193</v>
      </c>
      <c r="S65" s="17">
        <v>2.5134466559244721</v>
      </c>
      <c r="T65" s="17">
        <v>2.4801435447386773</v>
      </c>
      <c r="U65" s="17">
        <v>1.5499365213711385</v>
      </c>
      <c r="V65" s="17">
        <v>2.8916293765916783</v>
      </c>
      <c r="W65" s="17">
        <v>3.3317273536448937</v>
      </c>
      <c r="X65" s="17">
        <v>3.0144416673630476</v>
      </c>
      <c r="Y65" s="17">
        <v>3.4894150407373634</v>
      </c>
      <c r="Z65" s="17">
        <v>2.2099222826374292</v>
      </c>
      <c r="AA65" s="17">
        <v>3.995515757387651</v>
      </c>
      <c r="AB65" s="17">
        <v>2.8619669861778214</v>
      </c>
      <c r="AC65" s="17"/>
      <c r="AD65" s="17">
        <v>3.7649507143896082</v>
      </c>
      <c r="AE65" s="17"/>
      <c r="AF65" s="84" t="s">
        <v>276</v>
      </c>
      <c r="AG65" s="17">
        <v>4.4937763154367234</v>
      </c>
      <c r="AH65" s="17">
        <v>4.5173944877711278</v>
      </c>
      <c r="AI65" s="17">
        <v>4.0474889878081379</v>
      </c>
      <c r="AJ65" s="17">
        <v>4.5335603486173239</v>
      </c>
      <c r="AK65" s="17">
        <v>3.0713060735819147</v>
      </c>
      <c r="AL65" s="17">
        <v>4.5375790546947981</v>
      </c>
      <c r="AM65" s="17">
        <v>5.0052600970994323</v>
      </c>
      <c r="AN65" s="17">
        <v>4.4198425043748788</v>
      </c>
      <c r="AO65" s="17">
        <v>47.496899032498149</v>
      </c>
      <c r="AP65" s="17">
        <v>17.454218443427077</v>
      </c>
      <c r="AQ65" s="17">
        <v>15.678885463058126</v>
      </c>
      <c r="AR65" s="17">
        <v>5.6251831114294095</v>
      </c>
      <c r="AS65" s="17">
        <v>5.7715885169677756</v>
      </c>
      <c r="AT65" s="17">
        <v>5.3251255398346027</v>
      </c>
      <c r="AU65" s="17">
        <v>7.2005223046693541</v>
      </c>
    </row>
    <row r="66" spans="1:47" x14ac:dyDescent="0.3">
      <c r="A66" s="86" t="s">
        <v>275</v>
      </c>
      <c r="B66" s="85">
        <v>1.0622454842426301</v>
      </c>
      <c r="C66" s="85">
        <v>1.1991109678077863</v>
      </c>
      <c r="D66" s="85">
        <v>0.9192904486138187</v>
      </c>
      <c r="E66" s="85">
        <v>1.3473490825061187</v>
      </c>
      <c r="F66" s="85">
        <v>1.1623467171036732</v>
      </c>
      <c r="G66" s="85">
        <v>1.1210915923827032</v>
      </c>
      <c r="H66" s="85">
        <v>1.3924080728932717</v>
      </c>
      <c r="I66" s="85">
        <v>0.82690385969339864</v>
      </c>
      <c r="J66" s="85">
        <v>1.0326859732005451</v>
      </c>
      <c r="K66" s="85">
        <v>0.89866021888742009</v>
      </c>
      <c r="L66" s="85">
        <v>0.90497993654246334</v>
      </c>
      <c r="M66" s="85">
        <v>0.85943462421282979</v>
      </c>
      <c r="N66" s="85">
        <v>1.0955991101602134</v>
      </c>
      <c r="O66" s="85">
        <v>0.81208335503378881</v>
      </c>
      <c r="P66" s="85"/>
      <c r="Q66" s="86" t="s">
        <v>275</v>
      </c>
      <c r="R66" s="85">
        <v>0.892926484734063</v>
      </c>
      <c r="S66" s="85">
        <v>0.75600009391016154</v>
      </c>
      <c r="T66" s="85">
        <v>0.91890223244809133</v>
      </c>
      <c r="U66" s="85">
        <v>0.95948988397094082</v>
      </c>
      <c r="V66" s="85">
        <v>0.93494294251282062</v>
      </c>
      <c r="W66" s="85">
        <v>0.71581281183442036</v>
      </c>
      <c r="X66" s="85">
        <v>0.88183085448770215</v>
      </c>
      <c r="Y66" s="85">
        <v>0.83313785859589817</v>
      </c>
      <c r="Z66" s="85">
        <v>0.95426146795444167</v>
      </c>
      <c r="AA66" s="85">
        <v>1.0212617647084916</v>
      </c>
      <c r="AB66" s="85">
        <v>0.95008280157255454</v>
      </c>
      <c r="AC66" s="85"/>
      <c r="AD66" s="85">
        <v>0.96834845454214147</v>
      </c>
      <c r="AE66" s="85"/>
      <c r="AF66" s="86" t="s">
        <v>275</v>
      </c>
      <c r="AG66" s="85">
        <v>1.0513464124382843</v>
      </c>
      <c r="AH66" s="85">
        <v>0.96998042840174581</v>
      </c>
      <c r="AI66" s="85">
        <v>0.89100420311817741</v>
      </c>
      <c r="AJ66" s="85">
        <v>1.0098037519936458</v>
      </c>
      <c r="AK66" s="85">
        <v>0.95736533184199157</v>
      </c>
      <c r="AL66" s="85">
        <v>0.98615993582484518</v>
      </c>
      <c r="AM66" s="85">
        <v>1.0301469813597488</v>
      </c>
      <c r="AN66" s="85">
        <v>0.9043835496586331</v>
      </c>
      <c r="AO66" s="85">
        <v>1.0286578769231476</v>
      </c>
      <c r="AP66" s="85">
        <v>2.3831683989641181</v>
      </c>
      <c r="AQ66" s="85">
        <v>1.0420361397285451</v>
      </c>
      <c r="AR66" s="85">
        <v>1.0560635245906238</v>
      </c>
      <c r="AS66" s="85">
        <v>0.95228849982312536</v>
      </c>
      <c r="AT66" s="85">
        <v>0.97495554675234919</v>
      </c>
      <c r="AU66" s="85">
        <v>1.0270926486873251</v>
      </c>
    </row>
    <row r="67" spans="1:47" x14ac:dyDescent="0.3">
      <c r="A67" s="84" t="s">
        <v>274</v>
      </c>
      <c r="B67" s="17">
        <v>0.61657584057359349</v>
      </c>
      <c r="C67" s="17">
        <v>0.33821587086575866</v>
      </c>
      <c r="D67" s="17">
        <v>1.5063079827563886</v>
      </c>
      <c r="E67" s="17">
        <v>0.61521301188344679</v>
      </c>
      <c r="F67" s="17">
        <v>0.5251823895781127</v>
      </c>
      <c r="G67" s="17">
        <v>0.76576837541187925</v>
      </c>
      <c r="H67" s="17">
        <v>1.2630959742612931</v>
      </c>
      <c r="I67" s="17">
        <v>0.6727627375554075</v>
      </c>
      <c r="J67" s="17">
        <v>0.61496943007708071</v>
      </c>
      <c r="K67" s="17">
        <v>0.54276435298587689</v>
      </c>
      <c r="L67" s="17">
        <v>0.56887360311367674</v>
      </c>
      <c r="M67" s="17">
        <v>0.5206728546672893</v>
      </c>
      <c r="N67" s="17">
        <v>1.1623797321773386</v>
      </c>
      <c r="O67" s="17">
        <v>0.58840579933909321</v>
      </c>
      <c r="P67" s="17"/>
      <c r="Q67" s="84" t="s">
        <v>274</v>
      </c>
      <c r="R67" s="17">
        <v>0.53340391238715235</v>
      </c>
      <c r="S67" s="17">
        <v>0.36902327959603698</v>
      </c>
      <c r="T67" s="17">
        <v>0.59349834318373307</v>
      </c>
      <c r="U67" s="17">
        <v>0.74126759192546154</v>
      </c>
      <c r="V67" s="17">
        <v>0.77093621671995505</v>
      </c>
      <c r="W67" s="17">
        <v>0.49699721306710187</v>
      </c>
      <c r="X67" s="17">
        <v>0.62679917597286683</v>
      </c>
      <c r="Y67" s="17">
        <v>0.63629079845306935</v>
      </c>
      <c r="Z67" s="17">
        <v>0.57798871434805033</v>
      </c>
      <c r="AA67" s="17">
        <v>0.60388145849272223</v>
      </c>
      <c r="AB67" s="17">
        <v>0.51770444204257893</v>
      </c>
      <c r="AC67" s="17"/>
      <c r="AD67" s="17">
        <v>0.57474799386675746</v>
      </c>
      <c r="AE67" s="17"/>
      <c r="AF67" s="84" t="s">
        <v>274</v>
      </c>
      <c r="AG67" s="17">
        <v>0.5378041872806566</v>
      </c>
      <c r="AH67" s="17">
        <v>1.5918319448218738</v>
      </c>
      <c r="AI67" s="17">
        <v>0.4904462469804769</v>
      </c>
      <c r="AJ67" s="17">
        <v>0.54335971187501886</v>
      </c>
      <c r="AK67" s="17">
        <v>0.8821019920602291</v>
      </c>
      <c r="AL67" s="17">
        <v>0.51515129171109497</v>
      </c>
      <c r="AM67" s="17">
        <v>0.5573855159186929</v>
      </c>
      <c r="AN67" s="17">
        <v>0.49564448591607396</v>
      </c>
      <c r="AO67" s="17">
        <v>1.4918687942764866</v>
      </c>
      <c r="AP67" s="17">
        <v>0.61558585718398695</v>
      </c>
      <c r="AQ67" s="17">
        <v>0.71767555033577268</v>
      </c>
      <c r="AR67" s="17">
        <v>0.46520696992291727</v>
      </c>
      <c r="AS67" s="17">
        <v>0.48982818686456087</v>
      </c>
      <c r="AT67" s="17">
        <v>0.62849063140642925</v>
      </c>
      <c r="AU67" s="17">
        <v>0.51538308093862728</v>
      </c>
    </row>
    <row r="68" spans="1:47" x14ac:dyDescent="0.3">
      <c r="A68" s="84" t="s">
        <v>273</v>
      </c>
      <c r="B68" s="17">
        <v>0.14963626189143817</v>
      </c>
      <c r="C68" s="17">
        <v>0.31046247156937073</v>
      </c>
      <c r="D68" s="17">
        <v>0.16165755919854277</v>
      </c>
      <c r="E68" s="17">
        <v>8.4759358288770043E-2</v>
      </c>
      <c r="F68" s="17">
        <v>9.1473329367440029E-2</v>
      </c>
      <c r="G68" s="17">
        <v>0.11577722063037249</v>
      </c>
      <c r="H68" s="17">
        <v>0.20490367775831872</v>
      </c>
      <c r="I68" s="17">
        <v>0.19417967102488401</v>
      </c>
      <c r="J68" s="17">
        <v>0.16895284751990203</v>
      </c>
      <c r="K68" s="17">
        <v>0.19831385322858783</v>
      </c>
      <c r="L68" s="17">
        <v>0.25512239347234816</v>
      </c>
      <c r="M68" s="17">
        <v>0.21356259039048689</v>
      </c>
      <c r="N68" s="17">
        <v>0.22644916982231286</v>
      </c>
      <c r="O68" s="17">
        <v>0.25582386363636361</v>
      </c>
      <c r="P68" s="17"/>
      <c r="Q68" s="84" t="s">
        <v>273</v>
      </c>
      <c r="R68" s="17">
        <v>0.12442067736185382</v>
      </c>
      <c r="S68" s="17">
        <v>0.18803611738148987</v>
      </c>
      <c r="T68" s="17">
        <v>0.18703925938625063</v>
      </c>
      <c r="U68" s="17">
        <v>0.12759254397479652</v>
      </c>
      <c r="V68" s="17">
        <v>0.15972248988244361</v>
      </c>
      <c r="W68" s="17">
        <v>0.15735294117647058</v>
      </c>
      <c r="X68" s="17">
        <v>0.12260584677419355</v>
      </c>
      <c r="Y68" s="17">
        <v>0.14702086470208647</v>
      </c>
      <c r="Z68" s="17">
        <v>0.14504968715495031</v>
      </c>
      <c r="AA68" s="17">
        <v>0.12301449275362318</v>
      </c>
      <c r="AB68" s="17">
        <v>0.15936240381091973</v>
      </c>
      <c r="AC68" s="17"/>
      <c r="AD68" s="17">
        <v>0.14326894502228826</v>
      </c>
      <c r="AE68" s="17"/>
      <c r="AF68" s="84" t="s">
        <v>273</v>
      </c>
      <c r="AG68" s="17">
        <v>0.16268945501451143</v>
      </c>
      <c r="AH68" s="17">
        <v>0.14425278810408923</v>
      </c>
      <c r="AI68" s="17">
        <v>0.16697774587221825</v>
      </c>
      <c r="AJ68" s="17">
        <v>0.14805294751423734</v>
      </c>
      <c r="AK68" s="17">
        <v>0.14619841966637401</v>
      </c>
      <c r="AL68" s="17">
        <v>0.14186046511627906</v>
      </c>
      <c r="AM68" s="17">
        <v>0.12613577023498695</v>
      </c>
      <c r="AN68" s="17">
        <v>0.16029694803409403</v>
      </c>
      <c r="AO68" s="17">
        <v>0.14258853024130366</v>
      </c>
      <c r="AP68" s="17">
        <v>0.18839684905258675</v>
      </c>
      <c r="AQ68" s="17">
        <v>0.15644573925710123</v>
      </c>
      <c r="AR68" s="17">
        <v>0.1425760582010582</v>
      </c>
      <c r="AS68" s="17">
        <v>0.17929191716766868</v>
      </c>
      <c r="AT68" s="17">
        <v>0.13700000000000001</v>
      </c>
      <c r="AU68" s="17">
        <v>0.13208369659982561</v>
      </c>
    </row>
    <row r="69" spans="1:47" x14ac:dyDescent="0.3">
      <c r="A69" s="84" t="s">
        <v>272</v>
      </c>
      <c r="B69" s="17">
        <v>0.12298022382339414</v>
      </c>
      <c r="C69" s="17">
        <v>0.92647058823529405</v>
      </c>
      <c r="D69" s="17">
        <v>0.16344383057090237</v>
      </c>
      <c r="E69" s="17">
        <v>8.6001085187194792E-2</v>
      </c>
      <c r="F69" s="17">
        <v>8.6564083317695648E-2</v>
      </c>
      <c r="G69" s="17">
        <v>0.38254437869822483</v>
      </c>
      <c r="H69" s="17">
        <v>0.42993630573248404</v>
      </c>
      <c r="I69" s="17">
        <v>0.25649025069637882</v>
      </c>
      <c r="J69" s="17">
        <v>0.44788961038961034</v>
      </c>
      <c r="K69" s="17">
        <v>0.45414655550680122</v>
      </c>
      <c r="L69" s="17">
        <v>0.7116843702579666</v>
      </c>
      <c r="M69" s="17">
        <v>0.61900326036329767</v>
      </c>
      <c r="N69" s="17">
        <v>0.53836565096952904</v>
      </c>
      <c r="O69" s="17">
        <v>0.85680304471931501</v>
      </c>
      <c r="P69" s="17"/>
      <c r="Q69" s="84" t="s">
        <v>272</v>
      </c>
      <c r="R69" s="17">
        <v>0.7807606263982102</v>
      </c>
      <c r="S69" s="17">
        <v>0.65694006309148267</v>
      </c>
      <c r="T69" s="17">
        <v>0.64479905437352247</v>
      </c>
      <c r="U69" s="17">
        <v>0.27488687782805427</v>
      </c>
      <c r="V69" s="17">
        <v>0.64198295894655311</v>
      </c>
      <c r="W69" s="17">
        <v>0.72871736662883091</v>
      </c>
      <c r="X69" s="17">
        <v>0.51372756071805703</v>
      </c>
      <c r="Y69" s="17">
        <v>0.71309337506520598</v>
      </c>
      <c r="Z69" s="17">
        <v>0.44556246466930471</v>
      </c>
      <c r="AA69" s="17">
        <v>0.68319381841596905</v>
      </c>
      <c r="AB69" s="17">
        <v>0.6339650145772594</v>
      </c>
      <c r="AC69" s="17"/>
      <c r="AD69" s="17">
        <v>0.7497667185069985</v>
      </c>
      <c r="AE69" s="17"/>
      <c r="AF69" s="84" t="s">
        <v>272</v>
      </c>
      <c r="AG69" s="17">
        <v>1.0162151274045723</v>
      </c>
      <c r="AH69" s="17">
        <v>0.90578898225957061</v>
      </c>
      <c r="AI69" s="17">
        <v>0.93941841680129246</v>
      </c>
      <c r="AJ69" s="17">
        <v>0.93297769156159072</v>
      </c>
      <c r="AK69" s="17">
        <v>0.62413793103448267</v>
      </c>
      <c r="AL69" s="17">
        <v>0.89474727452923686</v>
      </c>
      <c r="AM69" s="17">
        <v>0.87756584922797465</v>
      </c>
      <c r="AN69" s="17">
        <v>0.98479729729729726</v>
      </c>
      <c r="AO69" s="17">
        <v>9.4137931034482758</v>
      </c>
      <c r="AP69" s="17">
        <v>4.570764462809918</v>
      </c>
      <c r="AQ69" s="17">
        <v>3.4095238095238098</v>
      </c>
      <c r="AR69" s="17">
        <v>1.114802844214609</v>
      </c>
      <c r="AS69" s="17">
        <v>1.4383708467309753</v>
      </c>
      <c r="AT69" s="17">
        <v>1.0140636565507033</v>
      </c>
      <c r="AU69" s="17">
        <v>1.3219895287958114</v>
      </c>
    </row>
    <row r="70" spans="1:47" x14ac:dyDescent="0.3">
      <c r="A70" s="84" t="s">
        <v>271</v>
      </c>
      <c r="B70" s="17">
        <v>10.770676691729323</v>
      </c>
      <c r="C70" s="17">
        <v>18.93860561914672</v>
      </c>
      <c r="D70" s="17">
        <v>13.770364623739331</v>
      </c>
      <c r="E70" s="17">
        <v>30.736910148674852</v>
      </c>
      <c r="F70" s="17">
        <v>10.720427608645133</v>
      </c>
      <c r="G70" s="17">
        <v>20.761078998073216</v>
      </c>
      <c r="H70" s="17">
        <v>14.034386245501798</v>
      </c>
      <c r="I70" s="17">
        <v>19.151414309484192</v>
      </c>
      <c r="J70" s="17">
        <v>17.432603201347938</v>
      </c>
      <c r="K70" s="17">
        <v>18.498659517426272</v>
      </c>
      <c r="L70" s="17">
        <v>16.256499133448873</v>
      </c>
      <c r="M70" s="17">
        <v>16.610423697037866</v>
      </c>
      <c r="N70" s="17">
        <v>20.150336962156558</v>
      </c>
      <c r="O70" s="17">
        <v>19.18406476352791</v>
      </c>
      <c r="P70" s="17"/>
      <c r="Q70" s="84" t="s">
        <v>271</v>
      </c>
      <c r="R70" s="17">
        <v>18.101659751037342</v>
      </c>
      <c r="S70" s="17">
        <v>15.937499999999998</v>
      </c>
      <c r="T70" s="17">
        <v>18.950842452666318</v>
      </c>
      <c r="U70" s="17">
        <v>17.270788912579956</v>
      </c>
      <c r="V70" s="17">
        <v>16.842105263157894</v>
      </c>
      <c r="W70" s="17">
        <v>16.349745331069609</v>
      </c>
      <c r="X70" s="17">
        <v>15.241228070175437</v>
      </c>
      <c r="Y70" s="17">
        <v>17.087499999999999</v>
      </c>
      <c r="Z70" s="17">
        <v>15.694942254082038</v>
      </c>
      <c r="AA70" s="17">
        <v>18.581436077057791</v>
      </c>
      <c r="AB70" s="17">
        <v>14.929625815310676</v>
      </c>
      <c r="AC70" s="17"/>
      <c r="AD70" s="17">
        <v>17.242489270386265</v>
      </c>
      <c r="AE70" s="17"/>
      <c r="AF70" s="84" t="s">
        <v>271</v>
      </c>
      <c r="AG70" s="17">
        <v>15.728760717069363</v>
      </c>
      <c r="AH70" s="17">
        <v>17.50135305791088</v>
      </c>
      <c r="AI70" s="17">
        <v>12.240816756130933</v>
      </c>
      <c r="AJ70" s="17">
        <v>17.012734347364699</v>
      </c>
      <c r="AK70" s="17">
        <v>15.925784238714614</v>
      </c>
      <c r="AL70" s="17">
        <v>13.262817687674453</v>
      </c>
      <c r="AM70" s="17">
        <v>15.631774793722698</v>
      </c>
      <c r="AN70" s="17">
        <v>16.595502419584399</v>
      </c>
      <c r="AO70" s="17">
        <v>7.0288362512873332</v>
      </c>
      <c r="AP70" s="17">
        <v>7.1535974130962003</v>
      </c>
      <c r="AQ70" s="17">
        <v>9.9721448467966578</v>
      </c>
      <c r="AR70" s="17">
        <v>16.724204809930178</v>
      </c>
      <c r="AS70" s="17">
        <v>17.549365764352036</v>
      </c>
      <c r="AT70" s="17">
        <v>19.496228831649354</v>
      </c>
      <c r="AU70" s="17">
        <v>17.078119715928306</v>
      </c>
    </row>
    <row r="71" spans="1:47" x14ac:dyDescent="0.3">
      <c r="A71" s="84" t="s">
        <v>270</v>
      </c>
      <c r="B71" s="17">
        <v>46.055854973052426</v>
      </c>
      <c r="C71" s="17">
        <v>35.420513681383248</v>
      </c>
      <c r="D71" s="17">
        <v>105.32941670163659</v>
      </c>
      <c r="E71" s="17">
        <v>61.42034548944337</v>
      </c>
      <c r="F71" s="17">
        <v>48.387096774193552</v>
      </c>
      <c r="G71" s="17">
        <v>37.228541882109617</v>
      </c>
      <c r="H71" s="17">
        <v>45.277361319340329</v>
      </c>
      <c r="I71" s="17">
        <v>32.137982379947886</v>
      </c>
      <c r="J71" s="17">
        <v>139.34948979591834</v>
      </c>
      <c r="K71" s="17">
        <v>139.39197930142305</v>
      </c>
      <c r="L71" s="17">
        <v>156.87103594080341</v>
      </c>
      <c r="M71" s="17">
        <v>118.65835159278613</v>
      </c>
      <c r="N71" s="17">
        <v>67.464842265298373</v>
      </c>
      <c r="O71" s="17">
        <v>301.40935297885972</v>
      </c>
      <c r="P71" s="17"/>
      <c r="Q71" s="84" t="s">
        <v>270</v>
      </c>
      <c r="R71" s="17">
        <v>286.69950738916253</v>
      </c>
      <c r="S71" s="17">
        <v>319.14046955829684</v>
      </c>
      <c r="T71" s="17">
        <v>35.377026074700495</v>
      </c>
      <c r="U71" s="17">
        <v>42.006847511193044</v>
      </c>
      <c r="V71" s="17">
        <v>60.215053763440856</v>
      </c>
      <c r="W71" s="17">
        <v>221.66551485832761</v>
      </c>
      <c r="X71" s="17">
        <v>114.45105288538821</v>
      </c>
      <c r="Y71" s="17">
        <v>129.12772585669782</v>
      </c>
      <c r="Z71" s="17">
        <v>65.644920656449202</v>
      </c>
      <c r="AA71" s="17">
        <v>104.86956521739131</v>
      </c>
      <c r="AB71" s="17">
        <v>228.81355932203388</v>
      </c>
      <c r="AC71" s="17"/>
      <c r="AD71" s="17">
        <v>164.0360766629087</v>
      </c>
      <c r="AE71" s="17"/>
      <c r="AF71" s="84" t="s">
        <v>270</v>
      </c>
      <c r="AG71" s="17">
        <v>331.5593400745077</v>
      </c>
      <c r="AH71" s="17">
        <v>260.1503759398496</v>
      </c>
      <c r="AI71" s="17">
        <v>232.12470349034223</v>
      </c>
      <c r="AJ71" s="17">
        <v>352.36004390779362</v>
      </c>
      <c r="AK71" s="17">
        <v>119.26605504587155</v>
      </c>
      <c r="AL71" s="17">
        <v>359.10954891622731</v>
      </c>
      <c r="AM71" s="17">
        <v>251.85185185185188</v>
      </c>
      <c r="AN71" s="17">
        <v>378.54030501089329</v>
      </c>
      <c r="AO71" s="17">
        <v>814.85831742769051</v>
      </c>
      <c r="AP71" s="17">
        <v>1683.0968982928587</v>
      </c>
      <c r="AQ71" s="17">
        <v>2441.426146010187</v>
      </c>
      <c r="AR71" s="17">
        <v>896</v>
      </c>
      <c r="AS71" s="17">
        <v>1098.165137614679</v>
      </c>
      <c r="AT71" s="17">
        <v>52.112676056338032</v>
      </c>
      <c r="AU71" s="17">
        <v>83.64101107639874</v>
      </c>
    </row>
    <row r="72" spans="1:47" x14ac:dyDescent="0.3">
      <c r="A72" s="84" t="s">
        <v>269</v>
      </c>
      <c r="B72" s="17">
        <v>14.327084285932022</v>
      </c>
      <c r="C72" s="17">
        <v>9.3156732891832235</v>
      </c>
      <c r="D72" s="17">
        <v>45.512239347234818</v>
      </c>
      <c r="E72" s="17">
        <v>21.006564551422318</v>
      </c>
      <c r="F72" s="17">
        <v>15.294117647058822</v>
      </c>
      <c r="G72" s="17">
        <v>6.5885797950219613</v>
      </c>
      <c r="H72" s="17">
        <v>17.388300322432059</v>
      </c>
      <c r="I72" s="17">
        <v>12.853598014888336</v>
      </c>
      <c r="J72" s="17">
        <v>19.149868536371606</v>
      </c>
      <c r="K72" s="17">
        <v>17.449392712550605</v>
      </c>
      <c r="L72" s="17">
        <v>30.522418757712877</v>
      </c>
      <c r="M72" s="17">
        <v>26.90103171570501</v>
      </c>
      <c r="N72" s="17">
        <v>21.633150517976844</v>
      </c>
      <c r="O72" s="17">
        <v>34.368151935719503</v>
      </c>
      <c r="P72" s="17"/>
      <c r="Q72" s="84" t="s">
        <v>269</v>
      </c>
      <c r="R72" s="17">
        <v>30.3125</v>
      </c>
      <c r="S72" s="17">
        <v>32.449929192797903</v>
      </c>
      <c r="T72" s="17">
        <v>22.212389380530976</v>
      </c>
      <c r="U72" s="17">
        <v>16.401028277634961</v>
      </c>
      <c r="V72" s="17">
        <v>34.945397815912635</v>
      </c>
      <c r="W72" s="17">
        <v>31.632149901380672</v>
      </c>
      <c r="X72" s="17">
        <v>24.722222222222225</v>
      </c>
      <c r="Y72" s="17">
        <v>27.16251638269987</v>
      </c>
      <c r="Z72" s="17">
        <v>20.191906549853986</v>
      </c>
      <c r="AA72" s="17">
        <v>25.902061855670105</v>
      </c>
      <c r="AB72" s="17">
        <v>35.441527446300718</v>
      </c>
      <c r="AC72" s="17"/>
      <c r="AD72" s="17">
        <v>32.715008431703204</v>
      </c>
      <c r="AE72" s="17"/>
      <c r="AF72" s="84" t="s">
        <v>269</v>
      </c>
      <c r="AG72" s="17">
        <v>41.672240802675582</v>
      </c>
      <c r="AH72" s="17">
        <v>32.417239225484074</v>
      </c>
      <c r="AI72" s="17">
        <v>40.725326991676575</v>
      </c>
      <c r="AJ72" s="17">
        <v>42.544731610337976</v>
      </c>
      <c r="AK72" s="17">
        <v>30.320699708454811</v>
      </c>
      <c r="AL72" s="17">
        <v>42.957252978276102</v>
      </c>
      <c r="AM72" s="17">
        <v>37.847866419294995</v>
      </c>
      <c r="AN72" s="17">
        <v>41.566985645933016</v>
      </c>
      <c r="AO72" s="17">
        <v>88.842644469345288</v>
      </c>
      <c r="AP72" s="17">
        <v>206.55060489820008</v>
      </c>
      <c r="AQ72" s="17">
        <v>110.30991101564899</v>
      </c>
      <c r="AR72" s="17">
        <v>38.650306748466257</v>
      </c>
      <c r="AS72" s="17">
        <v>71.25</v>
      </c>
      <c r="AT72" s="17">
        <v>34.667802385008521</v>
      </c>
      <c r="AU72" s="17">
        <v>25.420802762192487</v>
      </c>
    </row>
    <row r="73" spans="1:47" x14ac:dyDescent="0.3">
      <c r="A73" s="84" t="s">
        <v>268</v>
      </c>
      <c r="B73" s="17">
        <v>2.0814776002095887</v>
      </c>
      <c r="C73" s="17">
        <v>6.2928348909657315</v>
      </c>
      <c r="D73" s="17">
        <v>6.068088290310512</v>
      </c>
      <c r="E73" s="17">
        <v>3.2648774795799302</v>
      </c>
      <c r="F73" s="17">
        <v>4.8623497479643278</v>
      </c>
      <c r="G73" s="17">
        <v>6.9150599270453359</v>
      </c>
      <c r="H73" s="17">
        <v>2.6904276985743381</v>
      </c>
      <c r="I73" s="17">
        <v>10.071058475203554</v>
      </c>
      <c r="J73" s="17">
        <v>2.7581084426838332</v>
      </c>
      <c r="K73" s="17">
        <v>4.5585449033724901</v>
      </c>
      <c r="L73" s="17">
        <v>5.2067442794058607</v>
      </c>
      <c r="M73" s="17">
        <v>5.4106463878327</v>
      </c>
      <c r="N73" s="17">
        <v>3.5538186690486824</v>
      </c>
      <c r="O73" s="17">
        <v>3.5772174696082844</v>
      </c>
      <c r="P73" s="17"/>
      <c r="Q73" s="84" t="s">
        <v>268</v>
      </c>
      <c r="R73" s="17">
        <v>3.6925712505840211</v>
      </c>
      <c r="S73" s="17">
        <v>10.10211267605634</v>
      </c>
      <c r="T73" s="17">
        <v>3.9857439857439858</v>
      </c>
      <c r="U73" s="17">
        <v>11.463909164639093</v>
      </c>
      <c r="V73" s="17">
        <v>3.32421340629275</v>
      </c>
      <c r="W73" s="17">
        <v>4.735520589219953</v>
      </c>
      <c r="X73" s="17">
        <v>4.792280889841865</v>
      </c>
      <c r="Y73" s="17">
        <v>4.314499376817615</v>
      </c>
      <c r="Z73" s="17">
        <v>4.3481205553674229</v>
      </c>
      <c r="AA73" s="17">
        <v>4.8152866242038215</v>
      </c>
      <c r="AB73" s="17">
        <v>3.6936936936936937</v>
      </c>
      <c r="AC73" s="17"/>
      <c r="AD73" s="17">
        <v>3.9203120646419616</v>
      </c>
      <c r="AE73" s="17"/>
      <c r="AF73" s="84" t="s">
        <v>268</v>
      </c>
      <c r="AG73" s="17">
        <v>4.5884846344048045</v>
      </c>
      <c r="AH73" s="17">
        <v>5.6299049979347382</v>
      </c>
      <c r="AI73" s="17">
        <v>4.80995627312479</v>
      </c>
      <c r="AJ73" s="17">
        <v>3.9862027594481102</v>
      </c>
      <c r="AK73" s="17">
        <v>4.3448524118070555</v>
      </c>
      <c r="AL73" s="17">
        <v>5.5715532286212914</v>
      </c>
      <c r="AM73" s="17">
        <v>6.2780082987551866</v>
      </c>
      <c r="AN73" s="17">
        <v>6.5508139023317202</v>
      </c>
      <c r="AO73" s="17">
        <v>3.3997833152762729</v>
      </c>
      <c r="AP73" s="17">
        <v>1.605621235779612</v>
      </c>
      <c r="AQ73" s="17">
        <v>2.4035608308605343</v>
      </c>
      <c r="AR73" s="17">
        <v>3.0272952853598012</v>
      </c>
      <c r="AS73" s="17">
        <v>3.3903647005853217</v>
      </c>
      <c r="AT73" s="17">
        <v>5.3504547886570357</v>
      </c>
      <c r="AU73" s="17">
        <v>10.302631578947368</v>
      </c>
    </row>
    <row r="74" spans="1:47" x14ac:dyDescent="0.3">
      <c r="A74" s="84" t="s">
        <v>267</v>
      </c>
      <c r="B74" s="17">
        <v>23.074053348255919</v>
      </c>
      <c r="C74" s="17">
        <v>29.567854435178166</v>
      </c>
      <c r="D74" s="17">
        <v>21.29326047358834</v>
      </c>
      <c r="E74" s="17">
        <v>35.115864527629228</v>
      </c>
      <c r="F74" s="17">
        <v>23.041840174499306</v>
      </c>
      <c r="G74" s="17">
        <v>20.272206303724928</v>
      </c>
      <c r="H74" s="17">
        <v>39.696438995913603</v>
      </c>
      <c r="I74" s="17">
        <v>16.195698017714044</v>
      </c>
      <c r="J74" s="17">
        <v>28.31190038783425</v>
      </c>
      <c r="K74" s="17">
        <v>33.933703774669475</v>
      </c>
      <c r="L74" s="17">
        <v>50.426110607434275</v>
      </c>
      <c r="M74" s="17">
        <v>34.854571749959831</v>
      </c>
      <c r="N74" s="17">
        <v>25.939411593358578</v>
      </c>
      <c r="O74" s="17">
        <v>40.3125</v>
      </c>
      <c r="P74" s="17"/>
      <c r="Q74" s="84" t="s">
        <v>267</v>
      </c>
      <c r="R74" s="17">
        <v>29.964349376114079</v>
      </c>
      <c r="S74" s="17">
        <v>34.642588412340103</v>
      </c>
      <c r="T74" s="17">
        <v>41.642379564546545</v>
      </c>
      <c r="U74" s="17">
        <v>24.418482541349437</v>
      </c>
      <c r="V74" s="17">
        <v>32.838697244170362</v>
      </c>
      <c r="W74" s="17">
        <v>33.031045751633989</v>
      </c>
      <c r="X74" s="17">
        <v>28.830645161290324</v>
      </c>
      <c r="Y74" s="17">
        <v>30.544203054420304</v>
      </c>
      <c r="Z74" s="17">
        <v>26.168568273831429</v>
      </c>
      <c r="AA74" s="17">
        <v>27.037681159420288</v>
      </c>
      <c r="AB74" s="17">
        <v>56.650787834371563</v>
      </c>
      <c r="AC74" s="17"/>
      <c r="AD74" s="17">
        <v>43.729569093610699</v>
      </c>
      <c r="AE74" s="17"/>
      <c r="AF74" s="84" t="s">
        <v>267</v>
      </c>
      <c r="AG74" s="17">
        <v>65.108029667849081</v>
      </c>
      <c r="AH74" s="17">
        <v>49.47211895910781</v>
      </c>
      <c r="AI74" s="17">
        <v>51.399856424982055</v>
      </c>
      <c r="AJ74" s="17">
        <v>51.654609819916892</v>
      </c>
      <c r="AK74" s="17">
        <v>51.044776119402982</v>
      </c>
      <c r="AL74" s="17">
        <v>56.803896920175994</v>
      </c>
      <c r="AM74" s="17">
        <v>45.391644908616186</v>
      </c>
      <c r="AN74" s="17">
        <v>49.546329392356334</v>
      </c>
      <c r="AO74" s="17">
        <v>29.635432988613807</v>
      </c>
      <c r="AP74" s="17">
        <v>141.04747711305089</v>
      </c>
      <c r="AQ74" s="17">
        <v>100.77203204661325</v>
      </c>
      <c r="AR74" s="17">
        <v>54.083994708994709</v>
      </c>
      <c r="AS74" s="17">
        <v>58.490313961255843</v>
      </c>
      <c r="AT74" s="17">
        <v>22.91</v>
      </c>
      <c r="AU74" s="17">
        <v>6.6521360069747164</v>
      </c>
    </row>
    <row r="75" spans="1:47" x14ac:dyDescent="0.3">
      <c r="A75" s="84" t="s">
        <v>266</v>
      </c>
      <c r="B75" s="17">
        <v>13.847531624314339</v>
      </c>
      <c r="C75" s="17">
        <v>33.964728935336382</v>
      </c>
      <c r="D75" s="17">
        <v>12.52947481243301</v>
      </c>
      <c r="E75" s="17">
        <v>36.126902622409681</v>
      </c>
      <c r="F75" s="17">
        <v>16.285914505956551</v>
      </c>
      <c r="G75" s="17">
        <v>82.809070958302854</v>
      </c>
      <c r="H75" s="17">
        <v>12.321072658090234</v>
      </c>
      <c r="I75" s="17">
        <v>26.501035196687369</v>
      </c>
      <c r="J75" s="17">
        <v>10.777000777000778</v>
      </c>
      <c r="K75" s="17">
        <v>12.239115411195575</v>
      </c>
      <c r="L75" s="17">
        <v>13.692762186115216</v>
      </c>
      <c r="M75" s="17">
        <v>17.822514379622021</v>
      </c>
      <c r="N75" s="17">
        <v>13.227866904337493</v>
      </c>
      <c r="O75" s="17">
        <v>10.433823529411766</v>
      </c>
      <c r="P75" s="17"/>
      <c r="Q75" s="84" t="s">
        <v>266</v>
      </c>
      <c r="R75" s="17">
        <v>12.639097744360901</v>
      </c>
      <c r="S75" s="17">
        <v>11.533066132264528</v>
      </c>
      <c r="T75" s="17">
        <v>14</v>
      </c>
      <c r="U75" s="17">
        <v>9.1007827788649713</v>
      </c>
      <c r="V75" s="17">
        <v>9.3574958813838549</v>
      </c>
      <c r="W75" s="17">
        <v>8.7586655112651659</v>
      </c>
      <c r="X75" s="17">
        <v>18.158730158730162</v>
      </c>
      <c r="Y75" s="17">
        <v>10.518518518518519</v>
      </c>
      <c r="Z75" s="17">
        <v>18.479532163742689</v>
      </c>
      <c r="AA75" s="17">
        <v>12.183908045977011</v>
      </c>
      <c r="AB75" s="17">
        <v>19.027692307692305</v>
      </c>
      <c r="AC75" s="17">
        <v>12.6</v>
      </c>
      <c r="AD75" s="17">
        <v>13.797468354430382</v>
      </c>
      <c r="AE75" s="17"/>
      <c r="AF75" s="84" t="s">
        <v>266</v>
      </c>
      <c r="AG75" s="17">
        <v>15.084049308927906</v>
      </c>
      <c r="AH75" s="17">
        <v>15.627054955378112</v>
      </c>
      <c r="AI75" s="17">
        <v>11.623376623376624</v>
      </c>
      <c r="AJ75" s="17">
        <v>15.75586854460094</v>
      </c>
      <c r="AK75" s="17">
        <v>20.089841050449202</v>
      </c>
      <c r="AL75" s="17">
        <v>17.668621700879765</v>
      </c>
      <c r="AM75" s="17">
        <v>12.5704989154013</v>
      </c>
      <c r="AN75" s="17">
        <v>13.503184713375795</v>
      </c>
      <c r="AO75" s="17">
        <v>4.663817195462765</v>
      </c>
      <c r="AP75" s="17">
        <v>11.729815864022664</v>
      </c>
      <c r="AQ75" s="17">
        <v>16.235625440037548</v>
      </c>
      <c r="AR75" s="17">
        <v>34.931653139683895</v>
      </c>
      <c r="AS75" s="17">
        <v>24.281752634498059</v>
      </c>
      <c r="AT75" s="17">
        <v>27.173526272091095</v>
      </c>
      <c r="AU75" s="17">
        <v>234.33660933660931</v>
      </c>
    </row>
    <row r="76" spans="1:47" x14ac:dyDescent="0.3">
      <c r="A76" s="84" t="s">
        <v>265</v>
      </c>
      <c r="B76" s="17">
        <v>261.46692031283021</v>
      </c>
      <c r="C76" s="17">
        <v>231.59144893111639</v>
      </c>
      <c r="D76" s="17">
        <v>174.86910994764398</v>
      </c>
      <c r="E76" s="17">
        <v>888.18755635707851</v>
      </c>
      <c r="F76" s="17">
        <v>288.1944444444444</v>
      </c>
      <c r="G76" s="17">
        <v>858.22592873388919</v>
      </c>
      <c r="H76" s="17">
        <v>358.6497890295359</v>
      </c>
      <c r="I76" s="17">
        <v>305.97609561752989</v>
      </c>
      <c r="J76" s="17">
        <v>252.36535662299855</v>
      </c>
      <c r="K76" s="17">
        <v>349.9308437067773</v>
      </c>
      <c r="L76" s="17">
        <v>331.46603098927301</v>
      </c>
      <c r="M76" s="17">
        <v>182.72957034540858</v>
      </c>
      <c r="N76" s="17">
        <v>207.81796966161028</v>
      </c>
      <c r="O76" s="17">
        <v>286.11755217259804</v>
      </c>
      <c r="P76" s="17"/>
      <c r="Q76" s="84" t="s">
        <v>265</v>
      </c>
      <c r="R76" s="17">
        <v>183.31515812431843</v>
      </c>
      <c r="S76" s="17">
        <v>188.61122490782466</v>
      </c>
      <c r="T76" s="17">
        <v>302.15200895633785</v>
      </c>
      <c r="U76" s="17">
        <v>319.29282526604874</v>
      </c>
      <c r="V76" s="17">
        <v>187.95499669093314</v>
      </c>
      <c r="W76" s="17">
        <v>62.760012418503571</v>
      </c>
      <c r="X76" s="17">
        <v>225.64102564102566</v>
      </c>
      <c r="Y76" s="17">
        <v>162.7507163323782</v>
      </c>
      <c r="Z76" s="17">
        <v>184.81933974525603</v>
      </c>
      <c r="AA76" s="17">
        <v>237.1364653243848</v>
      </c>
      <c r="AB76" s="17">
        <v>145.36906440996711</v>
      </c>
      <c r="AC76" s="17">
        <v>302.39999999999998</v>
      </c>
      <c r="AD76" s="17">
        <v>229.921875</v>
      </c>
      <c r="AE76" s="17"/>
      <c r="AF76" s="84" t="s">
        <v>265</v>
      </c>
      <c r="AG76" s="17">
        <v>369.78021978021974</v>
      </c>
      <c r="AH76" s="17">
        <v>688.81987577639757</v>
      </c>
      <c r="AI76" s="17">
        <v>162.21114635251473</v>
      </c>
      <c r="AJ76" s="17">
        <v>267.62360446570972</v>
      </c>
      <c r="AK76" s="17">
        <v>230.89753772835584</v>
      </c>
      <c r="AL76" s="17">
        <v>248.11256005490733</v>
      </c>
      <c r="AM76" s="17">
        <v>117.34728315896051</v>
      </c>
      <c r="AN76" s="17">
        <v>282.2239624119029</v>
      </c>
      <c r="AO76" s="17">
        <v>34.63134765625</v>
      </c>
      <c r="AP76" s="17">
        <v>156.13952392175347</v>
      </c>
      <c r="AQ76" s="17">
        <v>181.86119873817034</v>
      </c>
      <c r="AR76" s="17">
        <v>465.55650441218336</v>
      </c>
      <c r="AS76" s="17">
        <v>224.28278688524591</v>
      </c>
      <c r="AT76" s="17">
        <v>103.80607159039421</v>
      </c>
      <c r="AU76" s="17">
        <v>68.925022583559169</v>
      </c>
    </row>
    <row r="77" spans="1:47" x14ac:dyDescent="0.3">
      <c r="A77" s="84" t="s">
        <v>264</v>
      </c>
      <c r="B77" s="17">
        <v>5.857704918032787E-3</v>
      </c>
      <c r="C77" s="17">
        <v>8.4383611978688221E-3</v>
      </c>
      <c r="D77" s="17">
        <v>1.2895646164478233E-2</v>
      </c>
      <c r="E77" s="17">
        <v>1.6825053995680344E-3</v>
      </c>
      <c r="F77" s="17">
        <v>2.855142056822729E-3</v>
      </c>
      <c r="G77" s="17">
        <v>2.0712121212121213E-3</v>
      </c>
      <c r="H77" s="17">
        <v>9.0862693447481078E-3</v>
      </c>
      <c r="I77" s="17">
        <v>5.5881218665638256E-3</v>
      </c>
      <c r="J77" s="17">
        <v>2.5034040070025285E-2</v>
      </c>
      <c r="K77" s="17">
        <v>3.2458501570210858E-2</v>
      </c>
      <c r="L77" s="17">
        <v>4.0725887306998193E-2</v>
      </c>
      <c r="M77" s="17">
        <v>2.771578228194033E-2</v>
      </c>
      <c r="N77" s="17">
        <v>1.2718685055733989E-2</v>
      </c>
      <c r="O77" s="17">
        <v>6.4196365352843995E-2</v>
      </c>
      <c r="P77" s="17"/>
      <c r="Q77" s="84" t="s">
        <v>264</v>
      </c>
      <c r="R77" s="17">
        <v>4.663394109396915E-2</v>
      </c>
      <c r="S77" s="17">
        <v>0.12013241047246465</v>
      </c>
      <c r="T77" s="17">
        <v>3.0137224248740664E-2</v>
      </c>
      <c r="U77" s="17">
        <v>2.1124431583298884E-2</v>
      </c>
      <c r="V77" s="17">
        <v>3.3961208504289443E-2</v>
      </c>
      <c r="W77" s="17">
        <v>0.11264031234748657</v>
      </c>
      <c r="X77" s="17">
        <v>2.2596843615494976E-2</v>
      </c>
      <c r="Y77" s="17">
        <v>5.3307008884501482E-2</v>
      </c>
      <c r="Z77" s="17">
        <v>1.503810826656244E-2</v>
      </c>
      <c r="AA77" s="17">
        <v>3.2841455044612222E-2</v>
      </c>
      <c r="AB77" s="17">
        <v>2.8966131907308377E-2</v>
      </c>
      <c r="AC77" s="17">
        <v>4.048582995951417E-2</v>
      </c>
      <c r="AD77" s="17">
        <v>3.6775862068965513E-2</v>
      </c>
      <c r="AE77" s="17"/>
      <c r="AF77" s="84" t="s">
        <v>264</v>
      </c>
      <c r="AG77" s="17">
        <v>4.1749844042420457E-2</v>
      </c>
      <c r="AH77" s="17">
        <v>3.3161993769470405E-2</v>
      </c>
      <c r="AI77" s="17">
        <v>5.4465075154730327E-2</v>
      </c>
      <c r="AJ77" s="17">
        <v>3.336466165413534E-2</v>
      </c>
      <c r="AK77" s="17">
        <v>2.3203976908274537E-2</v>
      </c>
      <c r="AL77" s="17">
        <v>3.4369225600537547E-2</v>
      </c>
      <c r="AM77" s="17">
        <v>4.4284341978866472E-2</v>
      </c>
      <c r="AN77" s="17">
        <v>4.4416708270926947E-2</v>
      </c>
      <c r="AO77" s="17">
        <v>0.75706285003111395</v>
      </c>
      <c r="AP77" s="17">
        <v>0.34756923076923074</v>
      </c>
      <c r="AQ77" s="17">
        <v>0.2715742511153601</v>
      </c>
      <c r="AR77" s="17">
        <v>1.4865851722495636E-2</v>
      </c>
      <c r="AS77" s="17">
        <v>3.8632954788943651E-2</v>
      </c>
      <c r="AT77" s="17">
        <v>1.3926329699372315E-2</v>
      </c>
      <c r="AU77" s="17">
        <v>5.1592457613690377E-4</v>
      </c>
    </row>
    <row r="78" spans="1:47" x14ac:dyDescent="0.3">
      <c r="A78" s="84" t="s">
        <v>263</v>
      </c>
      <c r="B78" s="17">
        <v>18.894736842105264</v>
      </c>
      <c r="C78" s="17">
        <v>11.533333333333333</v>
      </c>
      <c r="D78" s="17">
        <v>29.94736842105263</v>
      </c>
      <c r="E78" s="17">
        <v>82.538461538461533</v>
      </c>
      <c r="F78" s="17">
        <v>46.574074074074069</v>
      </c>
      <c r="G78" s="17">
        <v>33.329113924050631</v>
      </c>
      <c r="H78" s="17">
        <v>59.495049504950494</v>
      </c>
      <c r="I78" s="17">
        <v>16.604026845637584</v>
      </c>
      <c r="J78" s="17">
        <v>28.215384615384618</v>
      </c>
      <c r="K78" s="17">
        <v>19.761467889908257</v>
      </c>
      <c r="L78" s="17">
        <v>21.207207207207208</v>
      </c>
      <c r="M78" s="17">
        <v>21.354679802955665</v>
      </c>
      <c r="N78" s="17">
        <v>35.592592592592595</v>
      </c>
      <c r="O78" s="17">
        <v>17.316602316602317</v>
      </c>
      <c r="P78" s="17"/>
      <c r="Q78" s="84" t="s">
        <v>263</v>
      </c>
      <c r="R78" s="17">
        <v>29.327956989247308</v>
      </c>
      <c r="S78" s="17">
        <v>8.5357142857142865</v>
      </c>
      <c r="T78" s="17">
        <v>28.542105263157893</v>
      </c>
      <c r="U78" s="17">
        <v>29.684848484848487</v>
      </c>
      <c r="V78" s="17">
        <v>28.533333333333335</v>
      </c>
      <c r="W78" s="17">
        <v>13.762237762237762</v>
      </c>
      <c r="X78" s="17">
        <v>27.08374384236453</v>
      </c>
      <c r="Y78" s="17">
        <v>26.403141361256544</v>
      </c>
      <c r="Z78" s="17">
        <v>27.942105263157895</v>
      </c>
      <c r="AA78" s="17">
        <v>36.799999999999997</v>
      </c>
      <c r="AB78" s="17">
        <v>45.503999999999998</v>
      </c>
      <c r="AC78" s="17">
        <v>42.647482014388487</v>
      </c>
      <c r="AD78" s="17">
        <v>49.681034482758619</v>
      </c>
      <c r="AE78" s="17"/>
      <c r="AF78" s="84" t="s">
        <v>263</v>
      </c>
      <c r="AG78" s="17">
        <v>52.955752212389378</v>
      </c>
      <c r="AH78" s="17">
        <v>27.741666666666664</v>
      </c>
      <c r="AI78" s="17">
        <v>53.174603174603178</v>
      </c>
      <c r="AJ78" s="17">
        <v>61.461538461538467</v>
      </c>
      <c r="AK78" s="17">
        <v>26.116402116402121</v>
      </c>
      <c r="AL78" s="17">
        <v>61.824742268041248</v>
      </c>
      <c r="AM78" s="17">
        <v>49.8595041322314</v>
      </c>
      <c r="AN78" s="17">
        <v>46.821138211382106</v>
      </c>
      <c r="AO78" s="17">
        <v>55.508771929824555</v>
      </c>
      <c r="AP78" s="17">
        <v>34.425925925925924</v>
      </c>
      <c r="AQ78" s="17">
        <v>46.895833333333336</v>
      </c>
      <c r="AR78" s="17">
        <v>63.848484848484851</v>
      </c>
      <c r="AS78" s="17">
        <v>39.640624999999993</v>
      </c>
      <c r="AT78" s="17">
        <v>42.624277456647398</v>
      </c>
      <c r="AU78" s="17">
        <v>49.469230769230769</v>
      </c>
    </row>
    <row r="79" spans="1:47" x14ac:dyDescent="0.3">
      <c r="A79" s="84" t="s">
        <v>262</v>
      </c>
      <c r="B79" s="17">
        <v>2023.0769230769231</v>
      </c>
      <c r="C79" s="17">
        <v>1044.1632231404958</v>
      </c>
      <c r="D79" s="17">
        <v>1832.5791855203618</v>
      </c>
      <c r="E79" s="17">
        <v>1370.6449221645664</v>
      </c>
      <c r="F79" s="17">
        <v>1474.727452923687</v>
      </c>
      <c r="G79" s="17">
        <v>4928.9440546860942</v>
      </c>
      <c r="H79" s="17">
        <v>1356.8129330254042</v>
      </c>
      <c r="I79" s="17">
        <v>2413.9633286318758</v>
      </c>
      <c r="J79" s="17">
        <v>2458.2532132375263</v>
      </c>
      <c r="K79" s="17">
        <v>2484.0848806366048</v>
      </c>
      <c r="L79" s="17">
        <v>870.08086253369254</v>
      </c>
      <c r="M79" s="17">
        <v>3871.6814159292035</v>
      </c>
      <c r="N79" s="17">
        <v>4084.3727072633897</v>
      </c>
      <c r="O79" s="17">
        <v>2901.0806317539482</v>
      </c>
      <c r="P79" s="17"/>
      <c r="Q79" s="84" t="s">
        <v>262</v>
      </c>
      <c r="R79" s="17">
        <v>2824.8884221580461</v>
      </c>
      <c r="S79" s="17">
        <v>1349.945235487404</v>
      </c>
      <c r="T79" s="17">
        <v>2411.978221415608</v>
      </c>
      <c r="U79" s="17">
        <v>3457.3447753659771</v>
      </c>
      <c r="V79" s="17">
        <v>2635.7285429141721</v>
      </c>
      <c r="W79" s="17">
        <v>4629.1824767161088</v>
      </c>
      <c r="X79" s="17">
        <v>2691.4080773428973</v>
      </c>
      <c r="Y79" s="17">
        <v>1651.0973550928529</v>
      </c>
      <c r="Z79" s="17">
        <v>1718.0451127819547</v>
      </c>
      <c r="AA79" s="17">
        <v>3012.1951219512198</v>
      </c>
      <c r="AB79" s="17">
        <v>2416.7956656346751</v>
      </c>
      <c r="AC79" s="17"/>
      <c r="AD79" s="17">
        <v>2281.6845450933652</v>
      </c>
      <c r="AE79" s="17"/>
      <c r="AF79" s="84" t="s">
        <v>262</v>
      </c>
      <c r="AG79" s="17">
        <v>2194.3513642891339</v>
      </c>
      <c r="AH79" s="17">
        <v>554.19648666232922</v>
      </c>
      <c r="AI79" s="17">
        <v>1091.1196911196912</v>
      </c>
      <c r="AJ79" s="17">
        <v>1981.510416666667</v>
      </c>
      <c r="AK79" s="17">
        <v>2295.1676099259907</v>
      </c>
      <c r="AL79" s="17">
        <v>1708.0745341614906</v>
      </c>
      <c r="AM79" s="17">
        <v>3412.7706021466256</v>
      </c>
      <c r="AN79" s="17">
        <v>1837.0177719982664</v>
      </c>
      <c r="AO79" s="17">
        <v>2607.9376854599404</v>
      </c>
      <c r="AP79" s="17">
        <v>5027.1002710027105</v>
      </c>
      <c r="AQ79" s="17">
        <v>5855.8558558558561</v>
      </c>
      <c r="AR79" s="17">
        <v>11950.927588270497</v>
      </c>
      <c r="AS79" s="17">
        <v>1609.8457016899338</v>
      </c>
      <c r="AT79" s="17">
        <v>1744.6270543615676</v>
      </c>
      <c r="AU79" s="17">
        <v>1431.6786079836236</v>
      </c>
    </row>
    <row r="80" spans="1:47" x14ac:dyDescent="0.3">
      <c r="A80" s="84" t="s">
        <v>236</v>
      </c>
      <c r="B80" s="3" t="s">
        <v>261</v>
      </c>
      <c r="C80" s="3" t="s">
        <v>260</v>
      </c>
      <c r="D80" s="3" t="s">
        <v>260</v>
      </c>
      <c r="E80" s="3" t="s">
        <v>259</v>
      </c>
      <c r="F80" s="3" t="s">
        <v>258</v>
      </c>
      <c r="G80" s="3" t="s">
        <v>257</v>
      </c>
      <c r="H80" s="3" t="s">
        <v>256</v>
      </c>
      <c r="I80" s="3" t="s">
        <v>255</v>
      </c>
      <c r="J80" s="3" t="s">
        <v>254</v>
      </c>
      <c r="K80" s="3" t="s">
        <v>253</v>
      </c>
      <c r="L80" s="3" t="s">
        <v>252</v>
      </c>
      <c r="M80" s="3" t="s">
        <v>251</v>
      </c>
      <c r="N80" s="3" t="s">
        <v>250</v>
      </c>
      <c r="O80" s="3" t="s">
        <v>249</v>
      </c>
      <c r="P80" s="17"/>
      <c r="Q80" s="84" t="s">
        <v>236</v>
      </c>
      <c r="R80" s="3" t="s">
        <v>243</v>
      </c>
      <c r="S80" s="3" t="s">
        <v>248</v>
      </c>
      <c r="T80" s="3" t="s">
        <v>247</v>
      </c>
      <c r="U80" s="3" t="s">
        <v>246</v>
      </c>
      <c r="V80" s="3" t="s">
        <v>245</v>
      </c>
      <c r="W80" s="3" t="s">
        <v>244</v>
      </c>
      <c r="X80" s="3" t="s">
        <v>243</v>
      </c>
      <c r="Y80" s="3" t="s">
        <v>242</v>
      </c>
      <c r="Z80" s="3" t="s">
        <v>241</v>
      </c>
      <c r="AA80" s="3" t="s">
        <v>240</v>
      </c>
      <c r="AB80" s="3" t="s">
        <v>239</v>
      </c>
      <c r="AC80" s="3" t="s">
        <v>238</v>
      </c>
      <c r="AD80" s="3" t="s">
        <v>237</v>
      </c>
      <c r="AE80" s="17"/>
      <c r="AF80" s="84" t="s">
        <v>236</v>
      </c>
      <c r="AG80" s="3" t="s">
        <v>235</v>
      </c>
      <c r="AH80" s="3" t="s">
        <v>234</v>
      </c>
      <c r="AI80" s="3" t="s">
        <v>233</v>
      </c>
      <c r="AJ80" s="3" t="s">
        <v>224</v>
      </c>
      <c r="AK80" s="3" t="s">
        <v>232</v>
      </c>
      <c r="AL80" s="3" t="s">
        <v>231</v>
      </c>
      <c r="AM80" s="3" t="s">
        <v>230</v>
      </c>
      <c r="AN80" s="3" t="s">
        <v>229</v>
      </c>
      <c r="AP80" s="3" t="s">
        <v>228</v>
      </c>
      <c r="AR80" s="3" t="s">
        <v>227</v>
      </c>
      <c r="AS80" s="3" t="s">
        <v>226</v>
      </c>
      <c r="AT80" s="3" t="s">
        <v>225</v>
      </c>
      <c r="AU80" s="3" t="s">
        <v>224</v>
      </c>
    </row>
    <row r="81" spans="1:47" x14ac:dyDescent="0.3">
      <c r="A81" s="83" t="s">
        <v>199</v>
      </c>
      <c r="B81" s="49" t="s">
        <v>223</v>
      </c>
      <c r="C81" s="49" t="s">
        <v>222</v>
      </c>
      <c r="D81" s="49" t="s">
        <v>222</v>
      </c>
      <c r="E81" s="49" t="s">
        <v>221</v>
      </c>
      <c r="F81" s="49" t="s">
        <v>220</v>
      </c>
      <c r="G81" s="49" t="s">
        <v>219</v>
      </c>
      <c r="H81" s="49" t="s">
        <v>218</v>
      </c>
      <c r="I81" s="49" t="s">
        <v>217</v>
      </c>
      <c r="J81" s="49" t="s">
        <v>216</v>
      </c>
      <c r="K81" s="49" t="s">
        <v>215</v>
      </c>
      <c r="L81" s="49" t="s">
        <v>214</v>
      </c>
      <c r="M81" s="49" t="s">
        <v>213</v>
      </c>
      <c r="N81" s="49" t="s">
        <v>212</v>
      </c>
      <c r="O81" s="49" t="s">
        <v>211</v>
      </c>
      <c r="P81" s="17"/>
      <c r="Q81" s="83" t="s">
        <v>199</v>
      </c>
      <c r="R81" s="49" t="s">
        <v>205</v>
      </c>
      <c r="S81" s="49" t="s">
        <v>210</v>
      </c>
      <c r="T81" s="49" t="s">
        <v>209</v>
      </c>
      <c r="U81" s="49" t="s">
        <v>208</v>
      </c>
      <c r="V81" s="49" t="s">
        <v>207</v>
      </c>
      <c r="W81" s="49" t="s">
        <v>206</v>
      </c>
      <c r="X81" s="49" t="s">
        <v>205</v>
      </c>
      <c r="Y81" s="49" t="s">
        <v>204</v>
      </c>
      <c r="Z81" s="49" t="s">
        <v>203</v>
      </c>
      <c r="AA81" s="49" t="s">
        <v>203</v>
      </c>
      <c r="AB81" s="49" t="s">
        <v>202</v>
      </c>
      <c r="AC81" s="49" t="s">
        <v>201</v>
      </c>
      <c r="AD81" s="49" t="s">
        <v>200</v>
      </c>
      <c r="AE81" s="17"/>
      <c r="AF81" s="83" t="s">
        <v>199</v>
      </c>
      <c r="AG81" s="49" t="s">
        <v>198</v>
      </c>
      <c r="AH81" s="49" t="s">
        <v>197</v>
      </c>
      <c r="AI81" s="49" t="s">
        <v>196</v>
      </c>
      <c r="AJ81" s="49" t="s">
        <v>195</v>
      </c>
      <c r="AK81" s="49" t="s">
        <v>194</v>
      </c>
      <c r="AL81" s="49" t="s">
        <v>193</v>
      </c>
      <c r="AM81" s="49" t="s">
        <v>192</v>
      </c>
      <c r="AN81" s="49" t="s">
        <v>191</v>
      </c>
      <c r="AO81" s="13"/>
      <c r="AP81" s="49" t="s">
        <v>190</v>
      </c>
      <c r="AQ81" s="13"/>
      <c r="AR81" s="49" t="s">
        <v>189</v>
      </c>
      <c r="AS81" s="49" t="s">
        <v>188</v>
      </c>
      <c r="AT81" s="49" t="s">
        <v>187</v>
      </c>
      <c r="AU81" s="49" t="s">
        <v>186</v>
      </c>
    </row>
    <row r="82" spans="1:47" x14ac:dyDescent="0.3">
      <c r="B82" s="2" t="s">
        <v>1259</v>
      </c>
      <c r="R82" s="2" t="s">
        <v>185</v>
      </c>
      <c r="AG82" s="2" t="s">
        <v>184</v>
      </c>
    </row>
  </sheetData>
  <mergeCells count="20">
    <mergeCell ref="AO4:AQ4"/>
    <mergeCell ref="AT4:AU4"/>
    <mergeCell ref="U3:W3"/>
    <mergeCell ref="AT3:AU3"/>
    <mergeCell ref="B3:O3"/>
    <mergeCell ref="X3:AD3"/>
    <mergeCell ref="AG3:AS3"/>
    <mergeCell ref="AR4:AS4"/>
    <mergeCell ref="J4:K4"/>
    <mergeCell ref="B4:F4"/>
    <mergeCell ref="AL4:AN4"/>
    <mergeCell ref="X4:Y4"/>
    <mergeCell ref="Z4:AA4"/>
    <mergeCell ref="AG4:AH4"/>
    <mergeCell ref="AI4:AJ4"/>
    <mergeCell ref="AB4:AD4"/>
    <mergeCell ref="G4:I4"/>
    <mergeCell ref="U4:V4"/>
    <mergeCell ref="R3:S3"/>
    <mergeCell ref="L4:O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48020-7C2E-4E14-8B49-C570FB9FC730}">
  <dimension ref="A1:L22"/>
  <sheetViews>
    <sheetView zoomScaleNormal="100" workbookViewId="0">
      <pane ySplit="3" topLeftCell="A4" activePane="bottomLeft" state="frozen"/>
      <selection pane="bottomLeft" activeCell="C16" sqref="C16"/>
    </sheetView>
  </sheetViews>
  <sheetFormatPr defaultColWidth="9.109375" defaultRowHeight="15.6" x14ac:dyDescent="0.3"/>
  <cols>
    <col min="1" max="1" width="15.33203125" style="89" customWidth="1"/>
    <col min="2" max="2" width="46.33203125" style="89" customWidth="1"/>
    <col min="3" max="3" width="12.44140625" style="89" customWidth="1"/>
    <col min="4" max="4" width="18.33203125" style="91" customWidth="1"/>
    <col min="5" max="5" width="12.44140625" style="89" customWidth="1"/>
    <col min="6" max="6" width="18.33203125" style="89" customWidth="1"/>
    <col min="7" max="7" width="12.44140625" style="90" customWidth="1"/>
    <col min="8" max="8" width="18.33203125" style="90" customWidth="1"/>
    <col min="9" max="9" width="12.44140625" style="90" customWidth="1"/>
    <col min="10" max="10" width="18.33203125" style="90" customWidth="1"/>
    <col min="11" max="11" width="12.44140625" style="90" customWidth="1"/>
    <col min="12" max="12" width="18.33203125" style="90" customWidth="1"/>
    <col min="13" max="16384" width="9.109375" style="89"/>
  </cols>
  <sheetData>
    <row r="1" spans="1:12" x14ac:dyDescent="0.3">
      <c r="A1" s="101" t="s">
        <v>383</v>
      </c>
    </row>
    <row r="3" spans="1:12" ht="18.600000000000001" x14ac:dyDescent="0.3">
      <c r="A3" s="109" t="s">
        <v>1</v>
      </c>
      <c r="B3" s="109" t="s">
        <v>61</v>
      </c>
      <c r="C3" s="108" t="s">
        <v>382</v>
      </c>
      <c r="D3" s="108" t="s">
        <v>377</v>
      </c>
      <c r="E3" s="108" t="s">
        <v>381</v>
      </c>
      <c r="F3" s="108" t="s">
        <v>377</v>
      </c>
      <c r="G3" s="107" t="s">
        <v>380</v>
      </c>
      <c r="H3" s="107" t="s">
        <v>377</v>
      </c>
      <c r="I3" s="107" t="s">
        <v>379</v>
      </c>
      <c r="J3" s="107" t="s">
        <v>377</v>
      </c>
      <c r="K3" s="107" t="s">
        <v>378</v>
      </c>
      <c r="L3" s="107" t="s">
        <v>377</v>
      </c>
    </row>
    <row r="4" spans="1:12" x14ac:dyDescent="0.3">
      <c r="A4" s="106" t="s">
        <v>12</v>
      </c>
      <c r="B4" s="105"/>
      <c r="C4" s="104"/>
      <c r="D4" s="104"/>
      <c r="E4" s="104"/>
      <c r="F4" s="104"/>
      <c r="G4" s="103"/>
      <c r="H4" s="103"/>
      <c r="I4" s="103"/>
      <c r="J4" s="103"/>
      <c r="K4" s="103"/>
      <c r="L4" s="103"/>
    </row>
    <row r="5" spans="1:12" x14ac:dyDescent="0.3">
      <c r="A5" s="101" t="s">
        <v>104</v>
      </c>
      <c r="B5" s="100" t="s">
        <v>58</v>
      </c>
      <c r="C5" s="99">
        <v>0.70395600000000003</v>
      </c>
      <c r="D5" s="3">
        <v>7.9999999999999996E-6</v>
      </c>
      <c r="E5" s="99">
        <v>0.512992</v>
      </c>
      <c r="F5" s="81">
        <v>4.3031725000000003E-6</v>
      </c>
      <c r="G5" s="98">
        <v>18.436499999999999</v>
      </c>
      <c r="H5" s="97">
        <v>3.67911775124671E-4</v>
      </c>
      <c r="I5" s="98">
        <v>15.519500000000001</v>
      </c>
      <c r="J5" s="97">
        <v>3.1396598268693501E-4</v>
      </c>
      <c r="K5" s="98">
        <v>38.233899999999998</v>
      </c>
      <c r="L5" s="97">
        <v>7.7369527811453501E-4</v>
      </c>
    </row>
    <row r="6" spans="1:12" x14ac:dyDescent="0.3">
      <c r="A6" s="101" t="s">
        <v>41</v>
      </c>
      <c r="B6" s="100" t="s">
        <v>56</v>
      </c>
      <c r="C6" s="3">
        <v>0.70383099999999998</v>
      </c>
      <c r="D6" s="3">
        <v>6.9999999999999999E-6</v>
      </c>
      <c r="E6" s="99"/>
      <c r="F6" s="81"/>
      <c r="G6" s="98"/>
      <c r="H6" s="97"/>
      <c r="I6" s="98"/>
      <c r="J6" s="97"/>
      <c r="K6" s="98"/>
      <c r="L6" s="97"/>
    </row>
    <row r="7" spans="1:12" x14ac:dyDescent="0.3">
      <c r="A7" s="101" t="s">
        <v>66</v>
      </c>
      <c r="B7" s="100" t="s">
        <v>376</v>
      </c>
      <c r="C7" s="99">
        <v>0.70373600000000003</v>
      </c>
      <c r="D7" s="3">
        <v>6.9999999999999999E-6</v>
      </c>
      <c r="E7" s="99">
        <v>0.51302000000000003</v>
      </c>
      <c r="F7" s="81">
        <v>4.7273546000000003E-6</v>
      </c>
      <c r="G7" s="98"/>
      <c r="H7" s="97"/>
      <c r="I7" s="98"/>
      <c r="J7" s="97"/>
      <c r="K7" s="98"/>
      <c r="L7" s="97"/>
    </row>
    <row r="8" spans="1:12" x14ac:dyDescent="0.3">
      <c r="A8" s="100" t="s">
        <v>343</v>
      </c>
      <c r="B8" s="100" t="s">
        <v>375</v>
      </c>
      <c r="C8" s="99">
        <v>0.70374599999999998</v>
      </c>
      <c r="D8" s="3">
        <v>6.9999999999999999E-6</v>
      </c>
      <c r="E8" s="99">
        <v>0.512988</v>
      </c>
      <c r="F8" s="81">
        <v>3.9476224000000001E-6</v>
      </c>
      <c r="G8" s="98"/>
      <c r="H8" s="97"/>
      <c r="I8" s="98"/>
      <c r="J8" s="97"/>
      <c r="K8" s="98"/>
      <c r="L8" s="97"/>
    </row>
    <row r="9" spans="1:12" x14ac:dyDescent="0.3">
      <c r="A9" s="101" t="s">
        <v>43</v>
      </c>
      <c r="B9" s="100" t="s">
        <v>52</v>
      </c>
      <c r="C9" s="99">
        <v>0.70371099999999998</v>
      </c>
      <c r="D9" s="3">
        <v>6.9999999999999999E-6</v>
      </c>
      <c r="E9" s="99">
        <v>0.51303299999999996</v>
      </c>
      <c r="F9" s="81">
        <v>4.8167679000000002E-6</v>
      </c>
      <c r="G9" s="98">
        <v>18.425000000000001</v>
      </c>
      <c r="H9" s="97">
        <v>3.3093374129450901E-4</v>
      </c>
      <c r="I9" s="98">
        <v>15.5183</v>
      </c>
      <c r="J9" s="97">
        <v>2.6873329068095902E-4</v>
      </c>
      <c r="K9" s="98">
        <v>38.208300000000001</v>
      </c>
      <c r="L9" s="97">
        <v>7.027376490289E-4</v>
      </c>
    </row>
    <row r="10" spans="1:12" x14ac:dyDescent="0.3">
      <c r="A10" s="101" t="s">
        <v>341</v>
      </c>
      <c r="B10" s="100" t="s">
        <v>22</v>
      </c>
      <c r="C10" s="99">
        <v>0.70369000000000004</v>
      </c>
      <c r="D10" s="3">
        <v>6.9999999999999999E-6</v>
      </c>
      <c r="E10" s="99">
        <v>0.51299499999999998</v>
      </c>
      <c r="F10" s="81">
        <v>6.1791113999999997E-6</v>
      </c>
      <c r="G10" s="98">
        <v>18.4222</v>
      </c>
      <c r="H10" s="97">
        <v>3.2746040656053698E-4</v>
      </c>
      <c r="I10" s="98">
        <v>15.5139</v>
      </c>
      <c r="J10" s="97">
        <v>2.6136619969407699E-4</v>
      </c>
      <c r="K10" s="98">
        <v>38.186799999999998</v>
      </c>
      <c r="L10" s="97">
        <v>6.1933362926565598E-4</v>
      </c>
    </row>
    <row r="11" spans="1:12" x14ac:dyDescent="0.3">
      <c r="A11" s="100" t="s">
        <v>338</v>
      </c>
      <c r="B11" s="100" t="s">
        <v>62</v>
      </c>
      <c r="C11" s="99">
        <v>0.70374300000000001</v>
      </c>
      <c r="D11" s="3">
        <v>6.9999999999999999E-6</v>
      </c>
      <c r="E11" s="99">
        <v>0.512988</v>
      </c>
      <c r="F11" s="81">
        <v>4.4186335000000003E-6</v>
      </c>
      <c r="G11" s="98">
        <v>18.428899999999999</v>
      </c>
      <c r="H11" s="97">
        <v>2.4990275027894399E-4</v>
      </c>
      <c r="I11" s="98">
        <v>15.5184</v>
      </c>
      <c r="J11" s="97">
        <v>2.1165138083804899E-4</v>
      </c>
      <c r="K11" s="98">
        <v>38.204300000000003</v>
      </c>
      <c r="L11" s="97">
        <v>5.2145064713356301E-4</v>
      </c>
    </row>
    <row r="12" spans="1:12" x14ac:dyDescent="0.3">
      <c r="A12" s="102" t="s">
        <v>14</v>
      </c>
      <c r="B12" s="100"/>
      <c r="C12" s="99"/>
      <c r="D12" s="99"/>
      <c r="E12" s="99"/>
      <c r="F12" s="99"/>
      <c r="G12" s="98"/>
      <c r="H12" s="97"/>
      <c r="I12" s="98"/>
      <c r="J12" s="97"/>
      <c r="K12" s="98"/>
      <c r="L12" s="97"/>
    </row>
    <row r="13" spans="1:12" x14ac:dyDescent="0.3">
      <c r="A13" s="101" t="s">
        <v>336</v>
      </c>
      <c r="B13" s="100" t="s">
        <v>20</v>
      </c>
      <c r="C13" s="99">
        <v>0.70383200000000001</v>
      </c>
      <c r="D13" s="3">
        <v>6.0000000000000002E-6</v>
      </c>
      <c r="E13" s="99">
        <v>0.51301300000000005</v>
      </c>
      <c r="F13" s="81">
        <v>4.3726242999999999E-6</v>
      </c>
      <c r="G13" s="98"/>
      <c r="H13" s="97"/>
      <c r="I13" s="98"/>
      <c r="J13" s="97"/>
      <c r="K13" s="98"/>
      <c r="L13" s="97"/>
    </row>
    <row r="14" spans="1:12" x14ac:dyDescent="0.3">
      <c r="A14" s="101" t="s">
        <v>335</v>
      </c>
      <c r="B14" s="100" t="s">
        <v>374</v>
      </c>
      <c r="C14" s="99">
        <v>0.70375500000000002</v>
      </c>
      <c r="D14" s="3">
        <v>6.9999999999999999E-6</v>
      </c>
      <c r="E14" s="99">
        <v>0.51300400000000002</v>
      </c>
      <c r="F14" s="81">
        <v>4.8018984000000007E-6</v>
      </c>
      <c r="G14" s="98">
        <v>18.458200000000001</v>
      </c>
      <c r="H14" s="97">
        <v>3.1745586340930202E-4</v>
      </c>
      <c r="I14" s="98">
        <v>15.52</v>
      </c>
      <c r="J14" s="97">
        <v>3.0429068395114998E-4</v>
      </c>
      <c r="K14" s="98">
        <v>38.241</v>
      </c>
      <c r="L14" s="97">
        <v>8.3872329920628701E-4</v>
      </c>
    </row>
    <row r="15" spans="1:12" x14ac:dyDescent="0.3">
      <c r="A15" s="100" t="s">
        <v>334</v>
      </c>
      <c r="B15" s="100" t="s">
        <v>373</v>
      </c>
      <c r="C15" s="99">
        <v>0.703739</v>
      </c>
      <c r="D15" s="3">
        <v>6.9999999999999999E-6</v>
      </c>
      <c r="E15" s="99">
        <v>0.51299499999999998</v>
      </c>
      <c r="F15" s="81">
        <v>4.5505968000000004E-6</v>
      </c>
      <c r="G15" s="98">
        <v>18.457599999999999</v>
      </c>
      <c r="H15" s="97">
        <v>3.5235737391126998E-4</v>
      </c>
      <c r="I15" s="98">
        <v>15.5183</v>
      </c>
      <c r="J15" s="97">
        <v>3.1839560082925301E-4</v>
      </c>
      <c r="K15" s="98">
        <v>38.230699999999999</v>
      </c>
      <c r="L15" s="97">
        <v>8.3960998230057601E-4</v>
      </c>
    </row>
    <row r="16" spans="1:12" x14ac:dyDescent="0.3">
      <c r="A16" s="101" t="s">
        <v>332</v>
      </c>
      <c r="B16" s="100" t="s">
        <v>372</v>
      </c>
      <c r="C16" s="99">
        <v>0.70370100000000002</v>
      </c>
      <c r="D16" s="3">
        <v>6.9999999999999999E-6</v>
      </c>
      <c r="E16" s="99">
        <v>0.51309899999999997</v>
      </c>
      <c r="F16" s="81">
        <v>4.5723078999999997E-6</v>
      </c>
      <c r="G16" s="98">
        <v>18.449200000000001</v>
      </c>
      <c r="H16" s="97">
        <v>2.1271563120475999E-4</v>
      </c>
      <c r="I16" s="98">
        <v>15.5176</v>
      </c>
      <c r="J16" s="97">
        <v>1.83210001088151E-4</v>
      </c>
      <c r="K16" s="98">
        <v>38.227310000000003</v>
      </c>
      <c r="L16" s="97">
        <v>4.4017096222664399E-4</v>
      </c>
    </row>
    <row r="17" spans="1:12" x14ac:dyDescent="0.3">
      <c r="A17" s="100" t="s">
        <v>330</v>
      </c>
      <c r="B17" s="100" t="s">
        <v>371</v>
      </c>
      <c r="C17" s="99">
        <v>0.703681</v>
      </c>
      <c r="D17" s="3">
        <v>6.9999999999999999E-6</v>
      </c>
      <c r="E17" s="99">
        <v>0.51301799999999997</v>
      </c>
      <c r="F17" s="81">
        <v>4.6589033000000001E-6</v>
      </c>
      <c r="G17" s="98">
        <v>18.4514</v>
      </c>
      <c r="H17" s="97">
        <v>3.07101207799305E-4</v>
      </c>
      <c r="I17" s="98">
        <v>15.5189</v>
      </c>
      <c r="J17" s="97">
        <v>2.5182152230930101E-4</v>
      </c>
      <c r="K17" s="98">
        <v>38.224600000000002</v>
      </c>
      <c r="L17" s="97">
        <v>6.3995771748121704E-4</v>
      </c>
    </row>
    <row r="18" spans="1:12" x14ac:dyDescent="0.3">
      <c r="A18" s="101" t="s">
        <v>327</v>
      </c>
      <c r="B18" s="100" t="s">
        <v>370</v>
      </c>
      <c r="C18" s="99">
        <v>0.70370500000000002</v>
      </c>
      <c r="D18" s="3">
        <v>6.0000000000000002E-6</v>
      </c>
      <c r="E18" s="99">
        <v>0.51300900000000005</v>
      </c>
      <c r="F18" s="81">
        <v>4.8946862999999998E-6</v>
      </c>
      <c r="G18" s="98">
        <v>18.455500000000001</v>
      </c>
      <c r="H18" s="97">
        <v>2.8176735358823903E-4</v>
      </c>
      <c r="I18" s="98">
        <v>15.518700000000001</v>
      </c>
      <c r="J18" s="97">
        <v>2.4535560725306901E-4</v>
      </c>
      <c r="K18" s="98">
        <v>38.2273</v>
      </c>
      <c r="L18" s="97">
        <v>6.4896733017634598E-4</v>
      </c>
    </row>
    <row r="19" spans="1:12" x14ac:dyDescent="0.3">
      <c r="A19" s="101" t="s">
        <v>49</v>
      </c>
      <c r="B19" s="100" t="s">
        <v>369</v>
      </c>
      <c r="C19" s="99">
        <v>0.703704</v>
      </c>
      <c r="D19" s="3">
        <v>6.9999999999999999E-6</v>
      </c>
      <c r="E19" s="99">
        <v>0.51301200000000002</v>
      </c>
      <c r="F19" s="81">
        <v>4.4870458999999996E-6</v>
      </c>
      <c r="G19" s="98">
        <v>18.4513</v>
      </c>
      <c r="H19" s="97">
        <v>5.3619830702237897E-4</v>
      </c>
      <c r="I19" s="98">
        <v>15.513500000000001</v>
      </c>
      <c r="J19" s="97">
        <v>5.7399568881974603E-4</v>
      </c>
      <c r="K19" s="98">
        <v>38.210999999999999</v>
      </c>
      <c r="L19" s="97">
        <v>1.7229322646328E-3</v>
      </c>
    </row>
    <row r="20" spans="1:12" x14ac:dyDescent="0.3">
      <c r="A20" s="101" t="s">
        <v>324</v>
      </c>
      <c r="B20" s="100" t="s">
        <v>368</v>
      </c>
      <c r="C20" s="81">
        <v>0.70370874405953177</v>
      </c>
      <c r="D20" s="3">
        <v>6.9999999999999999E-6</v>
      </c>
      <c r="E20" s="99"/>
      <c r="F20" s="81"/>
      <c r="G20" s="97">
        <v>18.456310488918007</v>
      </c>
      <c r="H20" s="97">
        <v>3.2120894872600099E-4</v>
      </c>
      <c r="I20" s="97">
        <v>15.5196390934434</v>
      </c>
      <c r="J20" s="97">
        <v>3.2673839015508698E-4</v>
      </c>
      <c r="K20" s="97">
        <v>38.226474082010469</v>
      </c>
      <c r="L20" s="97">
        <v>9.32928008858171E-4</v>
      </c>
    </row>
    <row r="21" spans="1:12" x14ac:dyDescent="0.3">
      <c r="A21" s="100" t="s">
        <v>320</v>
      </c>
      <c r="B21" s="100" t="s">
        <v>367</v>
      </c>
      <c r="C21" s="99">
        <v>0.703712</v>
      </c>
      <c r="D21" s="3">
        <v>6.9999999999999999E-6</v>
      </c>
      <c r="E21" s="99">
        <v>0.51300400000000002</v>
      </c>
      <c r="F21" s="81">
        <v>4.8004583E-6</v>
      </c>
      <c r="G21" s="98">
        <v>18.452100000000002</v>
      </c>
      <c r="H21" s="97">
        <v>2.9080710883869801E-4</v>
      </c>
      <c r="I21" s="98">
        <v>15.5183</v>
      </c>
      <c r="J21" s="97">
        <v>2.6380287221398099E-4</v>
      </c>
      <c r="K21" s="98">
        <v>38.224400000000003</v>
      </c>
      <c r="L21" s="97">
        <v>6.6811691820694999E-4</v>
      </c>
    </row>
    <row r="22" spans="1:12" x14ac:dyDescent="0.3">
      <c r="A22" s="96" t="s">
        <v>319</v>
      </c>
      <c r="B22" s="95" t="s">
        <v>347</v>
      </c>
      <c r="C22" s="94">
        <v>0.70368900000000001</v>
      </c>
      <c r="D22" s="49">
        <v>7.9999999999999996E-6</v>
      </c>
      <c r="E22" s="94">
        <v>0.51301799999999997</v>
      </c>
      <c r="F22" s="82">
        <v>4.3016101999999993E-6</v>
      </c>
      <c r="G22" s="93">
        <v>18.448799999999999</v>
      </c>
      <c r="H22" s="92">
        <v>3.4373167035864702E-4</v>
      </c>
      <c r="I22" s="93">
        <v>15.5146</v>
      </c>
      <c r="J22" s="92">
        <v>2.94936617757087E-4</v>
      </c>
      <c r="K22" s="93">
        <v>38.213200000000001</v>
      </c>
      <c r="L22" s="92">
        <v>7.0052825693710599E-4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D6351-D3BF-488F-8991-EB1A14E420D8}">
  <dimension ref="A1:CP133"/>
  <sheetViews>
    <sheetView zoomScaleNormal="100" workbookViewId="0">
      <pane ySplit="3" topLeftCell="A4" activePane="bottomLeft" state="frozen"/>
      <selection activeCell="T1" sqref="T1"/>
      <selection pane="bottomLeft" activeCell="E14" sqref="E14"/>
    </sheetView>
  </sheetViews>
  <sheetFormatPr defaultColWidth="9.109375" defaultRowHeight="15.6" x14ac:dyDescent="0.3"/>
  <cols>
    <col min="1" max="1" width="15.33203125" style="2" customWidth="1"/>
    <col min="2" max="2" width="61.5546875" style="2" customWidth="1"/>
    <col min="3" max="3" width="10.109375" style="3" customWidth="1"/>
    <col min="4" max="17" width="10.109375" style="2" customWidth="1"/>
    <col min="18" max="18" width="7.88671875" style="2" customWidth="1"/>
    <col min="19" max="19" width="9.88671875" style="2" customWidth="1"/>
    <col min="20" max="37" width="7.88671875" style="2" customWidth="1"/>
    <col min="38" max="38" width="9.109375" style="2"/>
    <col min="39" max="73" width="7.88671875" style="2" customWidth="1"/>
    <col min="74" max="74" width="11.5546875" style="2" customWidth="1"/>
    <col min="75" max="75" width="7" style="2" customWidth="1"/>
    <col min="76" max="94" width="11.6640625" style="2" customWidth="1"/>
    <col min="95" max="16384" width="9.109375" style="2"/>
  </cols>
  <sheetData>
    <row r="1" spans="1:94" x14ac:dyDescent="0.3">
      <c r="A1" s="2" t="s">
        <v>512</v>
      </c>
    </row>
    <row r="3" spans="1:94" ht="18.600000000000001" x14ac:dyDescent="0.3">
      <c r="A3" s="111" t="s">
        <v>1</v>
      </c>
      <c r="B3" s="111" t="s">
        <v>61</v>
      </c>
      <c r="C3" s="111" t="s">
        <v>511</v>
      </c>
      <c r="D3" s="111" t="s">
        <v>510</v>
      </c>
      <c r="E3" s="112" t="s">
        <v>509</v>
      </c>
      <c r="F3" s="111" t="s">
        <v>508</v>
      </c>
      <c r="G3" s="111" t="s">
        <v>507</v>
      </c>
      <c r="H3" s="111" t="s">
        <v>506</v>
      </c>
      <c r="I3" s="111" t="s">
        <v>1283</v>
      </c>
      <c r="J3" s="111" t="s">
        <v>145</v>
      </c>
      <c r="K3" s="111" t="s">
        <v>144</v>
      </c>
      <c r="L3" s="111" t="s">
        <v>143</v>
      </c>
      <c r="M3" s="111" t="s">
        <v>505</v>
      </c>
      <c r="N3" s="111" t="s">
        <v>504</v>
      </c>
      <c r="O3" s="111" t="s">
        <v>503</v>
      </c>
      <c r="P3" s="111" t="s">
        <v>139</v>
      </c>
      <c r="Q3" s="111" t="s">
        <v>138</v>
      </c>
      <c r="R3" s="10" t="s">
        <v>136</v>
      </c>
      <c r="S3" s="10" t="s">
        <v>135</v>
      </c>
      <c r="T3" s="10" t="s">
        <v>134</v>
      </c>
      <c r="U3" s="10" t="s">
        <v>133</v>
      </c>
      <c r="V3" s="10" t="s">
        <v>132</v>
      </c>
      <c r="W3" s="10" t="s">
        <v>131</v>
      </c>
      <c r="X3" s="10" t="s">
        <v>130</v>
      </c>
      <c r="Y3" s="10" t="s">
        <v>129</v>
      </c>
      <c r="Z3" s="10" t="s">
        <v>128</v>
      </c>
      <c r="AA3" s="10" t="s">
        <v>127</v>
      </c>
      <c r="AB3" s="10" t="s">
        <v>125</v>
      </c>
      <c r="AC3" s="10" t="s">
        <v>124</v>
      </c>
      <c r="AD3" s="10" t="s">
        <v>123</v>
      </c>
      <c r="AE3" s="10"/>
      <c r="AF3" s="10" t="s">
        <v>308</v>
      </c>
      <c r="AG3" s="111" t="s">
        <v>307</v>
      </c>
      <c r="AH3" s="111" t="s">
        <v>127</v>
      </c>
      <c r="AI3" s="111" t="s">
        <v>135</v>
      </c>
      <c r="AJ3" s="111" t="s">
        <v>306</v>
      </c>
      <c r="AK3" s="111" t="s">
        <v>132</v>
      </c>
      <c r="AL3" s="111" t="s">
        <v>305</v>
      </c>
      <c r="AM3" s="111" t="s">
        <v>124</v>
      </c>
      <c r="AN3" s="111" t="s">
        <v>134</v>
      </c>
      <c r="AO3" s="111" t="s">
        <v>130</v>
      </c>
      <c r="AP3" s="111" t="s">
        <v>129</v>
      </c>
      <c r="AQ3" s="111" t="s">
        <v>125</v>
      </c>
      <c r="AR3" s="111" t="s">
        <v>123</v>
      </c>
      <c r="AS3" s="111" t="s">
        <v>133</v>
      </c>
      <c r="AT3" s="111" t="s">
        <v>304</v>
      </c>
      <c r="AU3" s="111" t="s">
        <v>303</v>
      </c>
      <c r="AV3" s="111" t="s">
        <v>302</v>
      </c>
      <c r="AW3" s="111" t="s">
        <v>301</v>
      </c>
      <c r="AX3" s="111" t="s">
        <v>300</v>
      </c>
      <c r="AY3" s="111" t="s">
        <v>299</v>
      </c>
      <c r="AZ3" s="111" t="s">
        <v>136</v>
      </c>
      <c r="BA3" s="111" t="s">
        <v>298</v>
      </c>
      <c r="BB3" s="111" t="s">
        <v>297</v>
      </c>
      <c r="BC3" s="111" t="s">
        <v>296</v>
      </c>
      <c r="BD3" s="111" t="s">
        <v>295</v>
      </c>
      <c r="BE3" s="111" t="s">
        <v>294</v>
      </c>
      <c r="BF3" s="111" t="s">
        <v>293</v>
      </c>
      <c r="BG3" s="111" t="s">
        <v>292</v>
      </c>
      <c r="BH3" s="111" t="s">
        <v>291</v>
      </c>
      <c r="BI3" s="111" t="s">
        <v>290</v>
      </c>
      <c r="BJ3" s="111" t="s">
        <v>289</v>
      </c>
      <c r="BK3" s="111" t="s">
        <v>288</v>
      </c>
      <c r="BL3" s="111" t="s">
        <v>287</v>
      </c>
      <c r="BM3" s="111" t="s">
        <v>286</v>
      </c>
      <c r="BN3" s="111" t="s">
        <v>285</v>
      </c>
      <c r="BO3" s="111" t="s">
        <v>284</v>
      </c>
      <c r="BP3" s="111" t="s">
        <v>283</v>
      </c>
      <c r="BQ3" s="111" t="s">
        <v>282</v>
      </c>
      <c r="BR3" s="111" t="s">
        <v>281</v>
      </c>
      <c r="BS3" s="111" t="s">
        <v>131</v>
      </c>
      <c r="BT3" s="111" t="s">
        <v>128</v>
      </c>
      <c r="BU3" s="111" t="s">
        <v>280</v>
      </c>
      <c r="BV3" s="111" t="s">
        <v>502</v>
      </c>
      <c r="BW3" s="111"/>
      <c r="BX3" s="10" t="s">
        <v>501</v>
      </c>
      <c r="BY3" s="10" t="s">
        <v>500</v>
      </c>
      <c r="BZ3" s="10" t="s">
        <v>499</v>
      </c>
      <c r="CA3" s="110" t="s">
        <v>275</v>
      </c>
      <c r="CB3" s="10" t="s">
        <v>274</v>
      </c>
      <c r="CC3" s="10" t="s">
        <v>273</v>
      </c>
      <c r="CD3" s="10" t="s">
        <v>272</v>
      </c>
      <c r="CE3" s="10" t="s">
        <v>271</v>
      </c>
      <c r="CF3" s="10" t="s">
        <v>270</v>
      </c>
      <c r="CG3" s="10" t="s">
        <v>269</v>
      </c>
      <c r="CH3" s="10" t="s">
        <v>268</v>
      </c>
      <c r="CI3" s="10" t="s">
        <v>267</v>
      </c>
      <c r="CJ3" s="10" t="s">
        <v>266</v>
      </c>
      <c r="CK3" s="10" t="s">
        <v>265</v>
      </c>
      <c r="CL3" s="10" t="s">
        <v>264</v>
      </c>
      <c r="CM3" s="10" t="s">
        <v>263</v>
      </c>
      <c r="CN3" s="10" t="s">
        <v>498</v>
      </c>
      <c r="CO3" s="10" t="s">
        <v>262</v>
      </c>
      <c r="CP3" s="10" t="s">
        <v>497</v>
      </c>
    </row>
    <row r="4" spans="1:94" x14ac:dyDescent="0.3">
      <c r="D4" s="3" t="s">
        <v>137</v>
      </c>
      <c r="E4" s="3" t="s">
        <v>137</v>
      </c>
      <c r="F4" s="3" t="s">
        <v>137</v>
      </c>
      <c r="G4" s="3" t="s">
        <v>137</v>
      </c>
      <c r="H4" s="3" t="s">
        <v>137</v>
      </c>
      <c r="I4" s="3" t="s">
        <v>137</v>
      </c>
      <c r="J4" s="3" t="s">
        <v>137</v>
      </c>
      <c r="K4" s="3" t="s">
        <v>137</v>
      </c>
      <c r="L4" s="3" t="s">
        <v>137</v>
      </c>
      <c r="M4" s="3" t="s">
        <v>137</v>
      </c>
      <c r="N4" s="3" t="s">
        <v>137</v>
      </c>
      <c r="O4" s="3" t="s">
        <v>137</v>
      </c>
      <c r="P4" s="3" t="s">
        <v>137</v>
      </c>
      <c r="R4" s="3" t="s">
        <v>122</v>
      </c>
      <c r="S4" s="3" t="s">
        <v>122</v>
      </c>
      <c r="T4" s="3" t="s">
        <v>122</v>
      </c>
      <c r="U4" s="3" t="s">
        <v>122</v>
      </c>
      <c r="V4" s="3" t="s">
        <v>122</v>
      </c>
      <c r="W4" s="3" t="s">
        <v>122</v>
      </c>
      <c r="X4" s="3" t="s">
        <v>122</v>
      </c>
      <c r="Y4" s="3" t="s">
        <v>122</v>
      </c>
      <c r="Z4" s="3" t="s">
        <v>122</v>
      </c>
      <c r="AA4" s="3" t="s">
        <v>122</v>
      </c>
      <c r="AB4" s="3" t="s">
        <v>122</v>
      </c>
      <c r="AC4" s="3" t="s">
        <v>122</v>
      </c>
      <c r="AD4" s="3" t="s">
        <v>122</v>
      </c>
      <c r="AF4" s="3" t="s">
        <v>122</v>
      </c>
      <c r="AG4" s="3" t="s">
        <v>122</v>
      </c>
      <c r="AH4" s="3" t="s">
        <v>122</v>
      </c>
      <c r="AI4" s="3" t="s">
        <v>122</v>
      </c>
      <c r="AJ4" s="3" t="s">
        <v>122</v>
      </c>
      <c r="AK4" s="3" t="s">
        <v>122</v>
      </c>
      <c r="AL4" s="3" t="s">
        <v>122</v>
      </c>
      <c r="AM4" s="3" t="s">
        <v>122</v>
      </c>
      <c r="AN4" s="3" t="s">
        <v>122</v>
      </c>
      <c r="AO4" s="3" t="s">
        <v>122</v>
      </c>
      <c r="AP4" s="3" t="s">
        <v>122</v>
      </c>
      <c r="AQ4" s="3" t="s">
        <v>122</v>
      </c>
      <c r="AR4" s="3" t="s">
        <v>122</v>
      </c>
      <c r="AS4" s="3" t="s">
        <v>122</v>
      </c>
      <c r="AT4" s="3" t="s">
        <v>122</v>
      </c>
      <c r="AU4" s="3" t="s">
        <v>122</v>
      </c>
      <c r="AV4" s="3" t="s">
        <v>122</v>
      </c>
      <c r="AW4" s="3" t="s">
        <v>122</v>
      </c>
      <c r="AX4" s="3" t="s">
        <v>122</v>
      </c>
      <c r="AY4" s="3" t="s">
        <v>122</v>
      </c>
      <c r="AZ4" s="3" t="s">
        <v>122</v>
      </c>
      <c r="BA4" s="3" t="s">
        <v>122</v>
      </c>
      <c r="BB4" s="3" t="s">
        <v>122</v>
      </c>
      <c r="BC4" s="3" t="s">
        <v>122</v>
      </c>
      <c r="BD4" s="3" t="s">
        <v>122</v>
      </c>
      <c r="BE4" s="3" t="s">
        <v>122</v>
      </c>
      <c r="BF4" s="3" t="s">
        <v>122</v>
      </c>
      <c r="BG4" s="3" t="s">
        <v>122</v>
      </c>
      <c r="BH4" s="3" t="s">
        <v>122</v>
      </c>
      <c r="BI4" s="3" t="s">
        <v>122</v>
      </c>
      <c r="BJ4" s="3" t="s">
        <v>122</v>
      </c>
      <c r="BK4" s="3" t="s">
        <v>122</v>
      </c>
      <c r="BL4" s="3" t="s">
        <v>122</v>
      </c>
      <c r="BM4" s="3" t="s">
        <v>122</v>
      </c>
      <c r="BN4" s="3" t="s">
        <v>122</v>
      </c>
      <c r="BO4" s="3" t="s">
        <v>122</v>
      </c>
      <c r="BP4" s="3" t="s">
        <v>122</v>
      </c>
      <c r="BQ4" s="3" t="s">
        <v>122</v>
      </c>
      <c r="BR4" s="3" t="s">
        <v>122</v>
      </c>
      <c r="BS4" s="3" t="s">
        <v>122</v>
      </c>
      <c r="BT4" s="3" t="s">
        <v>122</v>
      </c>
      <c r="BU4" s="3" t="s">
        <v>122</v>
      </c>
      <c r="BV4" s="3" t="s">
        <v>122</v>
      </c>
    </row>
    <row r="5" spans="1:94" x14ac:dyDescent="0.3">
      <c r="C5" s="217" t="s">
        <v>496</v>
      </c>
      <c r="D5" s="6" t="s">
        <v>495</v>
      </c>
      <c r="E5" s="6" t="s">
        <v>495</v>
      </c>
      <c r="F5" s="6" t="s">
        <v>495</v>
      </c>
      <c r="G5" s="6" t="s">
        <v>495</v>
      </c>
      <c r="H5" s="6" t="s">
        <v>1272</v>
      </c>
      <c r="I5" s="6"/>
      <c r="J5" s="6" t="s">
        <v>495</v>
      </c>
      <c r="K5" s="6" t="s">
        <v>495</v>
      </c>
      <c r="L5" s="6" t="s">
        <v>495</v>
      </c>
      <c r="M5" s="6" t="s">
        <v>1273</v>
      </c>
      <c r="N5" s="6" t="s">
        <v>495</v>
      </c>
      <c r="O5" s="6" t="s">
        <v>495</v>
      </c>
      <c r="P5" s="6"/>
      <c r="Q5" s="6"/>
      <c r="R5" s="6" t="s">
        <v>495</v>
      </c>
      <c r="S5" s="6" t="s">
        <v>495</v>
      </c>
      <c r="T5" s="6" t="s">
        <v>495</v>
      </c>
      <c r="U5" s="6" t="s">
        <v>495</v>
      </c>
      <c r="V5" s="6" t="s">
        <v>495</v>
      </c>
      <c r="W5" s="6" t="s">
        <v>495</v>
      </c>
      <c r="X5" s="6" t="s">
        <v>495</v>
      </c>
      <c r="Y5" s="6" t="s">
        <v>495</v>
      </c>
      <c r="Z5" s="6" t="s">
        <v>495</v>
      </c>
      <c r="AA5" s="6" t="s">
        <v>495</v>
      </c>
      <c r="AB5" s="6" t="s">
        <v>495</v>
      </c>
      <c r="AC5" s="6" t="s">
        <v>495</v>
      </c>
      <c r="AD5" s="6" t="s">
        <v>495</v>
      </c>
      <c r="AE5" s="6"/>
      <c r="AF5" s="6" t="s">
        <v>494</v>
      </c>
      <c r="AG5" s="6" t="s">
        <v>494</v>
      </c>
      <c r="AH5" s="6" t="s">
        <v>494</v>
      </c>
      <c r="AI5" s="6" t="s">
        <v>494</v>
      </c>
      <c r="AJ5" s="6" t="s">
        <v>494</v>
      </c>
      <c r="AK5" s="6" t="s">
        <v>494</v>
      </c>
      <c r="AL5" s="6" t="s">
        <v>494</v>
      </c>
      <c r="AM5" s="6" t="s">
        <v>494</v>
      </c>
      <c r="AN5" s="6" t="s">
        <v>494</v>
      </c>
      <c r="AO5" s="6" t="s">
        <v>494</v>
      </c>
      <c r="AP5" s="6" t="s">
        <v>494</v>
      </c>
      <c r="AQ5" s="6" t="s">
        <v>494</v>
      </c>
      <c r="AR5" s="6" t="s">
        <v>494</v>
      </c>
      <c r="AS5" s="6" t="s">
        <v>494</v>
      </c>
      <c r="AT5" s="6" t="s">
        <v>494</v>
      </c>
      <c r="AU5" s="6" t="s">
        <v>494</v>
      </c>
      <c r="AV5" s="6" t="s">
        <v>494</v>
      </c>
      <c r="AW5" s="6" t="s">
        <v>494</v>
      </c>
      <c r="AX5" s="6" t="s">
        <v>494</v>
      </c>
      <c r="AY5" s="6" t="s">
        <v>494</v>
      </c>
      <c r="AZ5" s="6" t="s">
        <v>494</v>
      </c>
      <c r="BA5" s="6" t="s">
        <v>494</v>
      </c>
      <c r="BB5" s="6" t="s">
        <v>494</v>
      </c>
      <c r="BC5" s="6" t="s">
        <v>494</v>
      </c>
      <c r="BD5" s="6" t="s">
        <v>494</v>
      </c>
      <c r="BE5" s="6" t="s">
        <v>494</v>
      </c>
      <c r="BF5" s="6" t="s">
        <v>494</v>
      </c>
      <c r="BG5" s="6" t="s">
        <v>494</v>
      </c>
      <c r="BH5" s="6" t="s">
        <v>494</v>
      </c>
      <c r="BI5" s="6" t="s">
        <v>494</v>
      </c>
      <c r="BJ5" s="6" t="s">
        <v>494</v>
      </c>
      <c r="BK5" s="6" t="s">
        <v>494</v>
      </c>
      <c r="BL5" s="6" t="s">
        <v>494</v>
      </c>
      <c r="BM5" s="6" t="s">
        <v>494</v>
      </c>
      <c r="BN5" s="6" t="s">
        <v>494</v>
      </c>
      <c r="BO5" s="6" t="s">
        <v>494</v>
      </c>
      <c r="BP5" s="6" t="s">
        <v>494</v>
      </c>
      <c r="BQ5" s="6" t="s">
        <v>494</v>
      </c>
      <c r="BR5" s="6" t="s">
        <v>494</v>
      </c>
      <c r="BS5" s="6" t="s">
        <v>494</v>
      </c>
      <c r="BT5" s="6" t="s">
        <v>494</v>
      </c>
      <c r="BU5" s="6" t="s">
        <v>494</v>
      </c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</row>
    <row r="6" spans="1:94" x14ac:dyDescent="0.3">
      <c r="A6" s="4" t="s">
        <v>12</v>
      </c>
      <c r="D6" s="6"/>
      <c r="E6" s="6"/>
      <c r="F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</row>
    <row r="7" spans="1:94" x14ac:dyDescent="0.3">
      <c r="A7" s="2" t="s">
        <v>40</v>
      </c>
      <c r="B7" s="2" t="s">
        <v>56</v>
      </c>
      <c r="C7" s="3" t="s">
        <v>385</v>
      </c>
      <c r="D7" s="6">
        <v>48.89</v>
      </c>
      <c r="E7" s="6">
        <v>0.21</v>
      </c>
      <c r="F7" s="6">
        <v>5.43</v>
      </c>
      <c r="G7" s="6">
        <v>3.28</v>
      </c>
      <c r="H7" s="6">
        <v>6.27</v>
      </c>
      <c r="I7" s="6">
        <f>SUM(H7+(0.8998*G7))</f>
        <v>9.2213440000000002</v>
      </c>
      <c r="J7" s="6">
        <v>0.2</v>
      </c>
      <c r="K7" s="6">
        <v>18.95</v>
      </c>
      <c r="L7" s="6">
        <v>14.62</v>
      </c>
      <c r="M7" s="6">
        <v>0.48</v>
      </c>
      <c r="N7" s="6">
        <v>0.02</v>
      </c>
      <c r="O7" s="6">
        <v>0.02</v>
      </c>
      <c r="P7" s="6"/>
      <c r="Q7" s="6">
        <f>SUM(D7+E7+F7+I7+J7+K7+L7+M7+N7+O7+P7)</f>
        <v>98.041344000000009</v>
      </c>
      <c r="R7" s="6">
        <v>10</v>
      </c>
      <c r="S7" s="6"/>
      <c r="T7" s="6">
        <v>6</v>
      </c>
      <c r="U7" s="6"/>
      <c r="V7" s="6">
        <v>223</v>
      </c>
      <c r="W7" s="6"/>
      <c r="X7" s="6">
        <v>1</v>
      </c>
      <c r="Y7" s="6">
        <v>98</v>
      </c>
      <c r="Z7" s="6"/>
      <c r="AA7" s="6">
        <v>138</v>
      </c>
      <c r="AB7" s="6">
        <v>8</v>
      </c>
      <c r="AC7" s="6">
        <v>54</v>
      </c>
      <c r="AD7" s="6">
        <v>8</v>
      </c>
      <c r="AE7" s="6"/>
      <c r="AF7" s="6"/>
      <c r="AG7" s="6"/>
      <c r="AH7" s="6"/>
      <c r="AI7" s="6">
        <v>989</v>
      </c>
      <c r="AJ7" s="6"/>
      <c r="AK7" s="6">
        <v>223</v>
      </c>
      <c r="AL7" s="6">
        <v>30</v>
      </c>
      <c r="AM7" s="6">
        <v>54</v>
      </c>
      <c r="AN7" s="6">
        <v>6</v>
      </c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>
        <v>1258.9173310952581</v>
      </c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</row>
    <row r="8" spans="1:94" x14ac:dyDescent="0.3">
      <c r="A8" s="2" t="s">
        <v>491</v>
      </c>
      <c r="B8" s="2" t="s">
        <v>56</v>
      </c>
      <c r="C8" s="3" t="s">
        <v>385</v>
      </c>
      <c r="D8" s="6">
        <v>48.39</v>
      </c>
      <c r="E8" s="6">
        <v>0.22</v>
      </c>
      <c r="F8" s="6">
        <v>3.91</v>
      </c>
      <c r="G8" s="6">
        <v>4.59</v>
      </c>
      <c r="H8" s="6">
        <v>5.32</v>
      </c>
      <c r="I8" s="6">
        <f t="shared" ref="I8:I71" si="0">SUM(H8+(0.8998*G8))</f>
        <v>9.4500820000000001</v>
      </c>
      <c r="J8" s="6">
        <v>0.19</v>
      </c>
      <c r="K8" s="6">
        <v>19.61</v>
      </c>
      <c r="L8" s="6">
        <v>15.77</v>
      </c>
      <c r="M8" s="6">
        <v>0.28999999999999998</v>
      </c>
      <c r="N8" s="6">
        <v>0</v>
      </c>
      <c r="O8" s="6">
        <v>7.0000000000000007E-2</v>
      </c>
      <c r="P8" s="6"/>
      <c r="Q8" s="6">
        <f t="shared" ref="Q8:Q71" si="1">SUM(D8+E8+F8+I8+J8+K8+L8+M8+N8+O8+P8)</f>
        <v>97.900081999999998</v>
      </c>
      <c r="R8" s="6"/>
      <c r="S8" s="6"/>
      <c r="T8" s="6"/>
      <c r="U8" s="6">
        <v>1</v>
      </c>
      <c r="V8" s="6"/>
      <c r="W8" s="6">
        <v>4</v>
      </c>
      <c r="X8" s="6"/>
      <c r="Y8" s="6">
        <v>55</v>
      </c>
      <c r="Z8" s="6">
        <v>1</v>
      </c>
      <c r="AA8" s="6">
        <v>154</v>
      </c>
      <c r="AB8" s="6">
        <v>6</v>
      </c>
      <c r="AC8" s="6">
        <v>65</v>
      </c>
      <c r="AD8" s="6">
        <v>6</v>
      </c>
      <c r="AE8" s="6"/>
      <c r="AF8" s="6"/>
      <c r="AG8" s="6"/>
      <c r="AH8" s="6">
        <v>154</v>
      </c>
      <c r="AI8" s="6">
        <v>881</v>
      </c>
      <c r="AJ8" s="6">
        <v>74</v>
      </c>
      <c r="AK8" s="6">
        <v>188</v>
      </c>
      <c r="AL8" s="6">
        <v>5</v>
      </c>
      <c r="AM8" s="6">
        <v>65</v>
      </c>
      <c r="AN8" s="6"/>
      <c r="AO8" s="6"/>
      <c r="AP8" s="6">
        <v>55</v>
      </c>
      <c r="AQ8" s="6">
        <v>6</v>
      </c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>
        <v>4</v>
      </c>
      <c r="BT8" s="6">
        <v>1</v>
      </c>
      <c r="BU8" s="6"/>
      <c r="BV8" s="6">
        <v>1318.8657754331275</v>
      </c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>
        <v>9.1666666666666661</v>
      </c>
      <c r="CN8" s="6"/>
      <c r="CO8" s="6"/>
      <c r="CP8" s="6"/>
    </row>
    <row r="9" spans="1:94" x14ac:dyDescent="0.3">
      <c r="A9" s="2" t="s">
        <v>490</v>
      </c>
      <c r="B9" s="2" t="s">
        <v>56</v>
      </c>
      <c r="C9" s="3" t="s">
        <v>385</v>
      </c>
      <c r="D9" s="6">
        <v>49.52</v>
      </c>
      <c r="E9" s="6">
        <v>0.27</v>
      </c>
      <c r="F9" s="6">
        <v>3.73</v>
      </c>
      <c r="G9" s="6">
        <v>3.39</v>
      </c>
      <c r="H9" s="6">
        <v>6.25</v>
      </c>
      <c r="I9" s="6">
        <f t="shared" si="0"/>
        <v>9.3003220000000013</v>
      </c>
      <c r="J9" s="6">
        <v>0.19</v>
      </c>
      <c r="K9" s="6">
        <v>18.809999999999999</v>
      </c>
      <c r="L9" s="6">
        <v>16.670000000000002</v>
      </c>
      <c r="M9" s="6">
        <v>0.32</v>
      </c>
      <c r="N9" s="6">
        <v>0.01</v>
      </c>
      <c r="O9" s="6">
        <v>0.08</v>
      </c>
      <c r="P9" s="6">
        <v>0.92</v>
      </c>
      <c r="Q9" s="6">
        <f t="shared" si="1"/>
        <v>99.820322000000004</v>
      </c>
      <c r="R9" s="6"/>
      <c r="S9" s="6">
        <v>293</v>
      </c>
      <c r="T9" s="6"/>
      <c r="U9" s="6">
        <v>1</v>
      </c>
      <c r="V9" s="6">
        <v>150</v>
      </c>
      <c r="W9" s="6">
        <v>5</v>
      </c>
      <c r="X9" s="6"/>
      <c r="Y9" s="6">
        <v>57</v>
      </c>
      <c r="Z9" s="6"/>
      <c r="AA9" s="6">
        <v>191</v>
      </c>
      <c r="AB9" s="6">
        <v>8</v>
      </c>
      <c r="AC9" s="6">
        <v>66</v>
      </c>
      <c r="AD9" s="6">
        <v>8</v>
      </c>
      <c r="AE9" s="6"/>
      <c r="AF9" s="6"/>
      <c r="AG9" s="6"/>
      <c r="AH9" s="6">
        <v>191</v>
      </c>
      <c r="AI9" s="6">
        <v>293</v>
      </c>
      <c r="AJ9" s="6">
        <v>68</v>
      </c>
      <c r="AK9" s="6">
        <v>150</v>
      </c>
      <c r="AL9" s="6">
        <v>2</v>
      </c>
      <c r="AM9" s="6">
        <v>66</v>
      </c>
      <c r="AN9" s="6"/>
      <c r="AO9" s="6"/>
      <c r="AP9" s="6">
        <v>57</v>
      </c>
      <c r="AQ9" s="6">
        <v>8</v>
      </c>
      <c r="AR9" s="6">
        <v>8</v>
      </c>
      <c r="AS9" s="6">
        <v>1</v>
      </c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>
        <v>5</v>
      </c>
      <c r="BT9" s="6"/>
      <c r="BU9" s="6"/>
      <c r="BV9" s="6">
        <v>1618.6079971224749</v>
      </c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>
        <v>7.125</v>
      </c>
      <c r="CN9" s="6"/>
      <c r="CO9" s="6"/>
      <c r="CP9" s="6"/>
    </row>
    <row r="10" spans="1:94" x14ac:dyDescent="0.3">
      <c r="A10" s="2" t="s">
        <v>493</v>
      </c>
      <c r="B10" s="2" t="s">
        <v>56</v>
      </c>
      <c r="C10" s="3" t="s">
        <v>385</v>
      </c>
      <c r="D10" s="6">
        <v>49.54</v>
      </c>
      <c r="E10" s="6">
        <v>0.22</v>
      </c>
      <c r="F10" s="6">
        <v>7.83</v>
      </c>
      <c r="G10" s="6">
        <v>2.72</v>
      </c>
      <c r="H10" s="6">
        <v>5.46</v>
      </c>
      <c r="I10" s="6">
        <f t="shared" si="0"/>
        <v>7.9074559999999998</v>
      </c>
      <c r="J10" s="6">
        <v>0.19</v>
      </c>
      <c r="K10" s="6">
        <v>16.48</v>
      </c>
      <c r="L10" s="6">
        <v>16.329999999999998</v>
      </c>
      <c r="M10" s="6">
        <v>0.5</v>
      </c>
      <c r="N10" s="6">
        <v>0.04</v>
      </c>
      <c r="O10" s="6">
        <v>0.02</v>
      </c>
      <c r="P10" s="6">
        <v>0.63</v>
      </c>
      <c r="Q10" s="6">
        <f t="shared" si="1"/>
        <v>99.687455999999997</v>
      </c>
      <c r="R10" s="6">
        <v>11</v>
      </c>
      <c r="S10" s="6">
        <v>754</v>
      </c>
      <c r="T10" s="6">
        <v>9</v>
      </c>
      <c r="U10" s="6"/>
      <c r="V10" s="6">
        <v>138</v>
      </c>
      <c r="W10" s="6"/>
      <c r="X10" s="6">
        <v>3</v>
      </c>
      <c r="Y10" s="6">
        <v>164</v>
      </c>
      <c r="Z10" s="6"/>
      <c r="AA10" s="6">
        <v>137</v>
      </c>
      <c r="AB10" s="6">
        <v>8</v>
      </c>
      <c r="AC10" s="6">
        <v>53</v>
      </c>
      <c r="AD10" s="6">
        <v>9</v>
      </c>
      <c r="AE10" s="6"/>
      <c r="AF10" s="6"/>
      <c r="AG10" s="6"/>
      <c r="AH10" s="6">
        <v>137</v>
      </c>
      <c r="AI10" s="6">
        <v>754</v>
      </c>
      <c r="AJ10" s="6"/>
      <c r="AK10" s="6">
        <v>138</v>
      </c>
      <c r="AL10" s="6">
        <v>30</v>
      </c>
      <c r="AM10" s="6">
        <v>53</v>
      </c>
      <c r="AN10" s="6">
        <v>9</v>
      </c>
      <c r="AO10" s="6">
        <v>3</v>
      </c>
      <c r="AP10" s="6">
        <v>164</v>
      </c>
      <c r="AQ10" s="6">
        <v>8</v>
      </c>
      <c r="AR10" s="6">
        <v>9</v>
      </c>
      <c r="AS10" s="6"/>
      <c r="AT10" s="6"/>
      <c r="AU10" s="6"/>
      <c r="AV10" s="6"/>
      <c r="AW10" s="6"/>
      <c r="AX10" s="6"/>
      <c r="AY10" s="6"/>
      <c r="AZ10" s="6">
        <v>11</v>
      </c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>
        <v>1318.8657754331275</v>
      </c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>
        <v>3.6666666666666665</v>
      </c>
      <c r="CK10" s="6"/>
      <c r="CL10" s="6">
        <v>1.8292682926829267E-2</v>
      </c>
      <c r="CM10" s="6">
        <v>20.5</v>
      </c>
      <c r="CN10" s="6"/>
      <c r="CO10" s="6"/>
      <c r="CP10" s="6"/>
    </row>
    <row r="11" spans="1:94" x14ac:dyDescent="0.3">
      <c r="A11" s="2" t="s">
        <v>489</v>
      </c>
      <c r="B11" s="2" t="s">
        <v>486</v>
      </c>
      <c r="C11" s="3" t="s">
        <v>385</v>
      </c>
      <c r="D11" s="6">
        <v>49.2</v>
      </c>
      <c r="E11" s="6">
        <v>0.37</v>
      </c>
      <c r="F11" s="6">
        <v>11.2</v>
      </c>
      <c r="G11" s="6">
        <v>2.2400000000000002</v>
      </c>
      <c r="H11" s="6">
        <v>7.11</v>
      </c>
      <c r="I11" s="6">
        <f t="shared" si="0"/>
        <v>9.1255520000000008</v>
      </c>
      <c r="J11" s="6">
        <v>0.2</v>
      </c>
      <c r="K11" s="6">
        <v>11.1</v>
      </c>
      <c r="L11" s="6">
        <v>15.5</v>
      </c>
      <c r="M11" s="6">
        <v>0.97</v>
      </c>
      <c r="N11" s="6">
        <v>0.2</v>
      </c>
      <c r="O11" s="6">
        <v>0.08</v>
      </c>
      <c r="P11" s="6">
        <v>1.17</v>
      </c>
      <c r="Q11" s="6">
        <f t="shared" si="1"/>
        <v>99.115551999999994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>
        <v>20</v>
      </c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>
        <v>20</v>
      </c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>
        <v>2218.0924405011688</v>
      </c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</row>
    <row r="12" spans="1:94" x14ac:dyDescent="0.3">
      <c r="A12" s="2" t="s">
        <v>488</v>
      </c>
      <c r="B12" s="2" t="s">
        <v>486</v>
      </c>
      <c r="C12" s="3" t="s">
        <v>385</v>
      </c>
      <c r="D12" s="6">
        <v>50.5</v>
      </c>
      <c r="E12" s="6">
        <v>0.43</v>
      </c>
      <c r="F12" s="6">
        <v>9.65</v>
      </c>
      <c r="G12" s="6">
        <v>1.98</v>
      </c>
      <c r="H12" s="6">
        <v>7.59</v>
      </c>
      <c r="I12" s="6">
        <f t="shared" si="0"/>
        <v>9.3716039999999996</v>
      </c>
      <c r="J12" s="6">
        <v>0.2</v>
      </c>
      <c r="K12" s="6">
        <v>14.9</v>
      </c>
      <c r="L12" s="6">
        <v>12.7</v>
      </c>
      <c r="M12" s="6">
        <v>1.62</v>
      </c>
      <c r="N12" s="6">
        <v>0.14000000000000001</v>
      </c>
      <c r="O12" s="6">
        <v>0.11</v>
      </c>
      <c r="P12" s="6">
        <v>0.33</v>
      </c>
      <c r="Q12" s="6">
        <f t="shared" si="1"/>
        <v>99.951604000000017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>
        <v>20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>
        <v>20</v>
      </c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>
        <v>2577.7831065283858</v>
      </c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</row>
    <row r="13" spans="1:94" x14ac:dyDescent="0.3">
      <c r="A13" s="2" t="s">
        <v>487</v>
      </c>
      <c r="B13" s="2" t="s">
        <v>486</v>
      </c>
      <c r="C13" s="3" t="s">
        <v>385</v>
      </c>
      <c r="D13" s="6">
        <v>50.91</v>
      </c>
      <c r="E13" s="6">
        <v>0.43</v>
      </c>
      <c r="F13" s="6">
        <v>9.0500000000000007</v>
      </c>
      <c r="G13" s="6">
        <v>2.0499999999999998</v>
      </c>
      <c r="H13" s="6">
        <v>7.13</v>
      </c>
      <c r="I13" s="6">
        <f t="shared" si="0"/>
        <v>8.9745899999999992</v>
      </c>
      <c r="J13" s="6">
        <v>0.19</v>
      </c>
      <c r="K13" s="6">
        <v>15.32</v>
      </c>
      <c r="L13" s="6">
        <v>13.02</v>
      </c>
      <c r="M13" s="6">
        <v>0.99</v>
      </c>
      <c r="N13" s="6">
        <v>0.08</v>
      </c>
      <c r="O13" s="6">
        <v>0.08</v>
      </c>
      <c r="P13" s="6">
        <v>0.4</v>
      </c>
      <c r="Q13" s="6">
        <f t="shared" si="1"/>
        <v>99.444589999999977</v>
      </c>
      <c r="R13" s="6">
        <v>7</v>
      </c>
      <c r="S13" s="6">
        <v>940</v>
      </c>
      <c r="T13" s="6">
        <v>13</v>
      </c>
      <c r="U13" s="6"/>
      <c r="V13" s="6">
        <v>183</v>
      </c>
      <c r="W13" s="6"/>
      <c r="X13" s="6">
        <v>1</v>
      </c>
      <c r="Y13" s="6">
        <v>181</v>
      </c>
      <c r="Z13" s="6">
        <v>3</v>
      </c>
      <c r="AA13" s="6">
        <v>211</v>
      </c>
      <c r="AB13" s="6">
        <v>11</v>
      </c>
      <c r="AC13" s="6">
        <v>63</v>
      </c>
      <c r="AD13" s="6">
        <v>16</v>
      </c>
      <c r="AE13" s="6"/>
      <c r="AF13" s="6"/>
      <c r="AG13" s="6"/>
      <c r="AH13" s="6">
        <v>211</v>
      </c>
      <c r="AI13" s="6">
        <v>940</v>
      </c>
      <c r="AJ13" s="6"/>
      <c r="AK13" s="6">
        <v>183</v>
      </c>
      <c r="AL13" s="6">
        <v>29</v>
      </c>
      <c r="AM13" s="6">
        <v>63</v>
      </c>
      <c r="AN13" s="6">
        <v>13</v>
      </c>
      <c r="AO13" s="6">
        <v>1</v>
      </c>
      <c r="AP13" s="6">
        <v>181</v>
      </c>
      <c r="AQ13" s="6">
        <v>11</v>
      </c>
      <c r="AR13" s="6">
        <v>16</v>
      </c>
      <c r="AS13" s="6"/>
      <c r="AT13" s="6"/>
      <c r="AU13" s="6"/>
      <c r="AV13" s="6"/>
      <c r="AW13" s="6"/>
      <c r="AX13" s="6"/>
      <c r="AY13" s="6"/>
      <c r="AZ13" s="6">
        <v>7</v>
      </c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>
        <v>3</v>
      </c>
      <c r="BU13" s="6"/>
      <c r="BV13" s="6">
        <v>2577.7831065283858</v>
      </c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>
        <v>7</v>
      </c>
      <c r="CK13" s="6">
        <v>2.3333333333333335</v>
      </c>
      <c r="CL13" s="6">
        <v>5.5248618784530384E-3</v>
      </c>
      <c r="CM13" s="6">
        <v>16.454545454545453</v>
      </c>
      <c r="CN13" s="6"/>
      <c r="CO13" s="6"/>
      <c r="CP13" s="6"/>
    </row>
    <row r="14" spans="1:94" x14ac:dyDescent="0.3">
      <c r="A14" s="2" t="s">
        <v>485</v>
      </c>
      <c r="B14" s="2" t="s">
        <v>376</v>
      </c>
      <c r="C14" s="3" t="s">
        <v>402</v>
      </c>
      <c r="D14" s="6">
        <v>46.39</v>
      </c>
      <c r="E14" s="6">
        <v>0.64</v>
      </c>
      <c r="F14" s="6">
        <v>20.16</v>
      </c>
      <c r="G14" s="6">
        <v>6.12</v>
      </c>
      <c r="H14" s="6">
        <v>4.87</v>
      </c>
      <c r="I14" s="6">
        <f t="shared" si="0"/>
        <v>10.376776</v>
      </c>
      <c r="J14" s="6">
        <v>0.18</v>
      </c>
      <c r="K14" s="6">
        <v>6.23</v>
      </c>
      <c r="L14" s="6">
        <v>12.27</v>
      </c>
      <c r="M14" s="6">
        <v>1.8</v>
      </c>
      <c r="N14" s="6">
        <v>0.13</v>
      </c>
      <c r="O14" s="6">
        <v>0.03</v>
      </c>
      <c r="P14" s="6">
        <v>0.7</v>
      </c>
      <c r="Q14" s="6">
        <f t="shared" si="1"/>
        <v>98.906776000000008</v>
      </c>
      <c r="R14" s="6"/>
      <c r="S14" s="6"/>
      <c r="T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>
        <v>2.1</v>
      </c>
      <c r="AP14" s="6">
        <v>695</v>
      </c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>
        <v>3836.7004376236441</v>
      </c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</row>
    <row r="15" spans="1:94" x14ac:dyDescent="0.3">
      <c r="A15" s="2" t="s">
        <v>484</v>
      </c>
      <c r="B15" s="2" t="s">
        <v>375</v>
      </c>
      <c r="C15" s="3" t="s">
        <v>385</v>
      </c>
      <c r="D15" s="6">
        <v>49.12</v>
      </c>
      <c r="E15" s="6">
        <v>0.49</v>
      </c>
      <c r="F15" s="6">
        <v>20.95</v>
      </c>
      <c r="G15" s="6">
        <v>3.93</v>
      </c>
      <c r="H15" s="6">
        <v>4.13</v>
      </c>
      <c r="I15" s="6">
        <f t="shared" si="0"/>
        <v>7.6662140000000001</v>
      </c>
      <c r="J15" s="6">
        <v>0.17</v>
      </c>
      <c r="K15" s="6">
        <v>4.6100000000000003</v>
      </c>
      <c r="L15" s="6">
        <v>12.18</v>
      </c>
      <c r="M15" s="6">
        <v>2.71</v>
      </c>
      <c r="N15" s="6">
        <v>0.11</v>
      </c>
      <c r="O15" s="6">
        <v>0.04</v>
      </c>
      <c r="P15" s="6">
        <v>0.74</v>
      </c>
      <c r="Q15" s="6">
        <f t="shared" si="1"/>
        <v>98.786214000000001</v>
      </c>
      <c r="R15" s="6">
        <v>54</v>
      </c>
      <c r="S15" s="6">
        <v>88</v>
      </c>
      <c r="T15" s="6">
        <v>23</v>
      </c>
      <c r="V15" s="6">
        <v>42</v>
      </c>
      <c r="W15" s="6"/>
      <c r="X15" s="6">
        <v>1</v>
      </c>
      <c r="Y15" s="6">
        <v>662</v>
      </c>
      <c r="Z15" s="6"/>
      <c r="AA15" s="6">
        <v>286</v>
      </c>
      <c r="AB15" s="6">
        <v>8</v>
      </c>
      <c r="AC15" s="6">
        <v>49</v>
      </c>
      <c r="AD15" s="6">
        <v>3</v>
      </c>
      <c r="AE15" s="6"/>
      <c r="AF15" s="6"/>
      <c r="AG15" s="6"/>
      <c r="AH15" s="6">
        <v>286</v>
      </c>
      <c r="AI15" s="6">
        <v>88</v>
      </c>
      <c r="AJ15" s="6"/>
      <c r="AK15" s="6">
        <v>42</v>
      </c>
      <c r="AL15" s="6">
        <v>44</v>
      </c>
      <c r="AM15" s="6">
        <v>49</v>
      </c>
      <c r="AN15" s="6">
        <v>23</v>
      </c>
      <c r="AO15" s="6">
        <v>1</v>
      </c>
      <c r="AP15" s="6">
        <v>662</v>
      </c>
      <c r="AQ15" s="6">
        <v>8</v>
      </c>
      <c r="AR15" s="6">
        <v>3</v>
      </c>
      <c r="AS15" s="6"/>
      <c r="AT15" s="6"/>
      <c r="AU15" s="6"/>
      <c r="AV15" s="6"/>
      <c r="AW15" s="6"/>
      <c r="AX15" s="6"/>
      <c r="AY15" s="6"/>
      <c r="AZ15" s="6">
        <v>54</v>
      </c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>
        <v>2937.473772555602</v>
      </c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>
        <v>54</v>
      </c>
      <c r="CK15" s="6"/>
      <c r="CL15" s="6">
        <v>1.5105740181268882E-3</v>
      </c>
      <c r="CM15" s="6">
        <v>82.75</v>
      </c>
      <c r="CN15" s="6"/>
      <c r="CO15" s="6"/>
      <c r="CP15" s="6"/>
    </row>
    <row r="16" spans="1:94" x14ac:dyDescent="0.3">
      <c r="A16" s="2" t="s">
        <v>483</v>
      </c>
      <c r="B16" s="2" t="s">
        <v>375</v>
      </c>
      <c r="C16" s="3" t="s">
        <v>385</v>
      </c>
      <c r="D16" s="6">
        <v>51.63</v>
      </c>
      <c r="E16" s="6">
        <v>0.57999999999999996</v>
      </c>
      <c r="F16" s="6">
        <v>19.399999999999999</v>
      </c>
      <c r="G16" s="6">
        <v>3.47</v>
      </c>
      <c r="H16" s="6">
        <v>4.8</v>
      </c>
      <c r="I16" s="6">
        <f t="shared" si="0"/>
        <v>7.9223060000000007</v>
      </c>
      <c r="J16" s="6">
        <v>0.14000000000000001</v>
      </c>
      <c r="K16" s="6">
        <v>4.87</v>
      </c>
      <c r="L16" s="6">
        <v>11.61</v>
      </c>
      <c r="M16" s="6">
        <v>2.5</v>
      </c>
      <c r="N16" s="6">
        <v>0.48</v>
      </c>
      <c r="O16" s="6">
        <v>0.08</v>
      </c>
      <c r="P16" s="6">
        <v>0.56000000000000005</v>
      </c>
      <c r="Q16" s="6">
        <f t="shared" si="1"/>
        <v>99.772306000000015</v>
      </c>
      <c r="R16" s="6"/>
      <c r="S16" s="6"/>
      <c r="T16" s="6"/>
      <c r="V16" s="6"/>
      <c r="W16" s="6"/>
      <c r="X16" s="6"/>
      <c r="Y16" s="6">
        <v>576</v>
      </c>
      <c r="Z16" s="6"/>
      <c r="AA16" s="6"/>
      <c r="AB16" s="6">
        <v>12</v>
      </c>
      <c r="AC16" s="6"/>
      <c r="AD16" s="6"/>
      <c r="AE16" s="6"/>
      <c r="AF16" s="6"/>
      <c r="AG16" s="6"/>
      <c r="AH16" s="6">
        <v>260</v>
      </c>
      <c r="AI16" s="6">
        <v>98</v>
      </c>
      <c r="AJ16" s="6"/>
      <c r="AK16" s="6">
        <v>42</v>
      </c>
      <c r="AL16" s="6">
        <v>56</v>
      </c>
      <c r="AM16" s="6">
        <v>61</v>
      </c>
      <c r="AN16" s="6">
        <v>24</v>
      </c>
      <c r="AO16" s="6">
        <v>7</v>
      </c>
      <c r="AP16" s="6">
        <v>576</v>
      </c>
      <c r="AQ16" s="6">
        <v>12</v>
      </c>
      <c r="AR16" s="6">
        <v>11</v>
      </c>
      <c r="AS16" s="6"/>
      <c r="AT16" s="6"/>
      <c r="AU16" s="6"/>
      <c r="AV16" s="6"/>
      <c r="AW16" s="6"/>
      <c r="AX16" s="6"/>
      <c r="AY16" s="6"/>
      <c r="AZ16" s="6">
        <v>125</v>
      </c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>
        <v>3477.0097715964271</v>
      </c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>
        <v>17.857142857142858</v>
      </c>
      <c r="CK16" s="6"/>
      <c r="CL16" s="6">
        <v>1.2152777777777778E-2</v>
      </c>
      <c r="CM16" s="6">
        <v>48</v>
      </c>
      <c r="CN16" s="6"/>
      <c r="CO16" s="6"/>
      <c r="CP16" s="6"/>
    </row>
    <row r="17" spans="1:94" x14ac:dyDescent="0.3">
      <c r="A17" s="2" t="s">
        <v>102</v>
      </c>
      <c r="B17" s="2" t="s">
        <v>375</v>
      </c>
      <c r="C17" s="3" t="s">
        <v>385</v>
      </c>
      <c r="D17" s="6">
        <v>48.84</v>
      </c>
      <c r="E17" s="6">
        <v>0.81</v>
      </c>
      <c r="F17" s="6">
        <v>18.54</v>
      </c>
      <c r="G17" s="6">
        <v>6.37</v>
      </c>
      <c r="H17" s="6">
        <v>4.97</v>
      </c>
      <c r="I17" s="6">
        <f t="shared" si="0"/>
        <v>10.701726000000001</v>
      </c>
      <c r="J17" s="6">
        <v>0.14000000000000001</v>
      </c>
      <c r="K17" s="6">
        <v>4.63</v>
      </c>
      <c r="L17" s="6">
        <v>11.18</v>
      </c>
      <c r="M17" s="6">
        <v>3.02</v>
      </c>
      <c r="N17" s="6">
        <v>0.32</v>
      </c>
      <c r="O17" s="6">
        <v>0.24</v>
      </c>
      <c r="P17" s="6">
        <v>0.51</v>
      </c>
      <c r="Q17" s="6">
        <f t="shared" si="1"/>
        <v>98.931725999999983</v>
      </c>
      <c r="R17" s="6">
        <v>24</v>
      </c>
      <c r="S17" s="6">
        <v>23</v>
      </c>
      <c r="T17" s="6">
        <v>25</v>
      </c>
      <c r="V17" s="6">
        <v>26</v>
      </c>
      <c r="W17" s="6"/>
      <c r="X17" s="6">
        <v>3</v>
      </c>
      <c r="Y17" s="6">
        <v>691</v>
      </c>
      <c r="Z17" s="6"/>
      <c r="AA17" s="6">
        <v>310</v>
      </c>
      <c r="AB17" s="6">
        <v>18</v>
      </c>
      <c r="AC17" s="6">
        <v>54</v>
      </c>
      <c r="AD17" s="6"/>
      <c r="AE17" s="6"/>
      <c r="AF17" s="6"/>
      <c r="AG17" s="6"/>
      <c r="AH17" s="6">
        <v>310</v>
      </c>
      <c r="AI17" s="6">
        <v>23</v>
      </c>
      <c r="AJ17" s="6"/>
      <c r="AK17" s="6">
        <v>26</v>
      </c>
      <c r="AL17" s="6">
        <v>39</v>
      </c>
      <c r="AM17" s="6">
        <v>54</v>
      </c>
      <c r="AN17" s="6">
        <v>25</v>
      </c>
      <c r="AO17" s="6">
        <v>3</v>
      </c>
      <c r="AP17" s="6">
        <v>691</v>
      </c>
      <c r="AQ17" s="6">
        <v>18</v>
      </c>
      <c r="AR17" s="6"/>
      <c r="AS17" s="6"/>
      <c r="AT17" s="6"/>
      <c r="AU17" s="6"/>
      <c r="AV17" s="6"/>
      <c r="AW17" s="6"/>
      <c r="AX17" s="6"/>
      <c r="AY17" s="6"/>
      <c r="AZ17" s="6">
        <v>24</v>
      </c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>
        <v>4855.8239913674242</v>
      </c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>
        <v>8</v>
      </c>
      <c r="CK17" s="6"/>
      <c r="CL17" s="6">
        <v>4.3415340086830683E-3</v>
      </c>
      <c r="CM17" s="6">
        <v>38.388888888888886</v>
      </c>
      <c r="CN17" s="6"/>
      <c r="CO17" s="6"/>
      <c r="CP17" s="6"/>
    </row>
    <row r="18" spans="1:94" x14ac:dyDescent="0.3">
      <c r="A18" s="2" t="s">
        <v>482</v>
      </c>
      <c r="B18" s="2" t="s">
        <v>375</v>
      </c>
      <c r="C18" s="3" t="s">
        <v>385</v>
      </c>
      <c r="D18" s="6">
        <v>46.5</v>
      </c>
      <c r="E18" s="6">
        <v>0.96</v>
      </c>
      <c r="F18" s="6">
        <v>13.5</v>
      </c>
      <c r="G18" s="6">
        <v>7.6</v>
      </c>
      <c r="H18" s="6">
        <v>7.5</v>
      </c>
      <c r="I18" s="6">
        <f t="shared" si="0"/>
        <v>14.338480000000001</v>
      </c>
      <c r="J18" s="6">
        <v>0.45</v>
      </c>
      <c r="K18" s="6">
        <v>9.6999999999999993</v>
      </c>
      <c r="L18" s="6">
        <v>9.6</v>
      </c>
      <c r="M18" s="6">
        <v>2.1</v>
      </c>
      <c r="N18" s="6">
        <v>0.35</v>
      </c>
      <c r="O18" s="6">
        <v>0.27</v>
      </c>
      <c r="P18" s="6"/>
      <c r="Q18" s="6">
        <f t="shared" si="1"/>
        <v>97.768479999999983</v>
      </c>
      <c r="R18" s="6"/>
      <c r="S18" s="6"/>
      <c r="T18" s="6"/>
      <c r="V18" s="6">
        <v>150</v>
      </c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>
        <v>90</v>
      </c>
      <c r="AK18" s="6">
        <v>150</v>
      </c>
      <c r="AL18" s="6">
        <v>220</v>
      </c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>
        <v>5755.0506564354655</v>
      </c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</row>
    <row r="19" spans="1:94" x14ac:dyDescent="0.3">
      <c r="A19" s="2" t="s">
        <v>481</v>
      </c>
      <c r="B19" s="2" t="s">
        <v>375</v>
      </c>
      <c r="C19" s="3" t="s">
        <v>385</v>
      </c>
      <c r="D19" s="6">
        <v>47.94</v>
      </c>
      <c r="E19" s="6">
        <v>0.57999999999999996</v>
      </c>
      <c r="F19" s="6">
        <v>18.87</v>
      </c>
      <c r="G19" s="6">
        <v>5.37</v>
      </c>
      <c r="H19" s="6">
        <v>4.8899999999999997</v>
      </c>
      <c r="I19" s="6">
        <f t="shared" si="0"/>
        <v>9.7219259999999998</v>
      </c>
      <c r="J19" s="6">
        <v>0.19</v>
      </c>
      <c r="K19" s="6">
        <v>6.78</v>
      </c>
      <c r="L19" s="6">
        <v>12.33</v>
      </c>
      <c r="M19" s="6">
        <v>1.47</v>
      </c>
      <c r="N19" s="6">
        <v>0.17</v>
      </c>
      <c r="O19" s="6">
        <v>0.06</v>
      </c>
      <c r="P19" s="6">
        <v>1.34</v>
      </c>
      <c r="Q19" s="6">
        <f t="shared" si="1"/>
        <v>99.451926</v>
      </c>
      <c r="R19" s="6"/>
      <c r="S19" s="6"/>
      <c r="T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>
        <v>3477.0097715964271</v>
      </c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</row>
    <row r="20" spans="1:94" x14ac:dyDescent="0.3">
      <c r="A20" s="2" t="s">
        <v>480</v>
      </c>
      <c r="B20" s="2" t="s">
        <v>375</v>
      </c>
      <c r="C20" s="3" t="s">
        <v>385</v>
      </c>
      <c r="D20" s="6">
        <v>49.53</v>
      </c>
      <c r="E20" s="6">
        <v>0.78</v>
      </c>
      <c r="F20" s="6">
        <v>16.95</v>
      </c>
      <c r="G20" s="6">
        <v>4.05</v>
      </c>
      <c r="H20" s="6">
        <v>5.31</v>
      </c>
      <c r="I20" s="6">
        <f t="shared" si="0"/>
        <v>8.9541900000000005</v>
      </c>
      <c r="J20" s="6">
        <v>1.2</v>
      </c>
      <c r="K20" s="6">
        <v>7.58</v>
      </c>
      <c r="L20" s="6">
        <v>10.97</v>
      </c>
      <c r="M20" s="6">
        <v>2.54</v>
      </c>
      <c r="N20" s="6">
        <v>0.32</v>
      </c>
      <c r="O20" s="6">
        <v>0.21</v>
      </c>
      <c r="P20" s="6">
        <v>1.8</v>
      </c>
      <c r="Q20" s="6">
        <f t="shared" si="1"/>
        <v>100.83418999999999</v>
      </c>
      <c r="R20" s="6"/>
      <c r="S20" s="6"/>
      <c r="T20" s="6"/>
      <c r="V20" s="6"/>
      <c r="W20" s="6"/>
      <c r="X20" s="6"/>
      <c r="Y20" s="6">
        <v>498</v>
      </c>
      <c r="Z20" s="6"/>
      <c r="AA20" s="6"/>
      <c r="AB20" s="6">
        <v>23</v>
      </c>
      <c r="AC20" s="6"/>
      <c r="AD20" s="6"/>
      <c r="AE20" s="6"/>
      <c r="AF20" s="6"/>
      <c r="AG20" s="6"/>
      <c r="AH20" s="6">
        <v>294</v>
      </c>
      <c r="AI20" s="6">
        <v>201</v>
      </c>
      <c r="AJ20" s="6">
        <v>43</v>
      </c>
      <c r="AK20" s="6">
        <v>69</v>
      </c>
      <c r="AL20" s="6">
        <v>171</v>
      </c>
      <c r="AM20" s="6">
        <v>78</v>
      </c>
      <c r="AN20" s="6"/>
      <c r="AO20" s="6">
        <v>5</v>
      </c>
      <c r="AP20" s="6">
        <v>498</v>
      </c>
      <c r="AQ20" s="6">
        <v>23</v>
      </c>
      <c r="AR20" s="6">
        <v>33</v>
      </c>
      <c r="AS20" s="6">
        <v>1</v>
      </c>
      <c r="AT20" s="6"/>
      <c r="AU20" s="6"/>
      <c r="AV20" s="6"/>
      <c r="AW20" s="6"/>
      <c r="AX20" s="6"/>
      <c r="AY20" s="6"/>
      <c r="AZ20" s="6">
        <v>78</v>
      </c>
      <c r="BA20" s="6">
        <v>4</v>
      </c>
      <c r="BB20" s="6">
        <v>11</v>
      </c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>
        <v>5</v>
      </c>
      <c r="BT20" s="6">
        <v>1</v>
      </c>
      <c r="BU20" s="6"/>
      <c r="BV20" s="6">
        <v>4675.9786583538162</v>
      </c>
      <c r="BW20" s="6"/>
      <c r="BX20" s="6"/>
      <c r="BY20" s="6"/>
      <c r="BZ20" s="6"/>
      <c r="CA20" s="6"/>
      <c r="CB20" s="6"/>
      <c r="CC20" s="6">
        <v>0.25</v>
      </c>
      <c r="CD20" s="6"/>
      <c r="CE20" s="6"/>
      <c r="CF20" s="6"/>
      <c r="CG20" s="6"/>
      <c r="CH20" s="6">
        <v>2.2000000000000002</v>
      </c>
      <c r="CI20" s="6">
        <v>19.5</v>
      </c>
      <c r="CJ20" s="6">
        <v>15.6</v>
      </c>
      <c r="CK20" s="6">
        <v>78</v>
      </c>
      <c r="CL20" s="6">
        <v>1.0040160642570281E-2</v>
      </c>
      <c r="CM20" s="6">
        <v>21.652173913043477</v>
      </c>
      <c r="CN20" s="6"/>
      <c r="CO20" s="6"/>
      <c r="CP20" s="6"/>
    </row>
    <row r="21" spans="1:94" x14ac:dyDescent="0.3">
      <c r="A21" s="2" t="s">
        <v>479</v>
      </c>
      <c r="B21" s="2" t="s">
        <v>375</v>
      </c>
      <c r="C21" s="3" t="s">
        <v>385</v>
      </c>
      <c r="D21" s="6">
        <v>51.3</v>
      </c>
      <c r="E21" s="6">
        <v>0.67</v>
      </c>
      <c r="F21" s="6">
        <v>20.329999999999998</v>
      </c>
      <c r="G21" s="6">
        <v>3.13</v>
      </c>
      <c r="H21" s="6">
        <v>5.24</v>
      </c>
      <c r="I21" s="6">
        <f t="shared" si="0"/>
        <v>8.0563739999999999</v>
      </c>
      <c r="J21" s="6">
        <v>0.11</v>
      </c>
      <c r="K21" s="6">
        <v>3.5</v>
      </c>
      <c r="L21" s="6">
        <v>11.14</v>
      </c>
      <c r="M21" s="6">
        <v>2.38</v>
      </c>
      <c r="N21" s="6">
        <v>0.79</v>
      </c>
      <c r="O21" s="6">
        <v>0.15</v>
      </c>
      <c r="P21" s="6">
        <v>1.04</v>
      </c>
      <c r="Q21" s="6">
        <f t="shared" si="1"/>
        <v>99.466374000000016</v>
      </c>
      <c r="R21" s="6"/>
      <c r="S21" s="6"/>
      <c r="T21" s="6"/>
      <c r="V21" s="6"/>
      <c r="W21" s="6"/>
      <c r="X21" s="6"/>
      <c r="Y21" s="6">
        <v>588</v>
      </c>
      <c r="Z21" s="6"/>
      <c r="AA21" s="6"/>
      <c r="AB21" s="6">
        <v>16</v>
      </c>
      <c r="AC21" s="6"/>
      <c r="AD21" s="6"/>
      <c r="AE21" s="6"/>
      <c r="AF21" s="6"/>
      <c r="AG21" s="6"/>
      <c r="AH21" s="6">
        <v>294</v>
      </c>
      <c r="AI21" s="6"/>
      <c r="AJ21" s="6">
        <v>23</v>
      </c>
      <c r="AK21" s="6">
        <v>9</v>
      </c>
      <c r="AL21" s="6">
        <v>158</v>
      </c>
      <c r="AM21" s="6">
        <v>70</v>
      </c>
      <c r="AN21" s="6"/>
      <c r="AO21" s="6">
        <v>15</v>
      </c>
      <c r="AP21" s="6">
        <v>588</v>
      </c>
      <c r="AQ21" s="6">
        <v>16</v>
      </c>
      <c r="AR21" s="6">
        <v>34</v>
      </c>
      <c r="AS21" s="6">
        <v>1</v>
      </c>
      <c r="AT21" s="6"/>
      <c r="AU21" s="6"/>
      <c r="AV21" s="6"/>
      <c r="AW21" s="6"/>
      <c r="AX21" s="6"/>
      <c r="AY21" s="6"/>
      <c r="AZ21" s="6">
        <v>103</v>
      </c>
      <c r="BA21" s="6">
        <v>4</v>
      </c>
      <c r="BB21" s="6">
        <v>11</v>
      </c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>
        <v>5</v>
      </c>
      <c r="BT21" s="6">
        <v>2</v>
      </c>
      <c r="BU21" s="6"/>
      <c r="BV21" s="6">
        <v>4016.5457706372526</v>
      </c>
      <c r="BW21" s="6"/>
      <c r="BX21" s="6"/>
      <c r="BY21" s="6"/>
      <c r="BZ21" s="6"/>
      <c r="CA21" s="6"/>
      <c r="CB21" s="6"/>
      <c r="CC21" s="6">
        <v>0.25</v>
      </c>
      <c r="CD21" s="6"/>
      <c r="CE21" s="6"/>
      <c r="CF21" s="6"/>
      <c r="CG21" s="6"/>
      <c r="CH21" s="6">
        <v>2.2000000000000002</v>
      </c>
      <c r="CI21" s="6">
        <v>25.75</v>
      </c>
      <c r="CJ21" s="6">
        <v>6.8666666666666663</v>
      </c>
      <c r="CK21" s="6">
        <v>51.5</v>
      </c>
      <c r="CL21" s="6">
        <v>2.5510204081632654E-2</v>
      </c>
      <c r="CM21" s="6">
        <v>36.75</v>
      </c>
      <c r="CN21" s="6"/>
      <c r="CO21" s="6"/>
      <c r="CP21" s="6"/>
    </row>
    <row r="22" spans="1:94" x14ac:dyDescent="0.3">
      <c r="A22" s="2" t="s">
        <v>478</v>
      </c>
      <c r="B22" s="2" t="s">
        <v>375</v>
      </c>
      <c r="C22" s="3" t="s">
        <v>385</v>
      </c>
      <c r="D22" s="6">
        <v>49.88</v>
      </c>
      <c r="E22" s="6">
        <v>0.73</v>
      </c>
      <c r="F22" s="6">
        <v>13.49</v>
      </c>
      <c r="G22" s="6">
        <v>3.96</v>
      </c>
      <c r="H22" s="6">
        <v>5.99</v>
      </c>
      <c r="I22" s="6">
        <f t="shared" si="0"/>
        <v>9.5532079999999997</v>
      </c>
      <c r="J22" s="6">
        <v>0.18</v>
      </c>
      <c r="K22" s="6">
        <v>8.91</v>
      </c>
      <c r="L22" s="6">
        <v>12.02</v>
      </c>
      <c r="M22" s="6">
        <v>1.86</v>
      </c>
      <c r="N22" s="6">
        <v>0.25</v>
      </c>
      <c r="O22" s="6">
        <v>0.16</v>
      </c>
      <c r="P22" s="6"/>
      <c r="Q22" s="6">
        <f t="shared" si="1"/>
        <v>97.033207999999988</v>
      </c>
      <c r="R22" s="6">
        <v>47</v>
      </c>
      <c r="S22" s="6">
        <v>202</v>
      </c>
      <c r="T22" s="6"/>
      <c r="V22" s="6">
        <v>58</v>
      </c>
      <c r="W22" s="6">
        <v>6</v>
      </c>
      <c r="X22" s="6">
        <v>2</v>
      </c>
      <c r="Y22" s="6">
        <v>422</v>
      </c>
      <c r="Z22" s="6">
        <v>2</v>
      </c>
      <c r="AA22" s="6">
        <v>341</v>
      </c>
      <c r="AB22" s="6">
        <v>19</v>
      </c>
      <c r="AC22" s="6">
        <v>97</v>
      </c>
      <c r="AD22" s="6">
        <v>26</v>
      </c>
      <c r="AE22" s="6"/>
      <c r="AF22" s="6"/>
      <c r="AG22" s="6"/>
      <c r="AH22" s="6">
        <v>341</v>
      </c>
      <c r="AI22" s="6">
        <v>202</v>
      </c>
      <c r="AJ22" s="6">
        <v>42</v>
      </c>
      <c r="AK22" s="6"/>
      <c r="AL22" s="6">
        <v>222</v>
      </c>
      <c r="AM22" s="6">
        <v>97</v>
      </c>
      <c r="AN22" s="6"/>
      <c r="AO22" s="6">
        <v>2</v>
      </c>
      <c r="AP22" s="6">
        <v>422</v>
      </c>
      <c r="AQ22" s="6">
        <v>19</v>
      </c>
      <c r="AR22" s="6">
        <v>26</v>
      </c>
      <c r="AS22" s="6"/>
      <c r="AT22" s="6"/>
      <c r="AU22" s="6"/>
      <c r="AV22" s="6"/>
      <c r="AW22" s="6"/>
      <c r="AX22" s="6"/>
      <c r="AY22" s="6"/>
      <c r="AZ22" s="6">
        <v>47</v>
      </c>
      <c r="BA22" s="6">
        <v>1</v>
      </c>
      <c r="BB22" s="6">
        <v>5</v>
      </c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>
        <v>6</v>
      </c>
      <c r="BT22" s="6">
        <v>2</v>
      </c>
      <c r="BU22" s="6">
        <v>1</v>
      </c>
      <c r="BV22" s="6">
        <v>4376.2364366644688</v>
      </c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>
        <v>22.210526315789473</v>
      </c>
      <c r="CN22" s="6"/>
      <c r="CO22" s="6"/>
      <c r="CP22" s="6"/>
    </row>
    <row r="23" spans="1:94" x14ac:dyDescent="0.3">
      <c r="A23" s="2" t="s">
        <v>477</v>
      </c>
      <c r="B23" s="2" t="s">
        <v>375</v>
      </c>
      <c r="C23" s="3" t="s">
        <v>385</v>
      </c>
      <c r="D23" s="6">
        <v>45.59</v>
      </c>
      <c r="E23" s="6">
        <v>0.81</v>
      </c>
      <c r="F23" s="6">
        <v>18.86</v>
      </c>
      <c r="G23" s="6">
        <v>6.33</v>
      </c>
      <c r="H23" s="6">
        <v>5.89</v>
      </c>
      <c r="I23" s="6">
        <f t="shared" si="0"/>
        <v>11.585734</v>
      </c>
      <c r="J23" s="6">
        <v>0.21</v>
      </c>
      <c r="K23" s="6">
        <v>6.4</v>
      </c>
      <c r="L23" s="6">
        <v>12.43</v>
      </c>
      <c r="M23" s="6">
        <v>2.0299999999999998</v>
      </c>
      <c r="N23" s="6">
        <v>0.06</v>
      </c>
      <c r="O23" s="6">
        <v>0.27</v>
      </c>
      <c r="P23" s="6">
        <v>0.99</v>
      </c>
      <c r="Q23" s="6">
        <f t="shared" si="1"/>
        <v>99.235734000000008</v>
      </c>
      <c r="R23" s="6">
        <v>13</v>
      </c>
      <c r="S23" s="6">
        <v>23</v>
      </c>
      <c r="T23" s="6"/>
      <c r="U23" s="6"/>
      <c r="V23" s="6">
        <v>12</v>
      </c>
      <c r="W23" s="6">
        <v>4</v>
      </c>
      <c r="X23" s="6">
        <v>1</v>
      </c>
      <c r="Y23" s="6">
        <v>599</v>
      </c>
      <c r="Z23" s="6">
        <v>1</v>
      </c>
      <c r="AA23" s="6">
        <v>413</v>
      </c>
      <c r="AB23" s="6">
        <v>12</v>
      </c>
      <c r="AC23" s="6"/>
      <c r="AD23" s="6">
        <v>6</v>
      </c>
      <c r="AE23" s="6"/>
      <c r="AF23" s="6"/>
      <c r="AG23" s="6"/>
      <c r="AH23" s="6">
        <v>413</v>
      </c>
      <c r="AI23" s="6">
        <v>23</v>
      </c>
      <c r="AJ23" s="6">
        <v>39</v>
      </c>
      <c r="AK23" s="6">
        <v>12</v>
      </c>
      <c r="AL23" s="6">
        <v>41</v>
      </c>
      <c r="AM23" s="6">
        <v>89</v>
      </c>
      <c r="AN23" s="6"/>
      <c r="AO23" s="6">
        <v>1</v>
      </c>
      <c r="AP23" s="6">
        <v>599</v>
      </c>
      <c r="AQ23" s="6">
        <v>12</v>
      </c>
      <c r="AR23" s="6">
        <v>6</v>
      </c>
      <c r="AS23" s="6"/>
      <c r="AT23" s="6"/>
      <c r="AU23" s="6"/>
      <c r="AV23" s="6"/>
      <c r="AW23" s="6"/>
      <c r="AX23" s="6"/>
      <c r="AY23" s="6"/>
      <c r="AZ23" s="6">
        <v>13</v>
      </c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>
        <v>4</v>
      </c>
      <c r="BT23" s="6">
        <v>1</v>
      </c>
      <c r="BU23" s="6">
        <v>1</v>
      </c>
      <c r="BV23" s="6">
        <v>4855.8239913674242</v>
      </c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>
        <v>13</v>
      </c>
      <c r="CK23" s="6">
        <v>13</v>
      </c>
      <c r="CL23" s="6">
        <v>1.6694490818030051E-3</v>
      </c>
      <c r="CM23" s="6">
        <v>49.916666666666664</v>
      </c>
      <c r="CN23" s="6"/>
      <c r="CO23" s="6"/>
      <c r="CP23" s="6"/>
    </row>
    <row r="24" spans="1:94" x14ac:dyDescent="0.3">
      <c r="A24" s="2" t="s">
        <v>476</v>
      </c>
      <c r="B24" s="2" t="s">
        <v>375</v>
      </c>
      <c r="C24" s="3" t="s">
        <v>385</v>
      </c>
      <c r="D24" s="6">
        <v>46.01</v>
      </c>
      <c r="E24" s="6">
        <v>0.76</v>
      </c>
      <c r="F24" s="6">
        <v>18.27</v>
      </c>
      <c r="G24" s="6">
        <v>5.77</v>
      </c>
      <c r="H24" s="6">
        <v>5.97</v>
      </c>
      <c r="I24" s="6">
        <f t="shared" si="0"/>
        <v>11.161846000000001</v>
      </c>
      <c r="J24" s="6">
        <v>0.2</v>
      </c>
      <c r="K24" s="6">
        <v>7.61</v>
      </c>
      <c r="L24" s="6">
        <v>12.89</v>
      </c>
      <c r="M24" s="6">
        <v>1.78</v>
      </c>
      <c r="N24" s="6">
        <v>0.05</v>
      </c>
      <c r="O24" s="6">
        <v>0.34</v>
      </c>
      <c r="P24" s="6">
        <v>0.93</v>
      </c>
      <c r="Q24" s="6">
        <f t="shared" si="1"/>
        <v>100.001846</v>
      </c>
      <c r="R24" s="6">
        <v>13</v>
      </c>
      <c r="S24" s="6">
        <v>53</v>
      </c>
      <c r="T24" s="6"/>
      <c r="U24" s="6">
        <v>1</v>
      </c>
      <c r="V24" s="6">
        <v>24</v>
      </c>
      <c r="W24" s="6">
        <v>4</v>
      </c>
      <c r="X24" s="6"/>
      <c r="Y24" s="6">
        <v>639</v>
      </c>
      <c r="Z24" s="6">
        <v>2</v>
      </c>
      <c r="AA24" s="6">
        <v>293</v>
      </c>
      <c r="AB24" s="6">
        <v>14</v>
      </c>
      <c r="AC24" s="6"/>
      <c r="AD24" s="6">
        <v>9</v>
      </c>
      <c r="AE24" s="6"/>
      <c r="AF24" s="6"/>
      <c r="AG24" s="6"/>
      <c r="AH24" s="6">
        <v>293</v>
      </c>
      <c r="AI24" s="6">
        <v>53</v>
      </c>
      <c r="AJ24" s="6">
        <v>38</v>
      </c>
      <c r="AK24" s="6">
        <v>24</v>
      </c>
      <c r="AL24" s="6">
        <v>104</v>
      </c>
      <c r="AM24" s="6">
        <v>83</v>
      </c>
      <c r="AN24" s="6"/>
      <c r="AO24" s="6"/>
      <c r="AP24" s="6">
        <v>639</v>
      </c>
      <c r="AQ24" s="6">
        <v>14</v>
      </c>
      <c r="AR24" s="6">
        <v>9</v>
      </c>
      <c r="AS24" s="6">
        <v>1</v>
      </c>
      <c r="AT24" s="6"/>
      <c r="AU24" s="6"/>
      <c r="AV24" s="6"/>
      <c r="AW24" s="6"/>
      <c r="AX24" s="6"/>
      <c r="AY24" s="6"/>
      <c r="AZ24" s="6">
        <v>13</v>
      </c>
      <c r="BA24" s="6">
        <v>1</v>
      </c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>
        <v>4</v>
      </c>
      <c r="BT24" s="6">
        <v>2</v>
      </c>
      <c r="BU24" s="6"/>
      <c r="BV24" s="6">
        <v>4556.0817696780769</v>
      </c>
      <c r="BW24" s="6"/>
      <c r="BX24" s="6"/>
      <c r="BY24" s="6"/>
      <c r="BZ24" s="6"/>
      <c r="CA24" s="6"/>
      <c r="CB24" s="6"/>
      <c r="CC24" s="6">
        <v>1</v>
      </c>
      <c r="CD24" s="6"/>
      <c r="CE24" s="6"/>
      <c r="CF24" s="6"/>
      <c r="CG24" s="6"/>
      <c r="CH24" s="6"/>
      <c r="CI24" s="6">
        <v>13</v>
      </c>
      <c r="CJ24" s="6"/>
      <c r="CK24" s="6">
        <v>6.5</v>
      </c>
      <c r="CL24" s="6">
        <v>0</v>
      </c>
      <c r="CM24" s="6">
        <v>45.642857142857146</v>
      </c>
      <c r="CN24" s="6"/>
      <c r="CO24" s="6"/>
      <c r="CP24" s="6"/>
    </row>
    <row r="25" spans="1:94" x14ac:dyDescent="0.3">
      <c r="A25" s="2" t="s">
        <v>475</v>
      </c>
      <c r="B25" s="2" t="s">
        <v>375</v>
      </c>
      <c r="C25" s="3" t="s">
        <v>385</v>
      </c>
      <c r="D25" s="6">
        <v>47.2</v>
      </c>
      <c r="E25" s="6">
        <v>0.63</v>
      </c>
      <c r="F25" s="6">
        <v>16.899999999999999</v>
      </c>
      <c r="G25" s="6">
        <v>3.6</v>
      </c>
      <c r="H25" s="6">
        <v>6.91</v>
      </c>
      <c r="I25" s="6">
        <f t="shared" si="0"/>
        <v>10.149280000000001</v>
      </c>
      <c r="J25" s="6">
        <v>0.19</v>
      </c>
      <c r="K25" s="6">
        <v>8.2100000000000009</v>
      </c>
      <c r="L25" s="6">
        <v>13</v>
      </c>
      <c r="M25" s="6">
        <v>1.43</v>
      </c>
      <c r="N25" s="6">
        <v>0.15</v>
      </c>
      <c r="O25" s="6">
        <v>0.05</v>
      </c>
      <c r="P25" s="6">
        <v>1</v>
      </c>
      <c r="Q25" s="6">
        <f t="shared" si="1"/>
        <v>98.90928000000001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>
        <v>10</v>
      </c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>
        <v>10</v>
      </c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>
        <v>3776.7519932857745</v>
      </c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</row>
    <row r="26" spans="1:94" x14ac:dyDescent="0.3">
      <c r="A26" s="2" t="s">
        <v>474</v>
      </c>
      <c r="B26" s="2" t="s">
        <v>375</v>
      </c>
      <c r="C26" s="3" t="s">
        <v>385</v>
      </c>
      <c r="D26" s="6">
        <v>47.37</v>
      </c>
      <c r="E26" s="6">
        <v>0.57999999999999996</v>
      </c>
      <c r="F26" s="6">
        <v>19.739999999999998</v>
      </c>
      <c r="G26" s="6">
        <v>4.42</v>
      </c>
      <c r="H26" s="6">
        <v>5.0199999999999996</v>
      </c>
      <c r="I26" s="6">
        <f t="shared" si="0"/>
        <v>8.9971160000000001</v>
      </c>
      <c r="J26" s="6">
        <v>0.16</v>
      </c>
      <c r="K26" s="6">
        <v>7.33</v>
      </c>
      <c r="L26" s="6">
        <v>12.62</v>
      </c>
      <c r="M26" s="6">
        <v>1.6</v>
      </c>
      <c r="N26" s="6">
        <v>0.03</v>
      </c>
      <c r="O26" s="6">
        <v>0.09</v>
      </c>
      <c r="P26" s="6">
        <v>1.57</v>
      </c>
      <c r="Q26" s="6">
        <f t="shared" si="1"/>
        <v>100.08711599999999</v>
      </c>
      <c r="R26" s="6">
        <v>13</v>
      </c>
      <c r="S26" s="6">
        <v>41</v>
      </c>
      <c r="T26" s="6"/>
      <c r="U26" s="6">
        <v>1</v>
      </c>
      <c r="V26" s="6">
        <v>29</v>
      </c>
      <c r="W26" s="6">
        <v>4</v>
      </c>
      <c r="X26" s="6"/>
      <c r="Y26" s="6">
        <v>634</v>
      </c>
      <c r="Z26" s="6">
        <v>1</v>
      </c>
      <c r="AA26" s="6">
        <v>314</v>
      </c>
      <c r="AB26" s="6">
        <v>10</v>
      </c>
      <c r="AC26" s="6">
        <v>73</v>
      </c>
      <c r="AD26" s="6">
        <v>7</v>
      </c>
      <c r="AE26" s="6"/>
      <c r="AF26" s="6"/>
      <c r="AG26" s="6"/>
      <c r="AH26" s="6">
        <v>314</v>
      </c>
      <c r="AI26" s="6">
        <v>41</v>
      </c>
      <c r="AJ26" s="6">
        <v>39</v>
      </c>
      <c r="AK26" s="6">
        <v>29</v>
      </c>
      <c r="AL26" s="6">
        <v>103</v>
      </c>
      <c r="AM26" s="6">
        <v>73</v>
      </c>
      <c r="AN26" s="6"/>
      <c r="AO26" s="6"/>
      <c r="AP26" s="6">
        <v>634</v>
      </c>
      <c r="AQ26" s="6">
        <v>10</v>
      </c>
      <c r="AR26" s="6">
        <v>7</v>
      </c>
      <c r="AS26" s="6">
        <v>1</v>
      </c>
      <c r="AT26" s="6"/>
      <c r="AU26" s="6"/>
      <c r="AV26" s="6"/>
      <c r="AW26" s="6"/>
      <c r="AX26" s="6"/>
      <c r="AY26" s="6"/>
      <c r="AZ26" s="6">
        <v>13</v>
      </c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>
        <v>4</v>
      </c>
      <c r="BT26" s="6">
        <v>1</v>
      </c>
      <c r="BU26" s="6"/>
      <c r="BV26" s="6">
        <v>3477.0097715964271</v>
      </c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>
        <v>13</v>
      </c>
      <c r="CL26" s="6">
        <v>0</v>
      </c>
      <c r="CM26" s="6">
        <v>63.4</v>
      </c>
      <c r="CN26" s="6"/>
      <c r="CO26" s="6"/>
      <c r="CP26" s="6"/>
    </row>
    <row r="27" spans="1:94" x14ac:dyDescent="0.3">
      <c r="A27" s="2" t="s">
        <v>42</v>
      </c>
      <c r="B27" s="2" t="s">
        <v>375</v>
      </c>
      <c r="C27" s="3" t="s">
        <v>385</v>
      </c>
      <c r="D27" s="6">
        <v>47.85</v>
      </c>
      <c r="E27" s="6">
        <v>0.6</v>
      </c>
      <c r="F27" s="6">
        <v>20.37</v>
      </c>
      <c r="G27" s="6">
        <v>4.8600000000000003</v>
      </c>
      <c r="H27" s="6">
        <v>4.72</v>
      </c>
      <c r="I27" s="6">
        <f t="shared" si="0"/>
        <v>9.0930280000000003</v>
      </c>
      <c r="J27" s="6">
        <v>0.14000000000000001</v>
      </c>
      <c r="K27" s="6">
        <v>4.8600000000000003</v>
      </c>
      <c r="L27" s="6">
        <v>12.59</v>
      </c>
      <c r="M27" s="6">
        <v>2.0099999999999998</v>
      </c>
      <c r="N27" s="6">
        <v>0.51</v>
      </c>
      <c r="O27" s="6">
        <v>7.0000000000000007E-2</v>
      </c>
      <c r="P27" s="6">
        <v>1</v>
      </c>
      <c r="Q27" s="6">
        <f t="shared" si="1"/>
        <v>99.093028000000018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>
        <v>3596.9066602721659</v>
      </c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</row>
    <row r="28" spans="1:94" x14ac:dyDescent="0.3">
      <c r="A28" s="2" t="s">
        <v>473</v>
      </c>
      <c r="B28" s="2" t="s">
        <v>375</v>
      </c>
      <c r="C28" s="3" t="s">
        <v>385</v>
      </c>
      <c r="D28" s="6">
        <v>48</v>
      </c>
      <c r="E28" s="6">
        <v>0.37</v>
      </c>
      <c r="F28" s="6">
        <v>20.5</v>
      </c>
      <c r="G28" s="6">
        <v>2.44</v>
      </c>
      <c r="H28" s="6">
        <v>5.2</v>
      </c>
      <c r="I28" s="6">
        <f t="shared" si="0"/>
        <v>7.3955120000000001</v>
      </c>
      <c r="J28" s="6">
        <v>0.17</v>
      </c>
      <c r="K28" s="6">
        <v>5.55</v>
      </c>
      <c r="L28" s="6">
        <v>14.3</v>
      </c>
      <c r="M28" s="6">
        <v>1.75</v>
      </c>
      <c r="N28" s="6">
        <v>0.14000000000000001</v>
      </c>
      <c r="O28" s="6">
        <v>7.0000000000000007E-2</v>
      </c>
      <c r="P28" s="6">
        <v>0.75</v>
      </c>
      <c r="Q28" s="6">
        <f t="shared" si="1"/>
        <v>98.995511999999991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>
        <v>10</v>
      </c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>
        <v>10</v>
      </c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>
        <v>2218.0924405011688</v>
      </c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</row>
    <row r="29" spans="1:94" x14ac:dyDescent="0.3">
      <c r="A29" s="2" t="s">
        <v>472</v>
      </c>
      <c r="B29" s="2" t="s">
        <v>375</v>
      </c>
      <c r="C29" s="3" t="s">
        <v>385</v>
      </c>
      <c r="D29" s="6">
        <v>48.21</v>
      </c>
      <c r="E29" s="6">
        <v>0.67</v>
      </c>
      <c r="F29" s="6">
        <v>18.2</v>
      </c>
      <c r="G29" s="6">
        <v>5.27</v>
      </c>
      <c r="H29" s="6">
        <v>5.95</v>
      </c>
      <c r="I29" s="6">
        <f t="shared" si="0"/>
        <v>10.691946</v>
      </c>
      <c r="J29" s="6">
        <v>0.2</v>
      </c>
      <c r="K29" s="6">
        <v>6.9</v>
      </c>
      <c r="L29" s="6">
        <v>11.69</v>
      </c>
      <c r="M29" s="6">
        <v>2.29</v>
      </c>
      <c r="N29" s="6">
        <v>0.1</v>
      </c>
      <c r="O29" s="6">
        <v>0.1</v>
      </c>
      <c r="P29" s="6">
        <v>1.31</v>
      </c>
      <c r="Q29" s="6">
        <f t="shared" si="1"/>
        <v>100.361946</v>
      </c>
      <c r="R29" s="6">
        <v>21</v>
      </c>
      <c r="S29" s="6">
        <v>5</v>
      </c>
      <c r="T29" s="6">
        <v>99</v>
      </c>
      <c r="U29" s="6">
        <v>1</v>
      </c>
      <c r="V29" s="6"/>
      <c r="W29" s="6">
        <v>5</v>
      </c>
      <c r="X29" s="6">
        <v>2</v>
      </c>
      <c r="Y29" s="6">
        <v>499</v>
      </c>
      <c r="Z29" s="6">
        <v>1</v>
      </c>
      <c r="AA29" s="6">
        <v>367</v>
      </c>
      <c r="AB29" s="6">
        <v>11</v>
      </c>
      <c r="AC29" s="6">
        <v>21</v>
      </c>
      <c r="AD29" s="6">
        <v>9</v>
      </c>
      <c r="AE29" s="6"/>
      <c r="AF29" s="6"/>
      <c r="AG29" s="6"/>
      <c r="AH29" s="6">
        <v>367</v>
      </c>
      <c r="AI29" s="6">
        <v>5</v>
      </c>
      <c r="AJ29" s="6">
        <v>15</v>
      </c>
      <c r="AK29" s="6"/>
      <c r="AL29" s="6">
        <v>38</v>
      </c>
      <c r="AM29" s="6">
        <v>21</v>
      </c>
      <c r="AN29" s="6">
        <v>99</v>
      </c>
      <c r="AO29" s="6">
        <v>2</v>
      </c>
      <c r="AP29" s="6">
        <v>499</v>
      </c>
      <c r="AQ29" s="6">
        <v>11</v>
      </c>
      <c r="AR29" s="6">
        <v>9</v>
      </c>
      <c r="AS29" s="6">
        <v>1</v>
      </c>
      <c r="AT29" s="6"/>
      <c r="AU29" s="6"/>
      <c r="AV29" s="6"/>
      <c r="AW29" s="6"/>
      <c r="AX29" s="6"/>
      <c r="AY29" s="6"/>
      <c r="AZ29" s="6">
        <v>21</v>
      </c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>
        <v>5</v>
      </c>
      <c r="BT29" s="6">
        <v>1</v>
      </c>
      <c r="BU29" s="6"/>
      <c r="BV29" s="6">
        <v>4016.5457706372526</v>
      </c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>
        <v>10.5</v>
      </c>
      <c r="CK29" s="6">
        <v>21</v>
      </c>
      <c r="CL29" s="6">
        <v>4.0080160320641279E-3</v>
      </c>
      <c r="CM29" s="6">
        <v>45.363636363636367</v>
      </c>
      <c r="CN29" s="6"/>
      <c r="CO29" s="6"/>
      <c r="CP29" s="6"/>
    </row>
    <row r="30" spans="1:94" x14ac:dyDescent="0.3">
      <c r="A30" s="2" t="s">
        <v>471</v>
      </c>
      <c r="B30" s="2" t="s">
        <v>375</v>
      </c>
      <c r="C30" s="3" t="s">
        <v>385</v>
      </c>
      <c r="D30" s="6">
        <v>48.7</v>
      </c>
      <c r="E30" s="6">
        <v>0.5</v>
      </c>
      <c r="F30" s="6">
        <v>17.100000000000001</v>
      </c>
      <c r="G30" s="6">
        <v>3.06</v>
      </c>
      <c r="H30" s="6">
        <v>6.78</v>
      </c>
      <c r="I30" s="6">
        <f t="shared" si="0"/>
        <v>9.5333880000000004</v>
      </c>
      <c r="J30" s="6">
        <v>0.2</v>
      </c>
      <c r="K30" s="6">
        <v>7.71</v>
      </c>
      <c r="L30" s="6">
        <v>13.4</v>
      </c>
      <c r="M30" s="6">
        <v>1.64</v>
      </c>
      <c r="N30" s="6">
        <v>0.18</v>
      </c>
      <c r="O30" s="6">
        <v>0.12</v>
      </c>
      <c r="P30" s="6">
        <v>0.12</v>
      </c>
      <c r="Q30" s="6">
        <f t="shared" si="1"/>
        <v>99.203388000000032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>
        <v>10</v>
      </c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>
        <v>10</v>
      </c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>
        <v>2997.4222168934716</v>
      </c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</row>
    <row r="31" spans="1:94" x14ac:dyDescent="0.3">
      <c r="A31" s="2" t="s">
        <v>470</v>
      </c>
      <c r="B31" s="2" t="s">
        <v>375</v>
      </c>
      <c r="C31" s="3" t="s">
        <v>385</v>
      </c>
      <c r="D31" s="6">
        <v>51.83</v>
      </c>
      <c r="E31" s="6">
        <v>0.56000000000000005</v>
      </c>
      <c r="F31" s="6">
        <v>19.010000000000002</v>
      </c>
      <c r="G31" s="6">
        <v>3.56</v>
      </c>
      <c r="H31" s="6">
        <v>4.42</v>
      </c>
      <c r="I31" s="6">
        <f t="shared" si="0"/>
        <v>7.6232880000000005</v>
      </c>
      <c r="J31" s="6">
        <v>0.15</v>
      </c>
      <c r="K31" s="6">
        <v>5.37</v>
      </c>
      <c r="L31" s="6">
        <v>11.26</v>
      </c>
      <c r="M31" s="6">
        <v>2.38</v>
      </c>
      <c r="N31" s="6">
        <v>0.5</v>
      </c>
      <c r="O31" s="6">
        <v>0.1</v>
      </c>
      <c r="P31" s="6">
        <v>0.63</v>
      </c>
      <c r="Q31" s="6">
        <f t="shared" si="1"/>
        <v>99.413288000000009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>
        <v>3357.1128829206887</v>
      </c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</row>
    <row r="32" spans="1:94" x14ac:dyDescent="0.3">
      <c r="A32" s="2" t="s">
        <v>469</v>
      </c>
      <c r="B32" s="2" t="s">
        <v>375</v>
      </c>
      <c r="C32" s="3" t="s">
        <v>385</v>
      </c>
      <c r="D32" s="6">
        <v>52.11</v>
      </c>
      <c r="E32" s="6">
        <v>0.53</v>
      </c>
      <c r="F32" s="6">
        <v>20.36</v>
      </c>
      <c r="G32" s="6">
        <v>4.62</v>
      </c>
      <c r="H32" s="6">
        <v>3.79</v>
      </c>
      <c r="I32" s="6">
        <f t="shared" si="0"/>
        <v>7.947076</v>
      </c>
      <c r="J32" s="6">
        <v>0.1</v>
      </c>
      <c r="K32" s="6">
        <v>3.4</v>
      </c>
      <c r="L32" s="6">
        <v>10.4</v>
      </c>
      <c r="M32" s="6">
        <v>3.5</v>
      </c>
      <c r="N32" s="6">
        <v>0.17</v>
      </c>
      <c r="O32" s="6">
        <v>0.11</v>
      </c>
      <c r="P32" s="6">
        <v>0.48</v>
      </c>
      <c r="Q32" s="6">
        <f t="shared" si="1"/>
        <v>99.107076000000006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>
        <v>3177.2675499070801</v>
      </c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</row>
    <row r="33" spans="1:94" x14ac:dyDescent="0.3">
      <c r="A33" s="1" t="s">
        <v>468</v>
      </c>
      <c r="B33" s="1" t="s">
        <v>1280</v>
      </c>
      <c r="C33" s="3" t="s">
        <v>385</v>
      </c>
      <c r="D33" s="6">
        <v>50.73</v>
      </c>
      <c r="E33" s="6">
        <v>0.74</v>
      </c>
      <c r="F33" s="6">
        <v>18.02</v>
      </c>
      <c r="G33" s="6">
        <v>5.46</v>
      </c>
      <c r="H33" s="6">
        <v>4.88</v>
      </c>
      <c r="I33" s="6">
        <f t="shared" si="0"/>
        <v>9.7929080000000006</v>
      </c>
      <c r="J33" s="6">
        <v>0.21</v>
      </c>
      <c r="K33" s="6">
        <v>5.55</v>
      </c>
      <c r="L33" s="6">
        <v>9.84</v>
      </c>
      <c r="M33" s="6">
        <v>2.4700000000000002</v>
      </c>
      <c r="N33" s="6">
        <v>0.2</v>
      </c>
      <c r="O33" s="6">
        <v>7.0000000000000007E-2</v>
      </c>
      <c r="P33" s="6">
        <v>1.1499999999999999</v>
      </c>
      <c r="Q33" s="6">
        <f t="shared" si="1"/>
        <v>98.772907999999987</v>
      </c>
      <c r="R33" s="6"/>
      <c r="S33" s="6"/>
      <c r="T33" s="6"/>
      <c r="U33" s="6"/>
      <c r="V33" s="6"/>
      <c r="W33" s="6"/>
      <c r="X33" s="6"/>
      <c r="Y33" s="6">
        <v>563</v>
      </c>
      <c r="Z33" s="6"/>
      <c r="AA33" s="6"/>
      <c r="AB33" s="6">
        <v>16</v>
      </c>
      <c r="AC33" s="6"/>
      <c r="AD33" s="6"/>
      <c r="AE33" s="6"/>
      <c r="AF33" s="6"/>
      <c r="AG33" s="6"/>
      <c r="AH33" s="6">
        <v>311</v>
      </c>
      <c r="AI33" s="6">
        <v>44</v>
      </c>
      <c r="AJ33" s="6"/>
      <c r="AK33" s="6">
        <v>30</v>
      </c>
      <c r="AL33" s="6">
        <v>105</v>
      </c>
      <c r="AM33" s="6">
        <v>71</v>
      </c>
      <c r="AN33" s="6">
        <v>19</v>
      </c>
      <c r="AO33" s="6">
        <v>2</v>
      </c>
      <c r="AP33" s="6">
        <v>563</v>
      </c>
      <c r="AQ33" s="6">
        <v>16</v>
      </c>
      <c r="AR33" s="6">
        <v>16</v>
      </c>
      <c r="AS33" s="6"/>
      <c r="AT33" s="6"/>
      <c r="AU33" s="6"/>
      <c r="AV33" s="6"/>
      <c r="AW33" s="6"/>
      <c r="AX33" s="6"/>
      <c r="AY33" s="6"/>
      <c r="AZ33" s="6">
        <v>54</v>
      </c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>
        <v>4</v>
      </c>
      <c r="BU33" s="6"/>
      <c r="BV33" s="6">
        <v>4436.1848810023375</v>
      </c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>
        <v>27</v>
      </c>
      <c r="CK33" s="6">
        <v>13.5</v>
      </c>
      <c r="CL33" s="6">
        <v>3.552397868561279E-3</v>
      </c>
      <c r="CM33" s="6">
        <v>35.1875</v>
      </c>
      <c r="CN33" s="6"/>
      <c r="CO33" s="6"/>
      <c r="CP33" s="6"/>
    </row>
    <row r="34" spans="1:94" x14ac:dyDescent="0.3">
      <c r="A34" s="2" t="s">
        <v>1281</v>
      </c>
      <c r="B34" s="1" t="s">
        <v>1280</v>
      </c>
      <c r="C34" s="3" t="s">
        <v>385</v>
      </c>
      <c r="D34" s="6">
        <v>53.03</v>
      </c>
      <c r="E34" s="6">
        <v>0.69</v>
      </c>
      <c r="F34" s="6">
        <v>17.88</v>
      </c>
      <c r="G34" s="6">
        <v>5.28</v>
      </c>
      <c r="H34" s="6">
        <v>4.4400000000000004</v>
      </c>
      <c r="I34" s="6">
        <f t="shared" si="0"/>
        <v>9.1909440000000018</v>
      </c>
      <c r="J34" s="6">
        <v>0.16</v>
      </c>
      <c r="K34" s="6">
        <v>4.7300000000000004</v>
      </c>
      <c r="L34" s="6">
        <v>8.84</v>
      </c>
      <c r="M34" s="6">
        <v>3.02</v>
      </c>
      <c r="N34" s="6">
        <v>0.41</v>
      </c>
      <c r="O34" s="6">
        <v>0.09</v>
      </c>
      <c r="P34" s="6">
        <v>1.05</v>
      </c>
      <c r="Q34" s="6">
        <f t="shared" si="1"/>
        <v>99.090943999999993</v>
      </c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>
        <v>4136.4426593129901</v>
      </c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</row>
    <row r="35" spans="1:94" x14ac:dyDescent="0.3">
      <c r="A35" s="2" t="s">
        <v>342</v>
      </c>
      <c r="B35" s="2" t="s">
        <v>52</v>
      </c>
      <c r="C35" s="3" t="s">
        <v>385</v>
      </c>
      <c r="D35" s="6">
        <v>53.28</v>
      </c>
      <c r="E35" s="6">
        <v>0.66</v>
      </c>
      <c r="F35" s="6">
        <v>16.27</v>
      </c>
      <c r="G35" s="6">
        <v>5.0199999999999996</v>
      </c>
      <c r="H35" s="6">
        <v>5.08</v>
      </c>
      <c r="I35" s="6">
        <f t="shared" si="0"/>
        <v>9.5969960000000007</v>
      </c>
      <c r="J35" s="6">
        <v>0.2</v>
      </c>
      <c r="K35" s="6">
        <v>5.82</v>
      </c>
      <c r="L35" s="6">
        <v>9.5</v>
      </c>
      <c r="M35" s="6">
        <v>2.5299999999999998</v>
      </c>
      <c r="N35" s="6">
        <v>0.78</v>
      </c>
      <c r="O35" s="6">
        <v>0.18</v>
      </c>
      <c r="P35" s="6">
        <v>0.66</v>
      </c>
      <c r="Q35" s="6">
        <f t="shared" si="1"/>
        <v>99.476996000000014</v>
      </c>
      <c r="R35" s="6"/>
      <c r="S35" s="6"/>
      <c r="T35" s="6"/>
      <c r="U35" s="6"/>
      <c r="V35" s="6"/>
      <c r="W35" s="6"/>
      <c r="X35" s="6"/>
      <c r="Y35" s="6">
        <v>473</v>
      </c>
      <c r="Z35" s="6"/>
      <c r="AA35" s="6"/>
      <c r="AB35" s="6">
        <v>24</v>
      </c>
      <c r="AC35" s="6"/>
      <c r="AD35" s="6"/>
      <c r="AE35" s="6"/>
      <c r="AF35" s="6"/>
      <c r="AG35" s="6"/>
      <c r="AH35" s="6">
        <v>296</v>
      </c>
      <c r="AI35" s="6">
        <v>54</v>
      </c>
      <c r="AJ35" s="6"/>
      <c r="AK35" s="6">
        <v>28</v>
      </c>
      <c r="AL35" s="6">
        <v>123</v>
      </c>
      <c r="AM35" s="6">
        <v>92</v>
      </c>
      <c r="AN35" s="6">
        <v>18</v>
      </c>
      <c r="AO35" s="6">
        <v>16</v>
      </c>
      <c r="AP35" s="6">
        <v>473</v>
      </c>
      <c r="AQ35" s="6">
        <v>24</v>
      </c>
      <c r="AR35" s="6">
        <v>43</v>
      </c>
      <c r="AS35" s="6"/>
      <c r="AT35" s="6"/>
      <c r="AU35" s="6"/>
      <c r="AV35" s="6"/>
      <c r="AW35" s="6"/>
      <c r="AX35" s="6"/>
      <c r="AY35" s="6"/>
      <c r="AZ35" s="6">
        <v>153</v>
      </c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>
        <v>3956.597326299383</v>
      </c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>
        <v>9.5625</v>
      </c>
      <c r="CK35" s="6"/>
      <c r="CL35" s="6">
        <v>3.382663847780127E-2</v>
      </c>
      <c r="CM35" s="6">
        <v>19.708333333333332</v>
      </c>
      <c r="CN35" s="6"/>
      <c r="CO35" s="6"/>
      <c r="CP35" s="6"/>
    </row>
    <row r="36" spans="1:94" x14ac:dyDescent="0.3">
      <c r="A36" s="2" t="s">
        <v>467</v>
      </c>
      <c r="B36" s="2" t="s">
        <v>52</v>
      </c>
      <c r="C36" s="3" t="s">
        <v>385</v>
      </c>
      <c r="D36" s="6">
        <v>53.58</v>
      </c>
      <c r="E36" s="6">
        <v>0.69</v>
      </c>
      <c r="F36" s="6">
        <v>19.079999999999998</v>
      </c>
      <c r="G36" s="6">
        <v>5.65</v>
      </c>
      <c r="H36" s="6">
        <v>3.65</v>
      </c>
      <c r="I36" s="6">
        <f t="shared" si="0"/>
        <v>8.7338700000000014</v>
      </c>
      <c r="J36" s="6">
        <v>0.12</v>
      </c>
      <c r="K36" s="6">
        <v>3.08</v>
      </c>
      <c r="L36" s="6">
        <v>9.1199999999999992</v>
      </c>
      <c r="M36" s="6">
        <v>3.87</v>
      </c>
      <c r="N36" s="6">
        <v>0.2</v>
      </c>
      <c r="O36" s="6">
        <v>0.14000000000000001</v>
      </c>
      <c r="P36" s="6">
        <v>0.92</v>
      </c>
      <c r="Q36" s="6">
        <f t="shared" si="1"/>
        <v>99.533870000000007</v>
      </c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>
        <v>4136.4426593129901</v>
      </c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</row>
    <row r="37" spans="1:94" x14ac:dyDescent="0.3">
      <c r="A37" s="2" t="s">
        <v>465</v>
      </c>
      <c r="B37" s="2" t="s">
        <v>22</v>
      </c>
      <c r="C37" s="3" t="s">
        <v>385</v>
      </c>
      <c r="D37" s="6">
        <v>58.88</v>
      </c>
      <c r="E37" s="6">
        <v>0.55000000000000004</v>
      </c>
      <c r="F37" s="6">
        <v>16.440000000000001</v>
      </c>
      <c r="G37" s="6">
        <v>3.62</v>
      </c>
      <c r="H37" s="6">
        <v>3.73</v>
      </c>
      <c r="I37" s="6">
        <f t="shared" si="0"/>
        <v>6.9872759999999996</v>
      </c>
      <c r="J37" s="6">
        <v>0.16</v>
      </c>
      <c r="K37" s="6">
        <v>3.34</v>
      </c>
      <c r="L37" s="6">
        <v>6.73</v>
      </c>
      <c r="M37" s="6">
        <v>3.03</v>
      </c>
      <c r="N37" s="6">
        <v>1.42</v>
      </c>
      <c r="O37" s="6">
        <v>0.17</v>
      </c>
      <c r="P37" s="6">
        <v>0.47</v>
      </c>
      <c r="Q37" s="6">
        <f t="shared" si="1"/>
        <v>98.177276000000006</v>
      </c>
      <c r="R37" s="6"/>
      <c r="S37" s="6"/>
      <c r="T37" s="6"/>
      <c r="U37" s="6"/>
      <c r="V37" s="6"/>
      <c r="W37" s="6"/>
      <c r="X37" s="6"/>
      <c r="Y37" s="6">
        <v>481</v>
      </c>
      <c r="Z37" s="6"/>
      <c r="AA37" s="6"/>
      <c r="AB37" s="6">
        <v>9</v>
      </c>
      <c r="AC37" s="6"/>
      <c r="AD37" s="6"/>
      <c r="AE37" s="6"/>
      <c r="AF37" s="6"/>
      <c r="AG37" s="6"/>
      <c r="AH37" s="6">
        <v>176</v>
      </c>
      <c r="AI37" s="6">
        <v>23</v>
      </c>
      <c r="AJ37" s="6"/>
      <c r="AK37" s="6">
        <v>19</v>
      </c>
      <c r="AL37" s="6">
        <v>133</v>
      </c>
      <c r="AM37" s="6">
        <v>68</v>
      </c>
      <c r="AN37" s="6">
        <v>18</v>
      </c>
      <c r="AO37" s="6">
        <v>23</v>
      </c>
      <c r="AP37" s="6">
        <v>481</v>
      </c>
      <c r="AQ37" s="6">
        <v>9</v>
      </c>
      <c r="AR37" s="6">
        <v>73</v>
      </c>
      <c r="AS37" s="6"/>
      <c r="AT37" s="6"/>
      <c r="AU37" s="6"/>
      <c r="AV37" s="6"/>
      <c r="AW37" s="6"/>
      <c r="AX37" s="6"/>
      <c r="AY37" s="6"/>
      <c r="AZ37" s="6">
        <v>238</v>
      </c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>
        <v>3297.164438582819</v>
      </c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>
        <v>10.347826086956522</v>
      </c>
      <c r="CK37" s="6"/>
      <c r="CL37" s="6">
        <v>4.781704781704782E-2</v>
      </c>
      <c r="CM37" s="6">
        <v>53.444444444444443</v>
      </c>
      <c r="CN37" s="6"/>
      <c r="CO37" s="6"/>
      <c r="CP37" s="6"/>
    </row>
    <row r="38" spans="1:94" x14ac:dyDescent="0.3">
      <c r="A38" s="2" t="s">
        <v>464</v>
      </c>
      <c r="B38" s="2" t="s">
        <v>22</v>
      </c>
      <c r="C38" s="3" t="s">
        <v>385</v>
      </c>
      <c r="D38" s="6">
        <v>55.36</v>
      </c>
      <c r="E38" s="6">
        <v>0.63</v>
      </c>
      <c r="F38" s="6">
        <v>17.27</v>
      </c>
      <c r="G38" s="6">
        <v>5.05</v>
      </c>
      <c r="H38" s="6">
        <v>3.86</v>
      </c>
      <c r="I38" s="6">
        <f t="shared" si="0"/>
        <v>8.4039900000000003</v>
      </c>
      <c r="J38" s="6">
        <v>0.13</v>
      </c>
      <c r="K38" s="6">
        <v>3.39</v>
      </c>
      <c r="L38" s="6">
        <v>7.52</v>
      </c>
      <c r="M38" s="6">
        <v>4.5999999999999996</v>
      </c>
      <c r="N38" s="6">
        <v>0.33</v>
      </c>
      <c r="O38" s="6">
        <v>0.18</v>
      </c>
      <c r="P38" s="6">
        <v>1.39</v>
      </c>
      <c r="Q38" s="6">
        <f t="shared" si="1"/>
        <v>99.203990000000005</v>
      </c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>
        <v>3776.7519932857745</v>
      </c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</row>
    <row r="39" spans="1:94" x14ac:dyDescent="0.3">
      <c r="A39" s="2" t="s">
        <v>463</v>
      </c>
      <c r="B39" s="2" t="s">
        <v>22</v>
      </c>
      <c r="C39" s="3" t="s">
        <v>385</v>
      </c>
      <c r="D39" s="6">
        <v>55.65</v>
      </c>
      <c r="E39" s="6">
        <v>0.68</v>
      </c>
      <c r="F39" s="6">
        <v>16.55</v>
      </c>
      <c r="G39" s="6">
        <v>3.35</v>
      </c>
      <c r="H39" s="6">
        <v>4.25</v>
      </c>
      <c r="I39" s="6">
        <f t="shared" si="0"/>
        <v>7.2643300000000002</v>
      </c>
      <c r="J39" s="6">
        <v>0.11</v>
      </c>
      <c r="K39" s="6">
        <v>5.17</v>
      </c>
      <c r="L39" s="6">
        <v>8.64</v>
      </c>
      <c r="M39" s="6">
        <v>2.85</v>
      </c>
      <c r="N39" s="6">
        <v>1.03</v>
      </c>
      <c r="O39" s="6">
        <v>0.22</v>
      </c>
      <c r="P39" s="6">
        <v>1.22</v>
      </c>
      <c r="Q39" s="6">
        <f t="shared" si="1"/>
        <v>99.384329999999991</v>
      </c>
      <c r="R39" s="6"/>
      <c r="S39" s="6"/>
      <c r="T39" s="6"/>
      <c r="U39" s="6"/>
      <c r="V39" s="6"/>
      <c r="W39" s="6"/>
      <c r="X39" s="6"/>
      <c r="Y39" s="6">
        <v>494</v>
      </c>
      <c r="Z39" s="6"/>
      <c r="AA39" s="6"/>
      <c r="AB39" s="6">
        <v>19</v>
      </c>
      <c r="AC39" s="6"/>
      <c r="AD39" s="6"/>
      <c r="AE39" s="6"/>
      <c r="AF39" s="6"/>
      <c r="AG39" s="6"/>
      <c r="AH39" s="6">
        <v>262</v>
      </c>
      <c r="AI39" s="6">
        <v>36</v>
      </c>
      <c r="AJ39" s="6">
        <v>31</v>
      </c>
      <c r="AK39" s="6">
        <v>20</v>
      </c>
      <c r="AL39" s="6">
        <v>129</v>
      </c>
      <c r="AM39" s="6">
        <v>139</v>
      </c>
      <c r="AN39" s="6"/>
      <c r="AO39" s="6">
        <v>22</v>
      </c>
      <c r="AP39" s="6">
        <v>494</v>
      </c>
      <c r="AQ39" s="6">
        <v>19</v>
      </c>
      <c r="AR39" s="6">
        <v>79</v>
      </c>
      <c r="AS39" s="6">
        <v>1</v>
      </c>
      <c r="AT39" s="6"/>
      <c r="AU39" s="6"/>
      <c r="AV39" s="6"/>
      <c r="AW39" s="6"/>
      <c r="AX39" s="6"/>
      <c r="AY39" s="6"/>
      <c r="AZ39" s="6">
        <v>202</v>
      </c>
      <c r="BA39" s="6">
        <v>6</v>
      </c>
      <c r="BB39" s="6">
        <v>13</v>
      </c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>
        <v>13</v>
      </c>
      <c r="BT39" s="6">
        <v>1</v>
      </c>
      <c r="BU39" s="6"/>
      <c r="BV39" s="6">
        <v>4076.4942149751223</v>
      </c>
      <c r="BW39" s="6"/>
      <c r="BX39" s="6"/>
      <c r="BY39" s="6"/>
      <c r="BZ39" s="6"/>
      <c r="CA39" s="6"/>
      <c r="CB39" s="6"/>
      <c r="CC39" s="6">
        <v>0.16666666666666666</v>
      </c>
      <c r="CD39" s="6"/>
      <c r="CE39" s="6"/>
      <c r="CF39" s="6"/>
      <c r="CG39" s="6"/>
      <c r="CH39" s="6">
        <v>1</v>
      </c>
      <c r="CI39" s="6">
        <v>33.666666666666664</v>
      </c>
      <c r="CJ39" s="6">
        <v>9.1818181818181817</v>
      </c>
      <c r="CK39" s="6">
        <v>202</v>
      </c>
      <c r="CL39" s="6">
        <v>4.4534412955465584E-2</v>
      </c>
      <c r="CM39" s="6">
        <v>26</v>
      </c>
      <c r="CN39" s="6"/>
      <c r="CO39" s="6"/>
      <c r="CP39" s="6"/>
    </row>
    <row r="40" spans="1:94" x14ac:dyDescent="0.3">
      <c r="A40" s="2" t="s">
        <v>462</v>
      </c>
      <c r="B40" s="2" t="s">
        <v>22</v>
      </c>
      <c r="C40" s="3" t="s">
        <v>385</v>
      </c>
      <c r="D40" s="6">
        <v>55.66</v>
      </c>
      <c r="E40" s="6">
        <v>0.68</v>
      </c>
      <c r="F40" s="6">
        <v>15.9</v>
      </c>
      <c r="G40" s="6">
        <v>3.13</v>
      </c>
      <c r="H40" s="6">
        <v>4.3899999999999997</v>
      </c>
      <c r="I40" s="6">
        <f t="shared" si="0"/>
        <v>7.2063740000000003</v>
      </c>
      <c r="J40" s="6">
        <v>0.11</v>
      </c>
      <c r="K40" s="6">
        <v>5.3</v>
      </c>
      <c r="L40" s="6">
        <v>8.5399999999999991</v>
      </c>
      <c r="M40" s="6">
        <v>2.79</v>
      </c>
      <c r="N40" s="6">
        <v>1.24</v>
      </c>
      <c r="O40" s="6">
        <v>0.2</v>
      </c>
      <c r="P40" s="6">
        <v>1.6</v>
      </c>
      <c r="Q40" s="6">
        <f t="shared" si="1"/>
        <v>99.226373999999979</v>
      </c>
      <c r="R40" s="6"/>
      <c r="S40" s="6"/>
      <c r="T40" s="6"/>
      <c r="U40" s="6"/>
      <c r="V40" s="6"/>
      <c r="W40" s="6"/>
      <c r="X40" s="6"/>
      <c r="Y40" s="6">
        <v>474</v>
      </c>
      <c r="Z40" s="6"/>
      <c r="AA40" s="6"/>
      <c r="AB40" s="6">
        <v>20</v>
      </c>
      <c r="AC40" s="6"/>
      <c r="AD40" s="6"/>
      <c r="AE40" s="6"/>
      <c r="AF40" s="6"/>
      <c r="AG40" s="6"/>
      <c r="AH40" s="6">
        <v>245</v>
      </c>
      <c r="AI40" s="6">
        <v>61</v>
      </c>
      <c r="AJ40" s="6">
        <v>31</v>
      </c>
      <c r="AK40" s="6">
        <v>26</v>
      </c>
      <c r="AL40" s="6">
        <v>161</v>
      </c>
      <c r="AM40" s="6">
        <v>89</v>
      </c>
      <c r="AN40" s="6"/>
      <c r="AO40" s="6">
        <v>27</v>
      </c>
      <c r="AP40" s="6">
        <v>474</v>
      </c>
      <c r="AQ40" s="6">
        <v>20</v>
      </c>
      <c r="AR40" s="6">
        <v>89</v>
      </c>
      <c r="AS40" s="6">
        <v>1</v>
      </c>
      <c r="AT40" s="6"/>
      <c r="AU40" s="6"/>
      <c r="AV40" s="6"/>
      <c r="AW40" s="6"/>
      <c r="AX40" s="6"/>
      <c r="AY40" s="6"/>
      <c r="AZ40" s="6">
        <v>218</v>
      </c>
      <c r="BA40" s="6">
        <v>4</v>
      </c>
      <c r="BB40" s="6">
        <v>15</v>
      </c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>
        <v>6</v>
      </c>
      <c r="BT40" s="6">
        <v>4</v>
      </c>
      <c r="BU40" s="6">
        <v>1</v>
      </c>
      <c r="BV40" s="6">
        <v>4076.4942149751223</v>
      </c>
      <c r="BW40" s="6"/>
      <c r="BX40" s="6"/>
      <c r="BY40" s="6"/>
      <c r="BZ40" s="6"/>
      <c r="CA40" s="6"/>
      <c r="CB40" s="6"/>
      <c r="CC40" s="6">
        <v>0.25</v>
      </c>
      <c r="CD40" s="6"/>
      <c r="CE40" s="6"/>
      <c r="CF40" s="6"/>
      <c r="CG40" s="6"/>
      <c r="CH40" s="6">
        <v>2.5</v>
      </c>
      <c r="CI40" s="6">
        <v>54.5</v>
      </c>
      <c r="CJ40" s="6">
        <v>8.0740740740740744</v>
      </c>
      <c r="CK40" s="6">
        <v>54.5</v>
      </c>
      <c r="CL40" s="6">
        <v>5.6962025316455694E-2</v>
      </c>
      <c r="CM40" s="6">
        <v>23.7</v>
      </c>
      <c r="CN40" s="6"/>
      <c r="CO40" s="6"/>
      <c r="CP40" s="6"/>
    </row>
    <row r="41" spans="1:94" x14ac:dyDescent="0.3">
      <c r="A41" s="2" t="s">
        <v>101</v>
      </c>
      <c r="B41" s="2" t="s">
        <v>22</v>
      </c>
      <c r="C41" s="3" t="s">
        <v>385</v>
      </c>
      <c r="D41" s="6">
        <v>56.65</v>
      </c>
      <c r="E41" s="6">
        <v>0.55000000000000004</v>
      </c>
      <c r="F41" s="6">
        <v>16.309999999999999</v>
      </c>
      <c r="G41" s="6">
        <v>3.8</v>
      </c>
      <c r="H41" s="6">
        <v>4.2</v>
      </c>
      <c r="I41" s="6">
        <f t="shared" si="0"/>
        <v>7.6192399999999996</v>
      </c>
      <c r="J41" s="6">
        <v>0.16</v>
      </c>
      <c r="K41" s="6">
        <v>3.91</v>
      </c>
      <c r="L41" s="6">
        <v>8.42</v>
      </c>
      <c r="M41" s="6">
        <v>3.21</v>
      </c>
      <c r="N41" s="6">
        <v>0.95</v>
      </c>
      <c r="O41" s="6">
        <v>0.15</v>
      </c>
      <c r="P41" s="6">
        <v>0.77</v>
      </c>
      <c r="Q41" s="6">
        <f t="shared" si="1"/>
        <v>98.699239999999989</v>
      </c>
      <c r="R41" s="6"/>
      <c r="S41" s="6"/>
      <c r="T41" s="6"/>
      <c r="U41" s="6"/>
      <c r="V41" s="6"/>
      <c r="W41" s="6"/>
      <c r="X41" s="6"/>
      <c r="Y41" s="6">
        <v>432</v>
      </c>
      <c r="Z41" s="6"/>
      <c r="AA41" s="6"/>
      <c r="AB41" s="6">
        <v>22</v>
      </c>
      <c r="AC41" s="6"/>
      <c r="AD41" s="6"/>
      <c r="AE41" s="6"/>
      <c r="AF41" s="6"/>
      <c r="AG41" s="6"/>
      <c r="AH41" s="6">
        <v>210</v>
      </c>
      <c r="AI41" s="6">
        <v>38</v>
      </c>
      <c r="AJ41" s="6"/>
      <c r="AK41" s="6">
        <v>27</v>
      </c>
      <c r="AL41" s="6">
        <v>44</v>
      </c>
      <c r="AM41" s="6">
        <v>75</v>
      </c>
      <c r="AN41" s="6">
        <v>22</v>
      </c>
      <c r="AO41" s="6">
        <v>13</v>
      </c>
      <c r="AP41" s="6">
        <v>432</v>
      </c>
      <c r="AQ41" s="6">
        <v>22</v>
      </c>
      <c r="AR41" s="6">
        <v>76</v>
      </c>
      <c r="AS41" s="6"/>
      <c r="AT41" s="6"/>
      <c r="AU41" s="6"/>
      <c r="AV41" s="6"/>
      <c r="AW41" s="6"/>
      <c r="AX41" s="6"/>
      <c r="AY41" s="6"/>
      <c r="AZ41" s="6">
        <v>131</v>
      </c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>
        <v>3297.164438582819</v>
      </c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>
        <v>10.076923076923077</v>
      </c>
      <c r="CK41" s="6"/>
      <c r="CL41" s="6">
        <v>3.0092592592592591E-2</v>
      </c>
      <c r="CM41" s="6">
        <v>19.636363636363637</v>
      </c>
      <c r="CN41" s="6"/>
      <c r="CO41" s="6"/>
      <c r="CP41" s="6"/>
    </row>
    <row r="42" spans="1:94" x14ac:dyDescent="0.3">
      <c r="A42" s="2" t="s">
        <v>461</v>
      </c>
      <c r="B42" s="2" t="s">
        <v>22</v>
      </c>
      <c r="C42" s="3" t="s">
        <v>385</v>
      </c>
      <c r="D42" s="6">
        <v>56.68</v>
      </c>
      <c r="E42" s="6">
        <v>0.63</v>
      </c>
      <c r="F42" s="6">
        <v>16.010000000000002</v>
      </c>
      <c r="G42" s="6">
        <v>2.79</v>
      </c>
      <c r="H42" s="6">
        <v>4.92</v>
      </c>
      <c r="I42" s="6">
        <f t="shared" si="0"/>
        <v>7.4304420000000002</v>
      </c>
      <c r="J42" s="6">
        <v>0.18</v>
      </c>
      <c r="K42" s="6">
        <v>3.11</v>
      </c>
      <c r="L42" s="6">
        <v>7.39</v>
      </c>
      <c r="M42" s="6">
        <v>4.16</v>
      </c>
      <c r="N42" s="6">
        <v>1.0900000000000001</v>
      </c>
      <c r="O42" s="6">
        <v>0.18</v>
      </c>
      <c r="P42" s="6">
        <v>2.76</v>
      </c>
      <c r="Q42" s="6">
        <f t="shared" si="1"/>
        <v>99.620442000000025</v>
      </c>
      <c r="R42" s="6"/>
      <c r="S42" s="6"/>
      <c r="T42" s="6"/>
      <c r="U42" s="6"/>
      <c r="V42" s="6"/>
      <c r="W42" s="6"/>
      <c r="X42" s="6"/>
      <c r="Y42" s="6">
        <v>455</v>
      </c>
      <c r="Z42" s="6"/>
      <c r="AA42" s="6"/>
      <c r="AB42" s="6">
        <v>23</v>
      </c>
      <c r="AC42" s="6"/>
      <c r="AD42" s="6"/>
      <c r="AE42" s="6"/>
      <c r="AF42" s="6"/>
      <c r="AG42" s="6"/>
      <c r="AH42" s="6">
        <v>185</v>
      </c>
      <c r="AI42" s="6">
        <v>30</v>
      </c>
      <c r="AJ42" s="6"/>
      <c r="AK42" s="6">
        <v>19</v>
      </c>
      <c r="AL42" s="6">
        <v>100</v>
      </c>
      <c r="AM42" s="6">
        <v>79</v>
      </c>
      <c r="AN42" s="6">
        <v>18</v>
      </c>
      <c r="AO42" s="6">
        <v>15</v>
      </c>
      <c r="AP42" s="6">
        <v>455</v>
      </c>
      <c r="AQ42" s="6">
        <v>23</v>
      </c>
      <c r="AR42" s="6">
        <v>79</v>
      </c>
      <c r="AS42" s="6"/>
      <c r="AT42" s="6"/>
      <c r="AU42" s="6"/>
      <c r="AV42" s="6"/>
      <c r="AW42" s="6"/>
      <c r="AX42" s="6"/>
      <c r="AY42" s="6"/>
      <c r="AZ42" s="6">
        <v>207</v>
      </c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>
        <v>4</v>
      </c>
      <c r="BU42" s="6"/>
      <c r="BV42" s="6">
        <v>3776.7519932857745</v>
      </c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>
        <v>13.8</v>
      </c>
      <c r="CK42" s="6">
        <v>51.75</v>
      </c>
      <c r="CL42" s="6">
        <v>3.2967032967032968E-2</v>
      </c>
      <c r="CM42" s="6">
        <v>19.782608695652176</v>
      </c>
      <c r="CN42" s="6"/>
      <c r="CO42" s="6"/>
      <c r="CP42" s="6"/>
    </row>
    <row r="43" spans="1:94" x14ac:dyDescent="0.3">
      <c r="A43" s="2" t="s">
        <v>460</v>
      </c>
      <c r="B43" s="2" t="s">
        <v>22</v>
      </c>
      <c r="C43" s="3" t="s">
        <v>385</v>
      </c>
      <c r="D43" s="6">
        <v>58.8</v>
      </c>
      <c r="E43" s="6">
        <v>0.53</v>
      </c>
      <c r="F43" s="6">
        <v>16.7</v>
      </c>
      <c r="G43" s="6">
        <v>2.93</v>
      </c>
      <c r="H43" s="6">
        <v>4.5</v>
      </c>
      <c r="I43" s="6">
        <f t="shared" si="0"/>
        <v>7.1364140000000003</v>
      </c>
      <c r="J43" s="6">
        <v>0.14000000000000001</v>
      </c>
      <c r="K43" s="6">
        <v>3.57</v>
      </c>
      <c r="L43" s="6">
        <v>8.1300000000000008</v>
      </c>
      <c r="M43" s="6">
        <v>3.21</v>
      </c>
      <c r="N43" s="6">
        <v>0.8</v>
      </c>
      <c r="O43" s="6">
        <v>0.15</v>
      </c>
      <c r="P43" s="6">
        <v>0.47</v>
      </c>
      <c r="Q43" s="6">
        <f t="shared" si="1"/>
        <v>99.636413999999988</v>
      </c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>
        <v>55</v>
      </c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>
        <v>3177.2675499070801</v>
      </c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</row>
    <row r="44" spans="1:94" x14ac:dyDescent="0.3">
      <c r="A44" s="2" t="s">
        <v>459</v>
      </c>
      <c r="B44" s="2" t="s">
        <v>22</v>
      </c>
      <c r="C44" s="3" t="s">
        <v>385</v>
      </c>
      <c r="D44" s="6">
        <v>60.9</v>
      </c>
      <c r="E44" s="6">
        <v>0.46</v>
      </c>
      <c r="F44" s="6">
        <v>16.8</v>
      </c>
      <c r="G44" s="6">
        <v>2.42</v>
      </c>
      <c r="H44" s="6">
        <v>4.2300000000000004</v>
      </c>
      <c r="I44" s="6">
        <f t="shared" si="0"/>
        <v>6.4075160000000011</v>
      </c>
      <c r="J44" s="6">
        <v>0.1</v>
      </c>
      <c r="K44" s="6">
        <v>2.86</v>
      </c>
      <c r="L44" s="6">
        <v>6.75</v>
      </c>
      <c r="M44" s="6">
        <v>3.77</v>
      </c>
      <c r="N44" s="6">
        <v>0.44</v>
      </c>
      <c r="O44" s="6">
        <v>0.14000000000000001</v>
      </c>
      <c r="P44" s="6">
        <v>0.72</v>
      </c>
      <c r="Q44" s="6">
        <f t="shared" si="1"/>
        <v>99.347515999999985</v>
      </c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>
        <v>2757.6284395419943</v>
      </c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</row>
    <row r="45" spans="1:94" x14ac:dyDescent="0.3">
      <c r="A45" s="2" t="s">
        <v>458</v>
      </c>
      <c r="B45" s="2" t="s">
        <v>22</v>
      </c>
      <c r="C45" s="3" t="s">
        <v>385</v>
      </c>
      <c r="D45" s="6">
        <v>61.4</v>
      </c>
      <c r="E45" s="6">
        <v>0.45</v>
      </c>
      <c r="F45" s="6">
        <v>16.100000000000001</v>
      </c>
      <c r="G45" s="6">
        <v>2.5</v>
      </c>
      <c r="H45" s="6">
        <v>3.69</v>
      </c>
      <c r="I45" s="6">
        <f t="shared" si="0"/>
        <v>5.9395000000000007</v>
      </c>
      <c r="J45" s="6">
        <v>0.17</v>
      </c>
      <c r="K45" s="6">
        <v>3.3</v>
      </c>
      <c r="L45" s="6">
        <v>6.22</v>
      </c>
      <c r="M45" s="6">
        <v>3.94</v>
      </c>
      <c r="N45" s="6">
        <v>0.93</v>
      </c>
      <c r="O45" s="6">
        <v>0.15</v>
      </c>
      <c r="P45" s="6">
        <v>0.59</v>
      </c>
      <c r="Q45" s="6">
        <f t="shared" si="1"/>
        <v>99.18950000000001</v>
      </c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>
        <v>120</v>
      </c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>
        <v>2697.6799952041247</v>
      </c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</row>
    <row r="46" spans="1:94" x14ac:dyDescent="0.3">
      <c r="A46" s="2" t="s">
        <v>457</v>
      </c>
      <c r="B46" s="2" t="s">
        <v>22</v>
      </c>
      <c r="C46" s="3" t="s">
        <v>385</v>
      </c>
      <c r="D46" s="6">
        <v>61.72</v>
      </c>
      <c r="E46" s="6">
        <v>0.45</v>
      </c>
      <c r="F46" s="6">
        <v>16.670000000000002</v>
      </c>
      <c r="G46" s="6">
        <v>3.45</v>
      </c>
      <c r="H46" s="6">
        <v>2.7</v>
      </c>
      <c r="I46" s="6">
        <f t="shared" si="0"/>
        <v>5.804310000000001</v>
      </c>
      <c r="J46" s="6">
        <v>0.15</v>
      </c>
      <c r="K46" s="6">
        <v>2.1</v>
      </c>
      <c r="L46" s="6">
        <v>6.73</v>
      </c>
      <c r="M46" s="6">
        <v>4.49</v>
      </c>
      <c r="N46" s="6">
        <v>0.6</v>
      </c>
      <c r="O46" s="6">
        <v>0.12</v>
      </c>
      <c r="P46" s="6">
        <v>1.34</v>
      </c>
      <c r="Q46" s="6">
        <f t="shared" si="1"/>
        <v>100.17431000000001</v>
      </c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>
        <v>55</v>
      </c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>
        <v>2697.6799952041247</v>
      </c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</row>
    <row r="47" spans="1:94" x14ac:dyDescent="0.3">
      <c r="A47" s="2" t="s">
        <v>456</v>
      </c>
      <c r="B47" s="2" t="s">
        <v>62</v>
      </c>
      <c r="C47" s="3" t="s">
        <v>385</v>
      </c>
      <c r="D47" s="6">
        <v>53.71</v>
      </c>
      <c r="E47" s="6">
        <v>0.68</v>
      </c>
      <c r="F47" s="6">
        <v>18.53</v>
      </c>
      <c r="G47" s="6"/>
      <c r="H47" s="6">
        <v>7.59</v>
      </c>
      <c r="I47" s="6">
        <f t="shared" si="0"/>
        <v>7.59</v>
      </c>
      <c r="J47" s="6">
        <v>0.1</v>
      </c>
      <c r="K47" s="6">
        <v>3.54</v>
      </c>
      <c r="L47" s="6">
        <v>7.76</v>
      </c>
      <c r="M47" s="6">
        <v>2.8</v>
      </c>
      <c r="N47" s="6">
        <v>0.74</v>
      </c>
      <c r="O47" s="6">
        <v>0.18</v>
      </c>
      <c r="P47" s="6">
        <v>4.21</v>
      </c>
      <c r="Q47" s="6">
        <f t="shared" si="1"/>
        <v>99.84</v>
      </c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>
        <v>4.5620000000000003</v>
      </c>
      <c r="AG47" s="6">
        <v>24.39</v>
      </c>
      <c r="AH47" s="6">
        <v>267.7</v>
      </c>
      <c r="AI47" s="6">
        <v>16.11</v>
      </c>
      <c r="AJ47" s="6">
        <v>28.6</v>
      </c>
      <c r="AK47" s="6">
        <v>14.94</v>
      </c>
      <c r="AL47" s="6">
        <v>397</v>
      </c>
      <c r="AM47" s="6">
        <v>35.74</v>
      </c>
      <c r="AN47" s="6"/>
      <c r="AO47" s="6">
        <v>13.54</v>
      </c>
      <c r="AP47" s="6">
        <v>542.9</v>
      </c>
      <c r="AQ47" s="6">
        <v>14.39</v>
      </c>
      <c r="AR47" s="6"/>
      <c r="AS47" s="6">
        <v>0.9133</v>
      </c>
      <c r="AT47" s="6">
        <v>0.40810000000000002</v>
      </c>
      <c r="AU47" s="6">
        <v>0.14280000000000001</v>
      </c>
      <c r="AV47" s="6"/>
      <c r="AW47" s="6">
        <v>0.54159999999999997</v>
      </c>
      <c r="AX47" s="6">
        <v>4.8619999999999997E-2</v>
      </c>
      <c r="AY47" s="6">
        <v>5.8680000000000003E-2</v>
      </c>
      <c r="AZ47" s="6">
        <v>167</v>
      </c>
      <c r="BA47" s="6">
        <v>9.3620000000000001</v>
      </c>
      <c r="BB47" s="6">
        <v>19.68</v>
      </c>
      <c r="BC47" s="6">
        <v>2.556</v>
      </c>
      <c r="BD47" s="6">
        <v>11.07</v>
      </c>
      <c r="BE47" s="6">
        <v>2.5329999999999999</v>
      </c>
      <c r="BF47" s="6">
        <v>0.84850000000000003</v>
      </c>
      <c r="BG47" s="6">
        <v>2.585</v>
      </c>
      <c r="BH47" s="6">
        <v>0.41370000000000001</v>
      </c>
      <c r="BI47" s="6">
        <v>2.6930000000000001</v>
      </c>
      <c r="BJ47" s="6">
        <v>0.55970000000000009</v>
      </c>
      <c r="BK47" s="6">
        <v>1.619</v>
      </c>
      <c r="BL47" s="6">
        <v>0.2296</v>
      </c>
      <c r="BM47" s="6">
        <v>1.4850000000000001</v>
      </c>
      <c r="BN47" s="6">
        <v>0.2019</v>
      </c>
      <c r="BO47" s="6">
        <v>0.86539999999999995</v>
      </c>
      <c r="BP47" s="6">
        <v>5.552E-2</v>
      </c>
      <c r="BQ47" s="6">
        <v>0.21869999999999998</v>
      </c>
      <c r="BR47" s="6">
        <v>0.1036</v>
      </c>
      <c r="BS47" s="6">
        <v>0.94950000000000001</v>
      </c>
      <c r="BT47" s="6">
        <v>0.79379999999999995</v>
      </c>
      <c r="BU47" s="6">
        <v>0.30219999999999997</v>
      </c>
      <c r="BV47" s="6">
        <v>4076.4942149751223</v>
      </c>
      <c r="BW47" s="6"/>
      <c r="BX47" s="6">
        <v>2.3845242795104618</v>
      </c>
      <c r="BY47" s="6">
        <v>3.6812570145903472</v>
      </c>
      <c r="BZ47" s="6">
        <v>1.2170926264885997</v>
      </c>
      <c r="CA47" s="6">
        <v>0.99787500680540275</v>
      </c>
      <c r="CB47" s="6">
        <v>0.66077013214470615</v>
      </c>
      <c r="CC47" s="6">
        <v>9.7553941465498825E-2</v>
      </c>
      <c r="CD47" s="6">
        <v>0.61501683501683502</v>
      </c>
      <c r="CE47" s="6">
        <v>16.449927953890491</v>
      </c>
      <c r="CF47" s="6"/>
      <c r="CG47" s="6"/>
      <c r="CH47" s="6">
        <v>20.726698262243286</v>
      </c>
      <c r="CI47" s="6">
        <v>17.83806878872036</v>
      </c>
      <c r="CJ47" s="6">
        <v>12.333825701624816</v>
      </c>
      <c r="CK47" s="6">
        <v>210.38044847568659</v>
      </c>
      <c r="CL47" s="6">
        <v>2.4940136305028549E-2</v>
      </c>
      <c r="CM47" s="6"/>
      <c r="CN47" s="6"/>
      <c r="CO47" s="6">
        <v>2780.1120448179267</v>
      </c>
      <c r="CP47" s="6">
        <v>972.80078412153875</v>
      </c>
    </row>
    <row r="48" spans="1:94" x14ac:dyDescent="0.3">
      <c r="A48" s="2" t="s">
        <v>44</v>
      </c>
      <c r="B48" s="2" t="s">
        <v>62</v>
      </c>
      <c r="C48" s="3" t="s">
        <v>385</v>
      </c>
      <c r="D48" s="6">
        <v>54</v>
      </c>
      <c r="E48" s="6">
        <v>0.67</v>
      </c>
      <c r="F48" s="6">
        <v>17.829999999999998</v>
      </c>
      <c r="G48" s="6">
        <v>3.98</v>
      </c>
      <c r="H48" s="6">
        <v>4.45</v>
      </c>
      <c r="I48" s="6">
        <f t="shared" si="0"/>
        <v>8.0312040000000007</v>
      </c>
      <c r="J48" s="6">
        <v>0.19</v>
      </c>
      <c r="K48" s="6">
        <v>4.54</v>
      </c>
      <c r="L48" s="6">
        <v>9.18</v>
      </c>
      <c r="M48" s="6">
        <v>2.64</v>
      </c>
      <c r="N48" s="6">
        <v>0.82</v>
      </c>
      <c r="O48" s="6">
        <v>0.16</v>
      </c>
      <c r="P48" s="6">
        <v>1.1599999999999999</v>
      </c>
      <c r="Q48" s="6">
        <f t="shared" si="1"/>
        <v>99.221203999999986</v>
      </c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>
        <v>4016.5457706372526</v>
      </c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</row>
    <row r="49" spans="1:94" x14ac:dyDescent="0.3">
      <c r="A49" s="2" t="s">
        <v>338</v>
      </c>
      <c r="B49" s="2" t="s">
        <v>62</v>
      </c>
      <c r="C49" s="3" t="s">
        <v>385</v>
      </c>
      <c r="D49" s="6">
        <v>58.45</v>
      </c>
      <c r="E49" s="6">
        <v>0.56999999999999995</v>
      </c>
      <c r="F49" s="6">
        <v>17.37</v>
      </c>
      <c r="G49" s="6">
        <v>3.05</v>
      </c>
      <c r="H49" s="6">
        <v>3.36</v>
      </c>
      <c r="I49" s="6">
        <f t="shared" si="0"/>
        <v>6.1043900000000004</v>
      </c>
      <c r="J49" s="6">
        <v>0.17</v>
      </c>
      <c r="K49" s="6">
        <v>2.86</v>
      </c>
      <c r="L49" s="6">
        <v>6.85</v>
      </c>
      <c r="M49" s="6">
        <v>5.04</v>
      </c>
      <c r="N49" s="6">
        <v>1.52</v>
      </c>
      <c r="O49" s="6">
        <v>0.19</v>
      </c>
      <c r="P49" s="6">
        <v>0.39</v>
      </c>
      <c r="Q49" s="6">
        <f t="shared" si="1"/>
        <v>99.514389999999992</v>
      </c>
      <c r="R49" s="6"/>
      <c r="S49" s="6"/>
      <c r="T49" s="6"/>
      <c r="U49" s="6"/>
      <c r="V49" s="6"/>
      <c r="W49" s="6"/>
      <c r="X49" s="6"/>
      <c r="Y49" s="6">
        <v>588</v>
      </c>
      <c r="Z49" s="6"/>
      <c r="AA49" s="6"/>
      <c r="AB49" s="6">
        <v>22</v>
      </c>
      <c r="AC49" s="6"/>
      <c r="AD49" s="6"/>
      <c r="AE49" s="6"/>
      <c r="AF49" s="6"/>
      <c r="AG49" s="6"/>
      <c r="AH49" s="6">
        <v>173</v>
      </c>
      <c r="AI49" s="6">
        <v>24</v>
      </c>
      <c r="AJ49" s="6"/>
      <c r="AK49" s="6">
        <v>18</v>
      </c>
      <c r="AL49" s="6">
        <v>90</v>
      </c>
      <c r="AM49" s="6">
        <v>71</v>
      </c>
      <c r="AN49" s="6">
        <v>22</v>
      </c>
      <c r="AO49" s="6">
        <v>26</v>
      </c>
      <c r="AP49" s="6">
        <v>588</v>
      </c>
      <c r="AQ49" s="6">
        <v>22</v>
      </c>
      <c r="AR49" s="6">
        <v>92</v>
      </c>
      <c r="AS49" s="6"/>
      <c r="AT49" s="6"/>
      <c r="AU49" s="6"/>
      <c r="AV49" s="6"/>
      <c r="AW49" s="6"/>
      <c r="AX49" s="6"/>
      <c r="AY49" s="6"/>
      <c r="AZ49" s="6">
        <v>332</v>
      </c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>
        <v>4</v>
      </c>
      <c r="BU49" s="6">
        <v>1</v>
      </c>
      <c r="BV49" s="6">
        <v>3417.0613272585574</v>
      </c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>
        <v>12.76923076923077</v>
      </c>
      <c r="CK49" s="6">
        <v>83</v>
      </c>
      <c r="CL49" s="6">
        <v>4.4217687074829932E-2</v>
      </c>
      <c r="CM49" s="6">
        <v>26.727272727272727</v>
      </c>
      <c r="CN49" s="6"/>
      <c r="CO49" s="6"/>
      <c r="CP49" s="6"/>
    </row>
    <row r="50" spans="1:94" x14ac:dyDescent="0.3">
      <c r="A50" s="2" t="s">
        <v>45</v>
      </c>
      <c r="B50" s="2" t="s">
        <v>59</v>
      </c>
      <c r="C50" s="3" t="s">
        <v>402</v>
      </c>
      <c r="D50" s="6">
        <v>63.5</v>
      </c>
      <c r="E50" s="6">
        <v>0.74</v>
      </c>
      <c r="F50" s="6">
        <v>13.79</v>
      </c>
      <c r="G50" s="6">
        <v>4.71</v>
      </c>
      <c r="H50" s="6">
        <v>2.9</v>
      </c>
      <c r="I50" s="6">
        <f t="shared" si="0"/>
        <v>7.1380580000000009</v>
      </c>
      <c r="J50" s="6">
        <v>0.08</v>
      </c>
      <c r="K50" s="6">
        <v>1.64</v>
      </c>
      <c r="L50" s="6">
        <v>3.51</v>
      </c>
      <c r="M50" s="6">
        <v>4.09</v>
      </c>
      <c r="N50" s="6">
        <v>3.2</v>
      </c>
      <c r="O50" s="6">
        <v>0.3</v>
      </c>
      <c r="P50" s="6">
        <v>0.62</v>
      </c>
      <c r="Q50" s="6">
        <f t="shared" si="1"/>
        <v>98.608058000000014</v>
      </c>
      <c r="R50" s="6"/>
      <c r="S50" s="6"/>
      <c r="T50" s="6"/>
      <c r="U50" s="6"/>
      <c r="V50" s="6"/>
      <c r="W50" s="6"/>
      <c r="X50" s="6"/>
      <c r="Y50" s="6">
        <v>359</v>
      </c>
      <c r="Z50" s="6"/>
      <c r="AA50" s="6"/>
      <c r="AB50" s="6">
        <v>37</v>
      </c>
      <c r="AC50" s="6"/>
      <c r="AD50" s="6"/>
      <c r="AE50" s="6"/>
      <c r="AF50" s="6"/>
      <c r="AG50" s="6"/>
      <c r="AH50" s="6">
        <v>146</v>
      </c>
      <c r="AI50" s="6">
        <v>3</v>
      </c>
      <c r="AJ50" s="6"/>
      <c r="AK50" s="6">
        <v>22</v>
      </c>
      <c r="AL50" s="6">
        <v>82</v>
      </c>
      <c r="AM50" s="6">
        <v>40</v>
      </c>
      <c r="AN50" s="6"/>
      <c r="AO50" s="6">
        <v>46</v>
      </c>
      <c r="AP50" s="6">
        <v>359</v>
      </c>
      <c r="AQ50" s="6">
        <v>37</v>
      </c>
      <c r="AR50" s="6">
        <v>143</v>
      </c>
      <c r="AS50" s="6">
        <v>2</v>
      </c>
      <c r="AT50" s="6"/>
      <c r="AU50" s="6"/>
      <c r="AV50" s="6"/>
      <c r="AW50" s="6"/>
      <c r="AX50" s="6"/>
      <c r="AY50" s="6"/>
      <c r="AZ50" s="6">
        <v>493</v>
      </c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>
        <v>4436.1848810023375</v>
      </c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>
        <v>10.717391304347826</v>
      </c>
      <c r="CK50" s="6"/>
      <c r="CL50" s="6">
        <v>0.12813370473537605</v>
      </c>
      <c r="CM50" s="6">
        <v>9.7027027027027035</v>
      </c>
      <c r="CN50" s="6"/>
      <c r="CO50" s="6"/>
      <c r="CP50" s="6"/>
    </row>
    <row r="51" spans="1:94" x14ac:dyDescent="0.3">
      <c r="A51" s="2" t="s">
        <v>455</v>
      </c>
      <c r="B51" s="2" t="s">
        <v>63</v>
      </c>
      <c r="C51" s="3" t="s">
        <v>385</v>
      </c>
      <c r="D51" s="6">
        <v>75.930000000000007</v>
      </c>
      <c r="E51" s="6">
        <v>0.22</v>
      </c>
      <c r="F51" s="6">
        <v>12.57</v>
      </c>
      <c r="G51" s="6">
        <v>0.36</v>
      </c>
      <c r="H51" s="6">
        <v>0.71</v>
      </c>
      <c r="I51" s="6">
        <f t="shared" si="0"/>
        <v>1.033928</v>
      </c>
      <c r="J51" s="6">
        <v>0.02</v>
      </c>
      <c r="K51" s="6">
        <v>0.2</v>
      </c>
      <c r="L51" s="6">
        <v>1.1499999999999999</v>
      </c>
      <c r="M51" s="6">
        <v>3.77</v>
      </c>
      <c r="N51" s="6">
        <v>4.5599999999999996</v>
      </c>
      <c r="O51" s="6">
        <v>0.03</v>
      </c>
      <c r="P51" s="6"/>
      <c r="Q51" s="6">
        <f t="shared" si="1"/>
        <v>99.483928000000006</v>
      </c>
      <c r="R51" s="6"/>
      <c r="S51" s="6"/>
      <c r="T51" s="6"/>
      <c r="U51" s="6"/>
      <c r="V51" s="6"/>
      <c r="W51" s="6"/>
      <c r="X51" s="6"/>
      <c r="Y51" s="6">
        <v>210</v>
      </c>
      <c r="Z51" s="6"/>
      <c r="AA51" s="6"/>
      <c r="AB51" s="6">
        <v>6</v>
      </c>
      <c r="AC51" s="6"/>
      <c r="AD51" s="6"/>
      <c r="AE51" s="6"/>
      <c r="AF51" s="6"/>
      <c r="AG51" s="6"/>
      <c r="AH51" s="6">
        <v>34</v>
      </c>
      <c r="AI51" s="6">
        <v>3</v>
      </c>
      <c r="AJ51" s="6"/>
      <c r="AK51" s="6">
        <v>13</v>
      </c>
      <c r="AL51" s="6">
        <v>15</v>
      </c>
      <c r="AM51" s="6">
        <v>20</v>
      </c>
      <c r="AN51" s="6"/>
      <c r="AO51" s="6">
        <v>64</v>
      </c>
      <c r="AP51" s="6">
        <v>210</v>
      </c>
      <c r="AQ51" s="6">
        <v>6</v>
      </c>
      <c r="AR51" s="6">
        <v>161</v>
      </c>
      <c r="AS51" s="6">
        <v>2</v>
      </c>
      <c r="AT51" s="6"/>
      <c r="AU51" s="6"/>
      <c r="AV51" s="6"/>
      <c r="AW51" s="6"/>
      <c r="AX51" s="6"/>
      <c r="AY51" s="6"/>
      <c r="AZ51" s="6">
        <v>632</v>
      </c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>
        <v>1318.8657754331275</v>
      </c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>
        <v>9.875</v>
      </c>
      <c r="CK51" s="6"/>
      <c r="CL51" s="6">
        <v>0.30476190476190479</v>
      </c>
      <c r="CM51" s="6">
        <v>35</v>
      </c>
      <c r="CN51" s="6"/>
      <c r="CO51" s="6"/>
      <c r="CP51" s="6"/>
    </row>
    <row r="52" spans="1:94" x14ac:dyDescent="0.3">
      <c r="A52" s="4" t="s">
        <v>14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</row>
    <row r="53" spans="1:94" x14ac:dyDescent="0.3">
      <c r="A53" s="2" t="s">
        <v>454</v>
      </c>
      <c r="B53" s="2" t="s">
        <v>20</v>
      </c>
      <c r="C53" s="3" t="s">
        <v>385</v>
      </c>
      <c r="D53" s="6">
        <v>54.2</v>
      </c>
      <c r="E53" s="6">
        <v>0.69</v>
      </c>
      <c r="F53" s="6">
        <v>17.100000000000001</v>
      </c>
      <c r="G53" s="6">
        <v>2.5299999999999998</v>
      </c>
      <c r="H53" s="6">
        <v>5.63</v>
      </c>
      <c r="I53" s="6">
        <f t="shared" si="0"/>
        <v>7.9064940000000004</v>
      </c>
      <c r="J53" s="6">
        <v>0.18</v>
      </c>
      <c r="K53" s="6">
        <v>5.61</v>
      </c>
      <c r="L53" s="6">
        <v>8.81</v>
      </c>
      <c r="M53" s="6">
        <v>3.05</v>
      </c>
      <c r="N53" s="6">
        <v>1.1200000000000001</v>
      </c>
      <c r="O53" s="6">
        <v>0.19</v>
      </c>
      <c r="P53" s="6">
        <v>0.53</v>
      </c>
      <c r="Q53" s="6">
        <f t="shared" si="1"/>
        <v>99.386494000000013</v>
      </c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>
        <v>45</v>
      </c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>
        <v>4136.4426593129901</v>
      </c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</row>
    <row r="54" spans="1:94" x14ac:dyDescent="0.3">
      <c r="A54" s="2" t="s">
        <v>453</v>
      </c>
      <c r="B54" s="2" t="s">
        <v>20</v>
      </c>
      <c r="C54" s="3" t="s">
        <v>385</v>
      </c>
      <c r="D54" s="6">
        <v>55.14</v>
      </c>
      <c r="E54" s="6">
        <v>0.61</v>
      </c>
      <c r="F54" s="6">
        <v>16.36</v>
      </c>
      <c r="G54" s="6">
        <v>3.05</v>
      </c>
      <c r="H54" s="6">
        <v>4.71</v>
      </c>
      <c r="I54" s="6">
        <f t="shared" si="0"/>
        <v>7.4543900000000001</v>
      </c>
      <c r="J54" s="6">
        <v>0.16</v>
      </c>
      <c r="K54" s="6">
        <v>5.17</v>
      </c>
      <c r="L54" s="6">
        <v>9.18</v>
      </c>
      <c r="M54" s="6">
        <v>2.75</v>
      </c>
      <c r="N54" s="6">
        <v>1.07</v>
      </c>
      <c r="O54" s="6">
        <v>0.14000000000000001</v>
      </c>
      <c r="P54" s="6">
        <v>1.1200000000000001</v>
      </c>
      <c r="Q54" s="6">
        <f t="shared" si="1"/>
        <v>99.154389999999992</v>
      </c>
      <c r="R54" s="6"/>
      <c r="S54" s="6"/>
      <c r="T54" s="6"/>
      <c r="U54" s="6"/>
      <c r="V54" s="6"/>
      <c r="W54" s="6"/>
      <c r="X54" s="6"/>
      <c r="Y54" s="6">
        <v>540</v>
      </c>
      <c r="Z54" s="6"/>
      <c r="AA54" s="6"/>
      <c r="AB54" s="6">
        <v>24</v>
      </c>
      <c r="AC54" s="6"/>
      <c r="AD54" s="6"/>
      <c r="AE54" s="6"/>
      <c r="AF54" s="6"/>
      <c r="AG54" s="6"/>
      <c r="AH54" s="6">
        <v>203</v>
      </c>
      <c r="AI54" s="6">
        <v>132</v>
      </c>
      <c r="AJ54" s="6"/>
      <c r="AK54" s="6">
        <v>49</v>
      </c>
      <c r="AL54" s="6">
        <v>170</v>
      </c>
      <c r="AM54" s="6">
        <v>60</v>
      </c>
      <c r="AN54" s="6">
        <v>19</v>
      </c>
      <c r="AO54" s="6">
        <v>17</v>
      </c>
      <c r="AP54" s="6">
        <v>540</v>
      </c>
      <c r="AQ54" s="6">
        <v>24</v>
      </c>
      <c r="AR54" s="6">
        <v>55</v>
      </c>
      <c r="AS54" s="6"/>
      <c r="AT54" s="6"/>
      <c r="AU54" s="6"/>
      <c r="AV54" s="6"/>
      <c r="AW54" s="6"/>
      <c r="AX54" s="6"/>
      <c r="AY54" s="6"/>
      <c r="AZ54" s="6">
        <v>233</v>
      </c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>
        <v>3656.8551046100356</v>
      </c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>
        <v>13.705882352941176</v>
      </c>
      <c r="CK54" s="6"/>
      <c r="CL54" s="6">
        <v>3.1481481481481478E-2</v>
      </c>
      <c r="CM54" s="6">
        <v>22.5</v>
      </c>
      <c r="CN54" s="6"/>
      <c r="CO54" s="6"/>
      <c r="CP54" s="6"/>
    </row>
    <row r="55" spans="1:94" x14ac:dyDescent="0.3">
      <c r="A55" s="2" t="s">
        <v>452</v>
      </c>
      <c r="B55" s="2" t="s">
        <v>374</v>
      </c>
      <c r="C55" s="3" t="s">
        <v>385</v>
      </c>
      <c r="D55" s="6">
        <v>61</v>
      </c>
      <c r="E55" s="6">
        <v>0.73</v>
      </c>
      <c r="F55" s="6">
        <v>15</v>
      </c>
      <c r="G55" s="6">
        <v>1.62</v>
      </c>
      <c r="H55" s="6">
        <v>4.62</v>
      </c>
      <c r="I55" s="6">
        <f t="shared" si="0"/>
        <v>6.0776760000000003</v>
      </c>
      <c r="J55" s="6">
        <v>0.12</v>
      </c>
      <c r="K55" s="6">
        <v>3.84</v>
      </c>
      <c r="L55" s="6">
        <v>6.13</v>
      </c>
      <c r="M55" s="6">
        <v>3.05</v>
      </c>
      <c r="N55" s="6">
        <v>2.0499999999999998</v>
      </c>
      <c r="O55" s="6">
        <v>0.23</v>
      </c>
      <c r="P55" s="6">
        <v>0.84</v>
      </c>
      <c r="Q55" s="6">
        <f t="shared" si="1"/>
        <v>99.067675999999992</v>
      </c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>
        <v>110</v>
      </c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>
        <v>4376.2364366644688</v>
      </c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</row>
    <row r="56" spans="1:94" x14ac:dyDescent="0.3">
      <c r="A56" s="2" t="s">
        <v>335</v>
      </c>
      <c r="B56" s="2" t="s">
        <v>374</v>
      </c>
      <c r="C56" s="3" t="s">
        <v>385</v>
      </c>
      <c r="D56" s="6">
        <v>62.4</v>
      </c>
      <c r="E56" s="6">
        <v>0.72</v>
      </c>
      <c r="F56" s="6">
        <v>15.67</v>
      </c>
      <c r="G56" s="6">
        <v>2.35</v>
      </c>
      <c r="H56" s="6">
        <v>3.85</v>
      </c>
      <c r="I56" s="6">
        <f t="shared" si="0"/>
        <v>5.9645299999999999</v>
      </c>
      <c r="J56" s="6">
        <v>0.11</v>
      </c>
      <c r="K56" s="6">
        <v>3.04</v>
      </c>
      <c r="L56" s="6">
        <v>6.33</v>
      </c>
      <c r="M56" s="6">
        <v>2.58</v>
      </c>
      <c r="N56" s="6">
        <v>2.13</v>
      </c>
      <c r="O56" s="6">
        <v>0.21</v>
      </c>
      <c r="P56" s="6">
        <v>0.56999999999999995</v>
      </c>
      <c r="Q56" s="6">
        <f t="shared" si="1"/>
        <v>99.724529999999973</v>
      </c>
      <c r="R56" s="6"/>
      <c r="S56" s="6"/>
      <c r="T56" s="6"/>
      <c r="U56" s="6"/>
      <c r="V56" s="6"/>
      <c r="W56" s="6"/>
      <c r="X56" s="6"/>
      <c r="Y56" s="6">
        <v>423</v>
      </c>
      <c r="Z56" s="6"/>
      <c r="AA56" s="6"/>
      <c r="AB56" s="6">
        <v>30</v>
      </c>
      <c r="AC56" s="6"/>
      <c r="AD56" s="6"/>
      <c r="AE56" s="6"/>
      <c r="AF56" s="6"/>
      <c r="AG56" s="6"/>
      <c r="AH56" s="6">
        <v>166</v>
      </c>
      <c r="AI56" s="6">
        <v>59</v>
      </c>
      <c r="AJ56" s="6"/>
      <c r="AK56" s="6">
        <v>25</v>
      </c>
      <c r="AL56" s="6">
        <v>180</v>
      </c>
      <c r="AM56" s="6">
        <v>63</v>
      </c>
      <c r="AN56" s="6">
        <v>17</v>
      </c>
      <c r="AO56" s="6">
        <v>46</v>
      </c>
      <c r="AP56" s="6">
        <v>423</v>
      </c>
      <c r="AQ56" s="6">
        <v>30</v>
      </c>
      <c r="AR56" s="6">
        <v>128</v>
      </c>
      <c r="AS56" s="6"/>
      <c r="AT56" s="6"/>
      <c r="AU56" s="6"/>
      <c r="AV56" s="6"/>
      <c r="AW56" s="6"/>
      <c r="AX56" s="6"/>
      <c r="AY56" s="6"/>
      <c r="AZ56" s="6">
        <v>403</v>
      </c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>
        <v>4316.2879923265991</v>
      </c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>
        <v>8.7608695652173907</v>
      </c>
      <c r="CK56" s="6"/>
      <c r="CL56" s="6">
        <v>0.10874704491725769</v>
      </c>
      <c r="CM56" s="6">
        <v>14.1</v>
      </c>
      <c r="CN56" s="6"/>
      <c r="CO56" s="6"/>
      <c r="CP56" s="6"/>
    </row>
    <row r="57" spans="1:94" x14ac:dyDescent="0.3">
      <c r="A57" s="2" t="s">
        <v>451</v>
      </c>
      <c r="B57" s="2" t="s">
        <v>450</v>
      </c>
      <c r="C57" s="3" t="s">
        <v>385</v>
      </c>
      <c r="D57" s="6">
        <v>60.32</v>
      </c>
      <c r="E57" s="6">
        <v>0.74</v>
      </c>
      <c r="F57" s="6">
        <v>17.78</v>
      </c>
      <c r="G57" s="6">
        <v>3.94</v>
      </c>
      <c r="H57" s="6">
        <v>3.15</v>
      </c>
      <c r="I57" s="6">
        <f t="shared" si="0"/>
        <v>6.6952119999999997</v>
      </c>
      <c r="J57" s="6">
        <v>0.12</v>
      </c>
      <c r="K57" s="6">
        <v>2.84</v>
      </c>
      <c r="L57" s="6">
        <v>5</v>
      </c>
      <c r="M57" s="6">
        <v>3.05</v>
      </c>
      <c r="N57" s="6">
        <v>0.49</v>
      </c>
      <c r="O57" s="6">
        <v>0.21</v>
      </c>
      <c r="P57" s="6">
        <v>2.37</v>
      </c>
      <c r="Q57" s="6">
        <f t="shared" si="1"/>
        <v>99.615212</v>
      </c>
      <c r="R57" s="6"/>
      <c r="S57" s="6"/>
      <c r="T57" s="6"/>
      <c r="U57" s="6"/>
      <c r="V57" s="6"/>
      <c r="W57" s="6"/>
      <c r="X57" s="6"/>
      <c r="Y57" s="6">
        <v>477</v>
      </c>
      <c r="Z57" s="6"/>
      <c r="AA57" s="6"/>
      <c r="AB57" s="6">
        <v>24</v>
      </c>
      <c r="AC57" s="6"/>
      <c r="AD57" s="6"/>
      <c r="AE57" s="6"/>
      <c r="AF57" s="6"/>
      <c r="AG57" s="6"/>
      <c r="AH57" s="6">
        <v>172</v>
      </c>
      <c r="AI57" s="6">
        <v>33</v>
      </c>
      <c r="AJ57" s="6"/>
      <c r="AK57" s="6">
        <v>20</v>
      </c>
      <c r="AL57" s="6">
        <v>39</v>
      </c>
      <c r="AM57" s="6">
        <v>64</v>
      </c>
      <c r="AN57" s="6">
        <v>22</v>
      </c>
      <c r="AO57" s="6">
        <v>7</v>
      </c>
      <c r="AP57" s="6">
        <v>477</v>
      </c>
      <c r="AQ57" s="6">
        <v>24</v>
      </c>
      <c r="AR57" s="6">
        <v>89</v>
      </c>
      <c r="AS57" s="6"/>
      <c r="AT57" s="6"/>
      <c r="AU57" s="6"/>
      <c r="AV57" s="6"/>
      <c r="AW57" s="6"/>
      <c r="AX57" s="6"/>
      <c r="AY57" s="6"/>
      <c r="AZ57" s="6">
        <v>158</v>
      </c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>
        <v>4</v>
      </c>
      <c r="BU57" s="6">
        <v>2</v>
      </c>
      <c r="BV57" s="6">
        <v>4436.1848810023375</v>
      </c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>
        <v>22.571428571428573</v>
      </c>
      <c r="CK57" s="6">
        <v>39.5</v>
      </c>
      <c r="CL57" s="6">
        <v>1.4675052410901468E-2</v>
      </c>
      <c r="CM57" s="6">
        <v>19.875</v>
      </c>
      <c r="CN57" s="6"/>
      <c r="CO57" s="6"/>
      <c r="CP57" s="6"/>
    </row>
    <row r="58" spans="1:94" x14ac:dyDescent="0.3">
      <c r="A58" s="2" t="s">
        <v>449</v>
      </c>
      <c r="B58" s="2" t="s">
        <v>373</v>
      </c>
      <c r="C58" s="3" t="s">
        <v>385</v>
      </c>
      <c r="D58" s="6">
        <v>52.6</v>
      </c>
      <c r="E58" s="6">
        <v>0.54</v>
      </c>
      <c r="F58" s="6">
        <v>16.5</v>
      </c>
      <c r="G58" s="6">
        <v>2.8</v>
      </c>
      <c r="H58" s="6">
        <v>5.58</v>
      </c>
      <c r="I58" s="6">
        <f t="shared" si="0"/>
        <v>8.0994399999999995</v>
      </c>
      <c r="J58" s="6">
        <v>0.22</v>
      </c>
      <c r="K58" s="6">
        <v>5.95</v>
      </c>
      <c r="L58" s="6">
        <v>11.3</v>
      </c>
      <c r="M58" s="6">
        <v>2.86</v>
      </c>
      <c r="N58" s="6">
        <v>0.36</v>
      </c>
      <c r="O58" s="6">
        <v>0.12</v>
      </c>
      <c r="P58" s="6">
        <v>0.68</v>
      </c>
      <c r="Q58" s="6">
        <f t="shared" si="1"/>
        <v>99.229440000000011</v>
      </c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>
        <v>35</v>
      </c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>
        <v>3237.2159942449498</v>
      </c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</row>
    <row r="59" spans="1:94" x14ac:dyDescent="0.3">
      <c r="A59" s="2" t="s">
        <v>333</v>
      </c>
      <c r="B59" s="2" t="s">
        <v>373</v>
      </c>
      <c r="C59" s="3" t="s">
        <v>385</v>
      </c>
      <c r="D59" s="6">
        <v>56.07</v>
      </c>
      <c r="E59" s="6">
        <v>0.73</v>
      </c>
      <c r="F59" s="6">
        <v>16.420000000000002</v>
      </c>
      <c r="G59" s="6">
        <v>3.06</v>
      </c>
      <c r="H59" s="6">
        <v>4.38</v>
      </c>
      <c r="I59" s="6">
        <f t="shared" si="0"/>
        <v>7.1333880000000001</v>
      </c>
      <c r="J59" s="6">
        <v>0.1</v>
      </c>
      <c r="K59" s="6">
        <v>4.42</v>
      </c>
      <c r="L59" s="6">
        <v>8.19</v>
      </c>
      <c r="M59" s="6">
        <v>3.95</v>
      </c>
      <c r="N59" s="6">
        <v>1.39</v>
      </c>
      <c r="O59" s="6">
        <v>0.2</v>
      </c>
      <c r="P59" s="6">
        <v>1.0900000000000001</v>
      </c>
      <c r="Q59" s="6">
        <f t="shared" si="1"/>
        <v>99.693387999999999</v>
      </c>
      <c r="R59" s="6"/>
      <c r="S59" s="6"/>
      <c r="T59" s="6"/>
      <c r="U59" s="6"/>
      <c r="V59" s="6"/>
      <c r="W59" s="6"/>
      <c r="X59" s="6"/>
      <c r="Y59" s="6">
        <v>555</v>
      </c>
      <c r="Z59" s="6"/>
      <c r="AA59" s="6"/>
      <c r="AB59" s="6">
        <v>21</v>
      </c>
      <c r="AC59" s="6"/>
      <c r="AD59" s="6"/>
      <c r="AE59" s="6"/>
      <c r="AF59" s="6"/>
      <c r="AG59" s="6"/>
      <c r="AH59" s="6">
        <v>228</v>
      </c>
      <c r="AI59" s="6">
        <v>68</v>
      </c>
      <c r="AJ59" s="6"/>
      <c r="AK59" s="6">
        <v>35</v>
      </c>
      <c r="AL59" s="6">
        <v>32</v>
      </c>
      <c r="AM59" s="6">
        <v>69</v>
      </c>
      <c r="AN59" s="6">
        <v>18</v>
      </c>
      <c r="AO59" s="6">
        <v>29</v>
      </c>
      <c r="AP59" s="6">
        <v>555</v>
      </c>
      <c r="AQ59" s="6">
        <v>21</v>
      </c>
      <c r="AR59" s="6">
        <v>81</v>
      </c>
      <c r="AS59" s="6"/>
      <c r="AT59" s="6"/>
      <c r="AU59" s="6"/>
      <c r="AV59" s="6"/>
      <c r="AW59" s="6"/>
      <c r="AX59" s="6"/>
      <c r="AY59" s="6"/>
      <c r="AZ59" s="6">
        <v>289</v>
      </c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>
        <v>2</v>
      </c>
      <c r="BU59" s="6"/>
      <c r="BV59" s="6">
        <v>4376.2364366644688</v>
      </c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>
        <v>9.9655172413793096</v>
      </c>
      <c r="CK59" s="6">
        <v>144.5</v>
      </c>
      <c r="CL59" s="6">
        <v>5.2252252252252253E-2</v>
      </c>
      <c r="CM59" s="6">
        <v>26.428571428571427</v>
      </c>
      <c r="CN59" s="6"/>
      <c r="CO59" s="6"/>
      <c r="CP59" s="6"/>
    </row>
    <row r="60" spans="1:94" x14ac:dyDescent="0.3">
      <c r="A60" s="2" t="s">
        <v>448</v>
      </c>
      <c r="B60" s="2" t="s">
        <v>1274</v>
      </c>
      <c r="C60" s="3" t="s">
        <v>385</v>
      </c>
      <c r="D60" s="6">
        <v>45.5</v>
      </c>
      <c r="E60" s="6">
        <v>0.87</v>
      </c>
      <c r="F60" s="6">
        <v>16.399999999999999</v>
      </c>
      <c r="G60" s="6">
        <v>6.32</v>
      </c>
      <c r="H60" s="6">
        <v>7.5</v>
      </c>
      <c r="I60" s="6">
        <f t="shared" si="0"/>
        <v>13.186736</v>
      </c>
      <c r="J60" s="6">
        <v>0.25</v>
      </c>
      <c r="K60" s="6">
        <v>7.31</v>
      </c>
      <c r="L60" s="6">
        <v>12</v>
      </c>
      <c r="M60" s="6">
        <v>1.39</v>
      </c>
      <c r="N60" s="6">
        <v>0.3</v>
      </c>
      <c r="O60" s="6">
        <v>0.11</v>
      </c>
      <c r="P60" s="6">
        <v>1.21</v>
      </c>
      <c r="Q60" s="6">
        <f t="shared" si="1"/>
        <v>98.526735999999985</v>
      </c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>
        <v>15</v>
      </c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>
        <v>5215.5146573946413</v>
      </c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</row>
    <row r="61" spans="1:94" x14ac:dyDescent="0.3">
      <c r="A61" s="2" t="s">
        <v>331</v>
      </c>
      <c r="B61" s="2" t="s">
        <v>372</v>
      </c>
      <c r="C61" s="3" t="s">
        <v>402</v>
      </c>
      <c r="D61" s="6">
        <v>56.3</v>
      </c>
      <c r="E61" s="6">
        <v>0.6</v>
      </c>
      <c r="F61" s="6">
        <v>17.53</v>
      </c>
      <c r="G61" s="6">
        <v>3.56</v>
      </c>
      <c r="H61" s="6">
        <v>4.1100000000000003</v>
      </c>
      <c r="I61" s="6">
        <f t="shared" si="0"/>
        <v>7.313288</v>
      </c>
      <c r="J61" s="6">
        <v>0.16</v>
      </c>
      <c r="K61" s="6">
        <v>4.3</v>
      </c>
      <c r="L61" s="6">
        <v>7.86</v>
      </c>
      <c r="M61" s="6">
        <v>3.34</v>
      </c>
      <c r="N61" s="6">
        <v>0.99</v>
      </c>
      <c r="O61" s="6">
        <v>0.18</v>
      </c>
      <c r="P61" s="6">
        <v>0.89</v>
      </c>
      <c r="Q61" s="6">
        <f t="shared" si="1"/>
        <v>99.463288000000006</v>
      </c>
      <c r="R61" s="6"/>
      <c r="S61" s="6"/>
      <c r="T61" s="6"/>
      <c r="U61" s="6"/>
      <c r="V61" s="6"/>
      <c r="W61" s="6"/>
      <c r="X61" s="6"/>
      <c r="Y61" s="6">
        <v>602</v>
      </c>
      <c r="Z61" s="6"/>
      <c r="AA61" s="6"/>
      <c r="AB61" s="6">
        <v>16</v>
      </c>
      <c r="AC61" s="6"/>
      <c r="AD61" s="6"/>
      <c r="AE61" s="6"/>
      <c r="AF61" s="6"/>
      <c r="AG61" s="6"/>
      <c r="AH61" s="6">
        <v>193</v>
      </c>
      <c r="AI61" s="6">
        <v>36</v>
      </c>
      <c r="AJ61" s="6"/>
      <c r="AK61" s="6">
        <v>30</v>
      </c>
      <c r="AL61" s="6">
        <v>96</v>
      </c>
      <c r="AM61" s="6">
        <v>69</v>
      </c>
      <c r="AN61" s="6">
        <v>21</v>
      </c>
      <c r="AO61" s="6">
        <v>20</v>
      </c>
      <c r="AP61" s="6">
        <v>602</v>
      </c>
      <c r="AQ61" s="6">
        <v>16</v>
      </c>
      <c r="AR61" s="6">
        <v>33</v>
      </c>
      <c r="AS61" s="6"/>
      <c r="AT61" s="6"/>
      <c r="AU61" s="6"/>
      <c r="AV61" s="6"/>
      <c r="AW61" s="6"/>
      <c r="AX61" s="6"/>
      <c r="AY61" s="6"/>
      <c r="AZ61" s="6">
        <v>219</v>
      </c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>
        <v>3</v>
      </c>
      <c r="BU61" s="6"/>
      <c r="BV61" s="6">
        <v>3596.9066602721659</v>
      </c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>
        <v>10.95</v>
      </c>
      <c r="CK61" s="6">
        <v>73</v>
      </c>
      <c r="CL61" s="6">
        <v>3.3222591362126248E-2</v>
      </c>
      <c r="CM61" s="6">
        <v>37.625</v>
      </c>
      <c r="CN61" s="6"/>
      <c r="CO61" s="6"/>
      <c r="CP61" s="6"/>
    </row>
    <row r="62" spans="1:94" x14ac:dyDescent="0.3">
      <c r="A62" s="2" t="s">
        <v>47</v>
      </c>
      <c r="B62" s="2" t="s">
        <v>372</v>
      </c>
      <c r="C62" s="3" t="s">
        <v>402</v>
      </c>
      <c r="D62" s="6">
        <v>52.83</v>
      </c>
      <c r="E62" s="6">
        <v>0.59</v>
      </c>
      <c r="F62" s="6">
        <v>19.100000000000001</v>
      </c>
      <c r="G62" s="6">
        <v>4.13</v>
      </c>
      <c r="H62" s="6">
        <v>4.25</v>
      </c>
      <c r="I62" s="6">
        <f t="shared" si="0"/>
        <v>7.9661740000000005</v>
      </c>
      <c r="J62" s="6">
        <v>0.16</v>
      </c>
      <c r="K62" s="6">
        <v>4.7699999999999996</v>
      </c>
      <c r="L62" s="6">
        <v>9.64</v>
      </c>
      <c r="M62" s="6">
        <v>2.87</v>
      </c>
      <c r="N62" s="6">
        <v>0.71</v>
      </c>
      <c r="O62" s="6">
        <v>0.19</v>
      </c>
      <c r="P62" s="6">
        <v>0.76</v>
      </c>
      <c r="Q62" s="6">
        <f t="shared" si="1"/>
        <v>99.586174</v>
      </c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>
        <v>12.8</v>
      </c>
      <c r="AP62" s="6">
        <v>59.6</v>
      </c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>
        <v>3536.9582159342967</v>
      </c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>
        <v>0.21476510067114093</v>
      </c>
      <c r="CM62" s="6"/>
      <c r="CN62" s="6"/>
      <c r="CO62" s="6"/>
      <c r="CP62" s="6"/>
    </row>
    <row r="63" spans="1:94" x14ac:dyDescent="0.3">
      <c r="A63" s="2" t="s">
        <v>332</v>
      </c>
      <c r="B63" s="2" t="s">
        <v>372</v>
      </c>
      <c r="C63" s="3" t="s">
        <v>385</v>
      </c>
      <c r="D63" s="6">
        <v>53.71</v>
      </c>
      <c r="E63" s="6">
        <v>0.62</v>
      </c>
      <c r="F63" s="6">
        <v>18.100000000000001</v>
      </c>
      <c r="G63" s="6">
        <v>4.0599999999999996</v>
      </c>
      <c r="H63" s="6">
        <v>4.0999999999999996</v>
      </c>
      <c r="I63" s="6">
        <f t="shared" si="0"/>
        <v>7.7531879999999997</v>
      </c>
      <c r="J63" s="6">
        <v>0.15</v>
      </c>
      <c r="K63" s="6">
        <v>4.68</v>
      </c>
      <c r="L63" s="6">
        <v>9.34</v>
      </c>
      <c r="M63" s="6">
        <v>3.8</v>
      </c>
      <c r="N63" s="6">
        <v>0.62</v>
      </c>
      <c r="O63" s="6">
        <v>0.12</v>
      </c>
      <c r="P63" s="6">
        <v>0.84</v>
      </c>
      <c r="Q63" s="6">
        <f t="shared" si="1"/>
        <v>99.733188000000027</v>
      </c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>
        <v>3716.8035489479053</v>
      </c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</row>
    <row r="64" spans="1:94" x14ac:dyDescent="0.3">
      <c r="A64" s="2" t="s">
        <v>1282</v>
      </c>
      <c r="B64" s="2" t="s">
        <v>372</v>
      </c>
      <c r="C64" s="3" t="s">
        <v>385</v>
      </c>
      <c r="D64" s="6">
        <v>53.84</v>
      </c>
      <c r="E64" s="6">
        <v>0.72</v>
      </c>
      <c r="F64" s="6">
        <v>17.02</v>
      </c>
      <c r="G64" s="6">
        <v>3.56</v>
      </c>
      <c r="H64" s="6">
        <v>4.16</v>
      </c>
      <c r="I64" s="6">
        <f t="shared" si="0"/>
        <v>7.3632880000000007</v>
      </c>
      <c r="J64" s="6">
        <v>0.17</v>
      </c>
      <c r="K64" s="6">
        <v>5.16</v>
      </c>
      <c r="L64" s="6">
        <v>8.5500000000000007</v>
      </c>
      <c r="M64" s="6">
        <v>3.41</v>
      </c>
      <c r="N64" s="6">
        <v>1.27</v>
      </c>
      <c r="O64" s="6">
        <v>0.22</v>
      </c>
      <c r="P64" s="6">
        <v>1.85</v>
      </c>
      <c r="Q64" s="6">
        <f t="shared" si="1"/>
        <v>99.573287999999977</v>
      </c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>
        <v>4316.2879923265991</v>
      </c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</row>
    <row r="65" spans="1:94" x14ac:dyDescent="0.3">
      <c r="A65" s="2" t="s">
        <v>446</v>
      </c>
      <c r="B65" s="2" t="s">
        <v>372</v>
      </c>
      <c r="C65" s="3" t="s">
        <v>385</v>
      </c>
      <c r="D65" s="6">
        <v>54.5</v>
      </c>
      <c r="E65" s="6">
        <v>0.6</v>
      </c>
      <c r="F65" s="6">
        <v>15.3</v>
      </c>
      <c r="G65" s="6">
        <v>2.5099999999999998</v>
      </c>
      <c r="H65" s="6">
        <v>5.63</v>
      </c>
      <c r="I65" s="6">
        <f t="shared" si="0"/>
        <v>7.8884980000000002</v>
      </c>
      <c r="J65" s="6">
        <v>0.19</v>
      </c>
      <c r="K65" s="6">
        <v>6.38</v>
      </c>
      <c r="L65" s="6">
        <v>9.26</v>
      </c>
      <c r="M65" s="6">
        <v>2.78</v>
      </c>
      <c r="N65" s="6">
        <v>0.17</v>
      </c>
      <c r="O65" s="6">
        <v>0.19</v>
      </c>
      <c r="P65" s="6">
        <v>0.6</v>
      </c>
      <c r="Q65" s="6">
        <f t="shared" si="1"/>
        <v>97.858497999999997</v>
      </c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>
        <v>60</v>
      </c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>
        <v>3596.9066602721659</v>
      </c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</row>
    <row r="66" spans="1:94" x14ac:dyDescent="0.3">
      <c r="A66" s="2" t="s">
        <v>445</v>
      </c>
      <c r="B66" s="2" t="s">
        <v>372</v>
      </c>
      <c r="C66" s="3" t="s">
        <v>385</v>
      </c>
      <c r="D66" s="6">
        <v>57.8</v>
      </c>
      <c r="E66" s="6">
        <v>0.41</v>
      </c>
      <c r="F66" s="6">
        <v>18.96</v>
      </c>
      <c r="G66" s="6">
        <v>3.69</v>
      </c>
      <c r="H66" s="6">
        <v>2.92</v>
      </c>
      <c r="I66" s="6">
        <f t="shared" si="0"/>
        <v>6.2402619999999995</v>
      </c>
      <c r="J66" s="6">
        <v>0.12</v>
      </c>
      <c r="K66" s="6">
        <v>3.14</v>
      </c>
      <c r="L66" s="6">
        <v>7.67</v>
      </c>
      <c r="M66" s="6">
        <v>3.63</v>
      </c>
      <c r="N66" s="6">
        <v>0.39</v>
      </c>
      <c r="O66" s="6">
        <v>0.19</v>
      </c>
      <c r="P66" s="6">
        <v>1.1000000000000001</v>
      </c>
      <c r="Q66" s="6">
        <f t="shared" si="1"/>
        <v>99.650261999999984</v>
      </c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>
        <v>2457.8862178526465</v>
      </c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</row>
    <row r="67" spans="1:94" x14ac:dyDescent="0.3">
      <c r="A67" s="2" t="s">
        <v>466</v>
      </c>
      <c r="B67" s="2" t="s">
        <v>372</v>
      </c>
      <c r="C67" s="3" t="s">
        <v>397</v>
      </c>
      <c r="D67" s="6">
        <v>52.95</v>
      </c>
      <c r="E67" s="6">
        <v>0.39</v>
      </c>
      <c r="F67" s="6">
        <v>24.57</v>
      </c>
      <c r="G67" s="6">
        <v>4.41</v>
      </c>
      <c r="H67" s="6"/>
      <c r="I67" s="6">
        <f t="shared" si="0"/>
        <v>3.9681180000000005</v>
      </c>
      <c r="J67" s="6">
        <v>0.09</v>
      </c>
      <c r="K67" s="6">
        <v>2.0299999999999998</v>
      </c>
      <c r="L67" s="6">
        <v>10.61</v>
      </c>
      <c r="M67" s="6">
        <v>3.62</v>
      </c>
      <c r="N67" s="6">
        <v>0.36</v>
      </c>
      <c r="O67" s="6">
        <v>0.11</v>
      </c>
      <c r="P67" s="6">
        <v>0.63</v>
      </c>
      <c r="Q67" s="6">
        <f t="shared" si="1"/>
        <v>99.328118000000003</v>
      </c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>
        <v>15.6</v>
      </c>
      <c r="AH67" s="6">
        <v>134.9</v>
      </c>
      <c r="AI67" s="6">
        <v>20.100000000000001</v>
      </c>
      <c r="AJ67" s="6">
        <v>13.4</v>
      </c>
      <c r="AK67" s="6">
        <v>14.8</v>
      </c>
      <c r="AL67" s="6">
        <v>480.3</v>
      </c>
      <c r="AM67" s="6">
        <v>36.799999999999997</v>
      </c>
      <c r="AN67" s="6">
        <v>20.2</v>
      </c>
      <c r="AO67" s="6">
        <v>4</v>
      </c>
      <c r="AP67" s="6">
        <v>791.6</v>
      </c>
      <c r="AQ67" s="6">
        <v>8.6</v>
      </c>
      <c r="AR67" s="6">
        <v>15.2</v>
      </c>
      <c r="AS67" s="6">
        <v>0.4</v>
      </c>
      <c r="AT67" s="6">
        <v>1.2</v>
      </c>
      <c r="AU67" s="6"/>
      <c r="AV67" s="6"/>
      <c r="AW67" s="6"/>
      <c r="AX67" s="6"/>
      <c r="AY67" s="6"/>
      <c r="AZ67" s="6">
        <v>166.9</v>
      </c>
      <c r="BA67" s="6">
        <v>6.5</v>
      </c>
      <c r="BB67" s="6">
        <v>6.7</v>
      </c>
      <c r="BC67" s="6"/>
      <c r="BD67" s="6">
        <v>9.3000000000000007</v>
      </c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>
        <v>2</v>
      </c>
      <c r="BT67" s="6"/>
      <c r="BU67" s="6"/>
      <c r="BV67" s="6">
        <v>2337.9893291769081</v>
      </c>
      <c r="BW67" s="6"/>
      <c r="BX67" s="6"/>
      <c r="BY67" s="6"/>
      <c r="BZ67" s="6"/>
      <c r="CA67" s="6"/>
      <c r="CB67" s="6"/>
      <c r="CC67" s="6">
        <v>6.1538461538461542E-2</v>
      </c>
      <c r="CD67" s="6"/>
      <c r="CE67" s="6"/>
      <c r="CF67" s="6"/>
      <c r="CG67" s="6"/>
      <c r="CH67" s="6">
        <v>3.35</v>
      </c>
      <c r="CI67" s="6">
        <v>25.676923076923078</v>
      </c>
      <c r="CJ67" s="6">
        <v>41.725000000000001</v>
      </c>
      <c r="CK67" s="6"/>
      <c r="CL67" s="6">
        <v>5.053057099545225E-3</v>
      </c>
      <c r="CM67" s="6">
        <v>92.04651162790698</v>
      </c>
      <c r="CN67" s="6"/>
      <c r="CO67" s="6"/>
      <c r="CP67" s="6">
        <v>400.25</v>
      </c>
    </row>
    <row r="68" spans="1:94" x14ac:dyDescent="0.3">
      <c r="A68" s="2" t="s">
        <v>329</v>
      </c>
      <c r="B68" s="2" t="s">
        <v>371</v>
      </c>
      <c r="C68" s="3" t="s">
        <v>402</v>
      </c>
      <c r="D68" s="6">
        <v>60.7</v>
      </c>
      <c r="E68" s="6">
        <v>0.38</v>
      </c>
      <c r="F68" s="6">
        <v>17.3</v>
      </c>
      <c r="G68" s="6">
        <v>2.84</v>
      </c>
      <c r="H68" s="6">
        <v>2.91</v>
      </c>
      <c r="I68" s="6">
        <f t="shared" si="0"/>
        <v>5.4654319999999998</v>
      </c>
      <c r="J68" s="6">
        <v>0.15</v>
      </c>
      <c r="K68" s="6">
        <v>2.48</v>
      </c>
      <c r="L68" s="6">
        <v>6.89</v>
      </c>
      <c r="M68" s="6">
        <v>3.47</v>
      </c>
      <c r="N68" s="6">
        <v>1.1599999999999999</v>
      </c>
      <c r="O68" s="6">
        <v>0.12</v>
      </c>
      <c r="P68" s="6">
        <v>0.78</v>
      </c>
      <c r="Q68" s="6">
        <f t="shared" si="1"/>
        <v>98.895432000000028</v>
      </c>
      <c r="R68" s="6"/>
      <c r="S68" s="6"/>
      <c r="T68" s="6"/>
      <c r="U68" s="6"/>
      <c r="V68" s="6"/>
      <c r="W68" s="6"/>
      <c r="X68" s="6"/>
      <c r="Y68" s="6">
        <v>581</v>
      </c>
      <c r="Z68" s="6"/>
      <c r="AA68" s="6"/>
      <c r="AB68" s="6">
        <v>15</v>
      </c>
      <c r="AC68" s="6"/>
      <c r="AD68" s="6"/>
      <c r="AE68" s="6"/>
      <c r="AF68" s="6"/>
      <c r="AG68" s="6"/>
      <c r="AH68" s="6">
        <v>132</v>
      </c>
      <c r="AI68" s="6">
        <v>17</v>
      </c>
      <c r="AJ68" s="6"/>
      <c r="AK68" s="6">
        <v>20</v>
      </c>
      <c r="AL68" s="6">
        <v>60</v>
      </c>
      <c r="AM68" s="6">
        <v>59</v>
      </c>
      <c r="AN68" s="6">
        <v>17</v>
      </c>
      <c r="AO68" s="6">
        <v>24</v>
      </c>
      <c r="AP68" s="6">
        <v>581</v>
      </c>
      <c r="AQ68" s="6">
        <v>15</v>
      </c>
      <c r="AR68" s="6">
        <v>52</v>
      </c>
      <c r="AS68" s="6"/>
      <c r="AT68" s="6"/>
      <c r="AU68" s="6"/>
      <c r="AV68" s="6"/>
      <c r="AW68" s="6"/>
      <c r="AX68" s="6"/>
      <c r="AY68" s="6"/>
      <c r="AZ68" s="6">
        <v>274</v>
      </c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>
        <v>5</v>
      </c>
      <c r="BV68" s="6">
        <v>2278.0408848390384</v>
      </c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>
        <v>11.416666666666666</v>
      </c>
      <c r="CK68" s="6"/>
      <c r="CL68" s="6">
        <v>4.1308089500860588E-2</v>
      </c>
      <c r="CM68" s="6">
        <v>38.733333333333334</v>
      </c>
      <c r="CN68" s="6"/>
      <c r="CO68" s="6"/>
      <c r="CP68" s="6"/>
    </row>
    <row r="69" spans="1:94" x14ac:dyDescent="0.3">
      <c r="A69" s="2" t="s">
        <v>444</v>
      </c>
      <c r="B69" s="2" t="s">
        <v>371</v>
      </c>
      <c r="C69" s="3" t="s">
        <v>397</v>
      </c>
      <c r="D69" s="6">
        <v>61.22</v>
      </c>
      <c r="E69" s="6">
        <v>0.38</v>
      </c>
      <c r="F69" s="6">
        <v>17.72</v>
      </c>
      <c r="G69" s="6">
        <v>5.98</v>
      </c>
      <c r="H69" s="6"/>
      <c r="I69" s="6">
        <f t="shared" si="0"/>
        <v>5.3808040000000004</v>
      </c>
      <c r="J69" s="6">
        <v>0.19</v>
      </c>
      <c r="K69" s="6">
        <v>2.61</v>
      </c>
      <c r="L69" s="6">
        <v>6.77</v>
      </c>
      <c r="M69" s="6">
        <v>3.09</v>
      </c>
      <c r="N69" s="6">
        <v>0.59</v>
      </c>
      <c r="O69" s="6">
        <v>0.09</v>
      </c>
      <c r="P69" s="6">
        <v>0.97</v>
      </c>
      <c r="Q69" s="6">
        <f t="shared" si="1"/>
        <v>99.010803999999993</v>
      </c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>
        <v>16.899999999999999</v>
      </c>
      <c r="AH69" s="6">
        <v>141.19999999999999</v>
      </c>
      <c r="AI69" s="6">
        <v>10.199999999999999</v>
      </c>
      <c r="AJ69" s="6">
        <v>14</v>
      </c>
      <c r="AK69" s="6">
        <v>3.6</v>
      </c>
      <c r="AL69" s="6">
        <v>73.2</v>
      </c>
      <c r="AM69" s="6">
        <v>105.4</v>
      </c>
      <c r="AN69" s="6">
        <v>16</v>
      </c>
      <c r="AO69" s="6">
        <v>7.2</v>
      </c>
      <c r="AP69" s="6">
        <v>568.9</v>
      </c>
      <c r="AQ69" s="6">
        <v>14.1</v>
      </c>
      <c r="AR69" s="6">
        <v>49.8</v>
      </c>
      <c r="AS69" s="6">
        <v>0.7</v>
      </c>
      <c r="AT69" s="6">
        <v>1</v>
      </c>
      <c r="AU69" s="6"/>
      <c r="AV69" s="6"/>
      <c r="AW69" s="6"/>
      <c r="AX69" s="6"/>
      <c r="AY69" s="6"/>
      <c r="AZ69" s="6">
        <v>215.5</v>
      </c>
      <c r="BA69" s="6">
        <v>6.5</v>
      </c>
      <c r="BB69" s="6">
        <v>9.3000000000000007</v>
      </c>
      <c r="BC69" s="6"/>
      <c r="BD69" s="6">
        <v>6.3</v>
      </c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>
        <v>4.9000000000000004</v>
      </c>
      <c r="BT69" s="6">
        <v>0.8</v>
      </c>
      <c r="BU69" s="6">
        <v>1.2</v>
      </c>
      <c r="BV69" s="6">
        <v>2278.0408848390384</v>
      </c>
      <c r="BW69" s="6"/>
      <c r="BX69" s="6"/>
      <c r="BY69" s="6"/>
      <c r="BZ69" s="6"/>
      <c r="CA69" s="6"/>
      <c r="CB69" s="6"/>
      <c r="CC69" s="6">
        <v>0.10769230769230768</v>
      </c>
      <c r="CD69" s="6"/>
      <c r="CE69" s="6"/>
      <c r="CF69" s="6"/>
      <c r="CG69" s="6"/>
      <c r="CH69" s="6">
        <v>1.8979591836734695</v>
      </c>
      <c r="CI69" s="6">
        <v>33.153846153846153</v>
      </c>
      <c r="CJ69" s="6">
        <v>29.930555555555554</v>
      </c>
      <c r="CK69" s="6">
        <v>269.375</v>
      </c>
      <c r="CL69" s="6">
        <v>1.2656002812445071E-2</v>
      </c>
      <c r="CM69" s="6">
        <v>40.347517730496456</v>
      </c>
      <c r="CN69" s="6"/>
      <c r="CO69" s="6"/>
      <c r="CP69" s="6">
        <v>73.2</v>
      </c>
    </row>
    <row r="70" spans="1:94" x14ac:dyDescent="0.3">
      <c r="A70" s="2" t="s">
        <v>443</v>
      </c>
      <c r="B70" s="2" t="s">
        <v>371</v>
      </c>
      <c r="C70" s="3" t="s">
        <v>397</v>
      </c>
      <c r="D70" s="6">
        <v>60.45</v>
      </c>
      <c r="E70" s="6">
        <v>0.38</v>
      </c>
      <c r="F70" s="6">
        <v>18.27</v>
      </c>
      <c r="G70" s="6">
        <v>6.06</v>
      </c>
      <c r="H70" s="6"/>
      <c r="I70" s="6">
        <f t="shared" si="0"/>
        <v>5.452788</v>
      </c>
      <c r="J70" s="6">
        <v>0.09</v>
      </c>
      <c r="K70" s="6">
        <v>2.68</v>
      </c>
      <c r="L70" s="6">
        <v>7.26</v>
      </c>
      <c r="M70" s="6">
        <v>3.38</v>
      </c>
      <c r="N70" s="6">
        <v>0.86</v>
      </c>
      <c r="O70" s="6">
        <v>0.1</v>
      </c>
      <c r="P70" s="6">
        <v>0.41</v>
      </c>
      <c r="Q70" s="6">
        <f t="shared" si="1"/>
        <v>99.332788000000008</v>
      </c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>
        <v>17.899999999999999</v>
      </c>
      <c r="AH70" s="6">
        <v>152.30000000000001</v>
      </c>
      <c r="AI70" s="6">
        <v>11.8</v>
      </c>
      <c r="AJ70" s="6">
        <v>11.2</v>
      </c>
      <c r="AK70" s="6">
        <v>3</v>
      </c>
      <c r="AL70" s="6">
        <v>21</v>
      </c>
      <c r="AM70" s="6">
        <v>31.5</v>
      </c>
      <c r="AN70" s="6">
        <v>16.600000000000001</v>
      </c>
      <c r="AO70" s="6">
        <v>16.2</v>
      </c>
      <c r="AP70" s="6">
        <v>585.9</v>
      </c>
      <c r="AQ70" s="6">
        <v>14</v>
      </c>
      <c r="AR70" s="6">
        <v>41.2</v>
      </c>
      <c r="AS70" s="6">
        <v>0.9</v>
      </c>
      <c r="AT70" s="6">
        <v>2.2000000000000002</v>
      </c>
      <c r="AU70" s="6"/>
      <c r="AV70" s="6"/>
      <c r="AW70" s="6"/>
      <c r="AX70" s="6"/>
      <c r="AY70" s="6"/>
      <c r="AZ70" s="6">
        <v>240.9</v>
      </c>
      <c r="BA70" s="6">
        <v>5.8</v>
      </c>
      <c r="BB70" s="6">
        <v>12.4</v>
      </c>
      <c r="BC70" s="6"/>
      <c r="BD70" s="6">
        <v>9.3000000000000007</v>
      </c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>
        <v>1.9</v>
      </c>
      <c r="BT70" s="6">
        <v>0.7</v>
      </c>
      <c r="BU70" s="6">
        <v>0.8</v>
      </c>
      <c r="BV70" s="6">
        <v>2278.0408848390384</v>
      </c>
      <c r="BW70" s="6"/>
      <c r="BX70" s="6"/>
      <c r="BY70" s="6"/>
      <c r="BZ70" s="6"/>
      <c r="CA70" s="6"/>
      <c r="CB70" s="6"/>
      <c r="CC70" s="6">
        <v>0.15517241379310345</v>
      </c>
      <c r="CD70" s="6"/>
      <c r="CE70" s="6"/>
      <c r="CF70" s="6"/>
      <c r="CG70" s="6"/>
      <c r="CH70" s="6">
        <v>6.526315789473685</v>
      </c>
      <c r="CI70" s="6">
        <v>41.53448275862069</v>
      </c>
      <c r="CJ70" s="6">
        <v>14.870370370370372</v>
      </c>
      <c r="CK70" s="6">
        <v>344.14285714285717</v>
      </c>
      <c r="CL70" s="6">
        <v>2.7649769585253454E-2</v>
      </c>
      <c r="CM70" s="6">
        <v>41.85</v>
      </c>
      <c r="CN70" s="6"/>
      <c r="CO70" s="6"/>
      <c r="CP70" s="6">
        <v>9.545454545454545</v>
      </c>
    </row>
    <row r="71" spans="1:94" x14ac:dyDescent="0.3">
      <c r="A71" s="2" t="s">
        <v>442</v>
      </c>
      <c r="B71" s="2" t="s">
        <v>371</v>
      </c>
      <c r="C71" s="3" t="s">
        <v>397</v>
      </c>
      <c r="D71" s="6">
        <v>60.37</v>
      </c>
      <c r="E71" s="6">
        <v>0.4</v>
      </c>
      <c r="F71" s="6">
        <v>17.96</v>
      </c>
      <c r="G71" s="6">
        <v>6.37</v>
      </c>
      <c r="H71" s="6"/>
      <c r="I71" s="6">
        <f t="shared" si="0"/>
        <v>5.7317260000000001</v>
      </c>
      <c r="J71" s="6">
        <v>0.12</v>
      </c>
      <c r="K71" s="6">
        <v>2.84</v>
      </c>
      <c r="L71" s="6">
        <v>7.29</v>
      </c>
      <c r="M71" s="6">
        <v>3.06</v>
      </c>
      <c r="N71" s="6">
        <v>0.9</v>
      </c>
      <c r="O71" s="6">
        <v>0.11</v>
      </c>
      <c r="P71" s="6">
        <v>0.48</v>
      </c>
      <c r="Q71" s="6">
        <f t="shared" si="1"/>
        <v>99.26172600000001</v>
      </c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>
        <v>18.3</v>
      </c>
      <c r="AH71" s="6">
        <v>159.5</v>
      </c>
      <c r="AI71" s="6">
        <v>10.1</v>
      </c>
      <c r="AJ71" s="6">
        <v>15.6</v>
      </c>
      <c r="AK71" s="6">
        <v>3.7</v>
      </c>
      <c r="AL71" s="6">
        <v>10.5</v>
      </c>
      <c r="AM71" s="6">
        <v>38.9</v>
      </c>
      <c r="AN71" s="6">
        <v>15.8</v>
      </c>
      <c r="AO71" s="6">
        <v>15.7</v>
      </c>
      <c r="AP71" s="6">
        <v>550.79999999999995</v>
      </c>
      <c r="AQ71" s="6">
        <v>14.5</v>
      </c>
      <c r="AR71" s="6">
        <v>39.4</v>
      </c>
      <c r="AS71" s="6">
        <v>1.1000000000000001</v>
      </c>
      <c r="AT71" s="6">
        <v>1.9</v>
      </c>
      <c r="AU71" s="6"/>
      <c r="AV71" s="6"/>
      <c r="AW71" s="6"/>
      <c r="AX71" s="6"/>
      <c r="AY71" s="6"/>
      <c r="AZ71" s="6">
        <v>246.1</v>
      </c>
      <c r="BA71" s="6">
        <v>5.0999999999999996</v>
      </c>
      <c r="BB71" s="6">
        <v>10</v>
      </c>
      <c r="BC71" s="6"/>
      <c r="BD71" s="6">
        <v>6.6</v>
      </c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>
        <v>1.6</v>
      </c>
      <c r="BT71" s="6">
        <v>0.8</v>
      </c>
      <c r="BU71" s="6">
        <v>1</v>
      </c>
      <c r="BV71" s="6">
        <v>2397.9377735147773</v>
      </c>
      <c r="BW71" s="6"/>
      <c r="BX71" s="6"/>
      <c r="BY71" s="6"/>
      <c r="BZ71" s="6"/>
      <c r="CA71" s="6"/>
      <c r="CB71" s="6"/>
      <c r="CC71" s="6">
        <v>0.21568627450980396</v>
      </c>
      <c r="CD71" s="6"/>
      <c r="CE71" s="6"/>
      <c r="CF71" s="6"/>
      <c r="CG71" s="6"/>
      <c r="CH71" s="6">
        <v>6.25</v>
      </c>
      <c r="CI71" s="6">
        <v>48.254901960784316</v>
      </c>
      <c r="CJ71" s="6">
        <v>15.67515923566879</v>
      </c>
      <c r="CK71" s="6">
        <v>307.625</v>
      </c>
      <c r="CL71" s="6">
        <v>2.8503994190268701E-2</v>
      </c>
      <c r="CM71" s="6">
        <v>37.986206896551721</v>
      </c>
      <c r="CN71" s="6"/>
      <c r="CO71" s="6"/>
      <c r="CP71" s="6">
        <v>5.5263157894736841</v>
      </c>
    </row>
    <row r="72" spans="1:94" x14ac:dyDescent="0.3">
      <c r="A72" s="2" t="s">
        <v>441</v>
      </c>
      <c r="B72" s="2" t="s">
        <v>371</v>
      </c>
      <c r="C72" s="3" t="s">
        <v>385</v>
      </c>
      <c r="D72" s="6">
        <v>59.43</v>
      </c>
      <c r="E72" s="6">
        <v>0.43</v>
      </c>
      <c r="F72" s="6">
        <v>18.07</v>
      </c>
      <c r="G72" s="6">
        <v>3.3</v>
      </c>
      <c r="H72" s="6">
        <v>2.75</v>
      </c>
      <c r="I72" s="6">
        <f t="shared" ref="I72:I132" si="2">SUM(H72+(0.8998*G72))</f>
        <v>5.7193399999999999</v>
      </c>
      <c r="J72" s="6">
        <v>0.13</v>
      </c>
      <c r="K72" s="6">
        <v>2.68</v>
      </c>
      <c r="L72" s="6">
        <v>7.54</v>
      </c>
      <c r="M72" s="6">
        <v>3.11</v>
      </c>
      <c r="N72" s="6">
        <v>0.2</v>
      </c>
      <c r="O72" s="6">
        <v>0.16</v>
      </c>
      <c r="P72" s="6">
        <v>2.16</v>
      </c>
      <c r="Q72" s="6">
        <f t="shared" ref="Q72:Q132" si="3">SUM(D72+E72+F72+I72+J72+K72+L72+M72+N72+O72+P72)</f>
        <v>99.629340000000013</v>
      </c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>
        <v>2577.7831065283858</v>
      </c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</row>
    <row r="73" spans="1:94" x14ac:dyDescent="0.3">
      <c r="A73" s="2" t="s">
        <v>440</v>
      </c>
      <c r="B73" s="2" t="s">
        <v>371</v>
      </c>
      <c r="C73" s="3" t="s">
        <v>385</v>
      </c>
      <c r="D73" s="6">
        <v>59.64</v>
      </c>
      <c r="E73" s="6">
        <v>0.42</v>
      </c>
      <c r="F73" s="6">
        <v>17.78</v>
      </c>
      <c r="G73" s="6">
        <v>2.1800000000000002</v>
      </c>
      <c r="H73" s="6">
        <v>4.0199999999999996</v>
      </c>
      <c r="I73" s="6">
        <f t="shared" si="2"/>
        <v>5.9815639999999997</v>
      </c>
      <c r="J73" s="6">
        <v>0.13</v>
      </c>
      <c r="K73" s="6">
        <v>2.58</v>
      </c>
      <c r="L73" s="6">
        <v>7.09</v>
      </c>
      <c r="M73" s="6">
        <v>3.21</v>
      </c>
      <c r="N73" s="6">
        <v>1.03</v>
      </c>
      <c r="O73" s="6">
        <v>0.16</v>
      </c>
      <c r="P73" s="6">
        <v>1.88</v>
      </c>
      <c r="Q73" s="6">
        <f t="shared" si="3"/>
        <v>99.901563999999993</v>
      </c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>
        <v>2517.8346621905162</v>
      </c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</row>
    <row r="74" spans="1:94" x14ac:dyDescent="0.3">
      <c r="A74" s="2" t="s">
        <v>439</v>
      </c>
      <c r="B74" s="2" t="s">
        <v>371</v>
      </c>
      <c r="C74" s="3" t="s">
        <v>385</v>
      </c>
      <c r="D74" s="6">
        <v>60.9</v>
      </c>
      <c r="E74" s="6">
        <v>0.38</v>
      </c>
      <c r="F74" s="6">
        <v>17.3</v>
      </c>
      <c r="G74" s="6">
        <v>2.0299999999999998</v>
      </c>
      <c r="H74" s="6">
        <v>3.79</v>
      </c>
      <c r="I74" s="6">
        <f t="shared" si="2"/>
        <v>5.6165940000000001</v>
      </c>
      <c r="J74" s="6">
        <v>0.19</v>
      </c>
      <c r="K74" s="6">
        <v>3.05</v>
      </c>
      <c r="L74" s="6">
        <v>7.31</v>
      </c>
      <c r="M74" s="6">
        <v>3.02</v>
      </c>
      <c r="N74" s="6">
        <v>0.39</v>
      </c>
      <c r="O74" s="6">
        <v>0.13</v>
      </c>
      <c r="P74" s="6">
        <v>0.64</v>
      </c>
      <c r="Q74" s="6">
        <f t="shared" si="3"/>
        <v>98.926593999999994</v>
      </c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>
        <v>35</v>
      </c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>
        <v>2278.0408848390384</v>
      </c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</row>
    <row r="75" spans="1:94" x14ac:dyDescent="0.3">
      <c r="A75" s="2" t="s">
        <v>438</v>
      </c>
      <c r="B75" s="2" t="s">
        <v>371</v>
      </c>
      <c r="C75" s="3" t="s">
        <v>385</v>
      </c>
      <c r="D75" s="6">
        <v>61.02</v>
      </c>
      <c r="E75" s="6">
        <v>0.38</v>
      </c>
      <c r="F75" s="6">
        <v>17.82</v>
      </c>
      <c r="G75" s="6">
        <v>2.9</v>
      </c>
      <c r="H75" s="6">
        <v>2.66</v>
      </c>
      <c r="I75" s="6">
        <f t="shared" si="2"/>
        <v>5.2694200000000002</v>
      </c>
      <c r="J75" s="6">
        <v>0.06</v>
      </c>
      <c r="K75" s="6">
        <v>2.78</v>
      </c>
      <c r="L75" s="6">
        <v>6.91</v>
      </c>
      <c r="M75" s="6">
        <v>3.24</v>
      </c>
      <c r="N75" s="6">
        <v>0.95</v>
      </c>
      <c r="O75" s="6">
        <v>0.19</v>
      </c>
      <c r="P75" s="6">
        <v>1.36</v>
      </c>
      <c r="Q75" s="6">
        <f t="shared" si="3"/>
        <v>99.97941999999999</v>
      </c>
      <c r="R75" s="6"/>
      <c r="S75" s="6"/>
      <c r="T75" s="6"/>
      <c r="U75" s="6"/>
      <c r="V75" s="6"/>
      <c r="W75" s="6"/>
      <c r="X75" s="6"/>
      <c r="Y75" s="6">
        <v>563</v>
      </c>
      <c r="Z75" s="6"/>
      <c r="AA75" s="6"/>
      <c r="AB75" s="6">
        <v>15</v>
      </c>
      <c r="AC75" s="6"/>
      <c r="AD75" s="6"/>
      <c r="AE75" s="6"/>
      <c r="AF75" s="6"/>
      <c r="AG75" s="6"/>
      <c r="AH75" s="6">
        <v>134</v>
      </c>
      <c r="AI75" s="6"/>
      <c r="AJ75" s="6">
        <v>17</v>
      </c>
      <c r="AK75" s="6">
        <v>4</v>
      </c>
      <c r="AL75" s="6">
        <v>54</v>
      </c>
      <c r="AM75" s="6">
        <v>48</v>
      </c>
      <c r="AN75" s="6"/>
      <c r="AO75" s="6">
        <v>16</v>
      </c>
      <c r="AP75" s="6">
        <v>563</v>
      </c>
      <c r="AQ75" s="6">
        <v>15</v>
      </c>
      <c r="AR75" s="6">
        <v>52</v>
      </c>
      <c r="AS75" s="6">
        <v>1</v>
      </c>
      <c r="AT75" s="6"/>
      <c r="AU75" s="6"/>
      <c r="AV75" s="6"/>
      <c r="AW75" s="6"/>
      <c r="AX75" s="6"/>
      <c r="AY75" s="6"/>
      <c r="AZ75" s="6">
        <v>240</v>
      </c>
      <c r="BA75" s="6">
        <v>5</v>
      </c>
      <c r="BB75" s="6">
        <v>12</v>
      </c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>
        <v>3</v>
      </c>
      <c r="BT75" s="6">
        <v>3</v>
      </c>
      <c r="BU75" s="6">
        <v>1</v>
      </c>
      <c r="BV75" s="6">
        <v>2278.0408848390384</v>
      </c>
      <c r="BW75" s="6"/>
      <c r="BX75" s="6"/>
      <c r="BY75" s="6"/>
      <c r="BZ75" s="6"/>
      <c r="CA75" s="6"/>
      <c r="CB75" s="6"/>
      <c r="CC75" s="6">
        <v>0.2</v>
      </c>
      <c r="CD75" s="6"/>
      <c r="CE75" s="6"/>
      <c r="CF75" s="6"/>
      <c r="CG75" s="6"/>
      <c r="CH75" s="6">
        <v>4</v>
      </c>
      <c r="CI75" s="6">
        <v>48</v>
      </c>
      <c r="CJ75" s="6">
        <v>15</v>
      </c>
      <c r="CK75" s="6">
        <v>80</v>
      </c>
      <c r="CL75" s="6">
        <v>2.8419182948490232E-2</v>
      </c>
      <c r="CM75" s="6">
        <v>37.533333333333331</v>
      </c>
      <c r="CN75" s="6"/>
      <c r="CO75" s="6"/>
      <c r="CP75" s="6"/>
    </row>
    <row r="76" spans="1:94" x14ac:dyDescent="0.3">
      <c r="A76" s="2" t="s">
        <v>437</v>
      </c>
      <c r="B76" s="2" t="s">
        <v>371</v>
      </c>
      <c r="C76" s="3" t="s">
        <v>385</v>
      </c>
      <c r="D76" s="6">
        <v>61.07</v>
      </c>
      <c r="E76" s="6">
        <v>0.38</v>
      </c>
      <c r="F76" s="6">
        <v>17.29</v>
      </c>
      <c r="G76" s="6">
        <v>2.81</v>
      </c>
      <c r="H76" s="6">
        <v>2.85</v>
      </c>
      <c r="I76" s="6">
        <f t="shared" si="2"/>
        <v>5.3784380000000001</v>
      </c>
      <c r="J76" s="6">
        <v>0.12</v>
      </c>
      <c r="K76" s="6">
        <v>2.71</v>
      </c>
      <c r="L76" s="6">
        <v>6.85</v>
      </c>
      <c r="M76" s="6">
        <v>3.65</v>
      </c>
      <c r="N76" s="6">
        <v>1.1599999999999999</v>
      </c>
      <c r="O76" s="6">
        <v>0.09</v>
      </c>
      <c r="P76" s="6">
        <v>0.99</v>
      </c>
      <c r="Q76" s="6">
        <f t="shared" si="3"/>
        <v>99.688438000000005</v>
      </c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>
        <v>2278.0408848390384</v>
      </c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</row>
    <row r="77" spans="1:94" x14ac:dyDescent="0.3">
      <c r="A77" s="2" t="s">
        <v>436</v>
      </c>
      <c r="B77" s="2" t="s">
        <v>371</v>
      </c>
      <c r="C77" s="3" t="s">
        <v>385</v>
      </c>
      <c r="D77" s="6">
        <v>61.8</v>
      </c>
      <c r="E77" s="6">
        <v>0.39</v>
      </c>
      <c r="F77" s="6">
        <v>17.100000000000001</v>
      </c>
      <c r="G77" s="6">
        <v>1.85</v>
      </c>
      <c r="H77" s="6">
        <v>3.9</v>
      </c>
      <c r="I77" s="6">
        <f t="shared" si="2"/>
        <v>5.5646300000000002</v>
      </c>
      <c r="J77" s="6">
        <v>0.13</v>
      </c>
      <c r="K77" s="6">
        <v>2.36</v>
      </c>
      <c r="L77" s="6">
        <v>6.93</v>
      </c>
      <c r="M77" s="6">
        <v>3.22</v>
      </c>
      <c r="N77" s="6">
        <v>1.1200000000000001</v>
      </c>
      <c r="O77" s="6">
        <v>0.15</v>
      </c>
      <c r="P77" s="6">
        <v>0.49</v>
      </c>
      <c r="Q77" s="6">
        <f t="shared" si="3"/>
        <v>99.254629999999977</v>
      </c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>
        <v>45</v>
      </c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>
        <v>2337.9893291769081</v>
      </c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</row>
    <row r="78" spans="1:94" x14ac:dyDescent="0.3">
      <c r="A78" s="2" t="s">
        <v>435</v>
      </c>
      <c r="B78" s="2" t="s">
        <v>371</v>
      </c>
      <c r="C78" s="3" t="s">
        <v>385</v>
      </c>
      <c r="D78" s="6">
        <v>61.82</v>
      </c>
      <c r="E78" s="6">
        <v>0.41</v>
      </c>
      <c r="F78" s="6">
        <v>16.87</v>
      </c>
      <c r="G78" s="6">
        <v>2.83</v>
      </c>
      <c r="H78" s="6">
        <v>3.02</v>
      </c>
      <c r="I78" s="6">
        <f t="shared" si="2"/>
        <v>5.5664340000000001</v>
      </c>
      <c r="J78" s="6">
        <v>0.16</v>
      </c>
      <c r="K78" s="6">
        <v>3.23</v>
      </c>
      <c r="L78" s="6">
        <v>7</v>
      </c>
      <c r="M78" s="6">
        <v>3.06</v>
      </c>
      <c r="N78" s="6">
        <v>0.66</v>
      </c>
      <c r="O78" s="6">
        <v>0.16</v>
      </c>
      <c r="P78" s="6">
        <v>1.1200000000000001</v>
      </c>
      <c r="Q78" s="6">
        <f t="shared" si="3"/>
        <v>100.056434</v>
      </c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>
        <v>2457.8862178526465</v>
      </c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</row>
    <row r="79" spans="1:94" x14ac:dyDescent="0.3">
      <c r="A79" s="2" t="s">
        <v>434</v>
      </c>
      <c r="B79" s="2" t="s">
        <v>371</v>
      </c>
      <c r="C79" s="3" t="s">
        <v>385</v>
      </c>
      <c r="D79" s="6">
        <v>61.9</v>
      </c>
      <c r="E79" s="6">
        <v>0.37</v>
      </c>
      <c r="F79" s="6">
        <v>17.2</v>
      </c>
      <c r="G79" s="6">
        <v>1.76</v>
      </c>
      <c r="H79" s="6">
        <v>3.7</v>
      </c>
      <c r="I79" s="6">
        <f t="shared" si="2"/>
        <v>5.2836480000000003</v>
      </c>
      <c r="J79" s="6">
        <v>0.13</v>
      </c>
      <c r="K79" s="6">
        <v>2.35</v>
      </c>
      <c r="L79" s="6">
        <v>6.96</v>
      </c>
      <c r="M79" s="6">
        <v>3.17</v>
      </c>
      <c r="N79" s="6">
        <v>1.23</v>
      </c>
      <c r="O79" s="6">
        <v>0.14000000000000001</v>
      </c>
      <c r="P79" s="6">
        <v>0.72</v>
      </c>
      <c r="Q79" s="6">
        <f t="shared" si="3"/>
        <v>99.453647999999987</v>
      </c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>
        <v>50</v>
      </c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>
        <v>2218.0924405011688</v>
      </c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</row>
    <row r="80" spans="1:94" x14ac:dyDescent="0.3">
      <c r="A80" s="2" t="s">
        <v>327</v>
      </c>
      <c r="B80" s="2" t="s">
        <v>370</v>
      </c>
      <c r="C80" s="3" t="s">
        <v>402</v>
      </c>
      <c r="D80" s="6">
        <v>64.02</v>
      </c>
      <c r="E80" s="6">
        <v>0.37</v>
      </c>
      <c r="F80" s="6">
        <v>16.75</v>
      </c>
      <c r="G80" s="6">
        <v>2.64</v>
      </c>
      <c r="H80" s="6">
        <v>2.04</v>
      </c>
      <c r="I80" s="6">
        <f t="shared" si="2"/>
        <v>4.4154720000000003</v>
      </c>
      <c r="J80" s="6">
        <v>0.11</v>
      </c>
      <c r="K80" s="6">
        <v>2.13</v>
      </c>
      <c r="L80" s="6">
        <v>5.68</v>
      </c>
      <c r="M80" s="6">
        <v>3.63</v>
      </c>
      <c r="N80" s="6">
        <v>1.25</v>
      </c>
      <c r="O80" s="6">
        <v>0.13</v>
      </c>
      <c r="P80" s="6">
        <v>0.71</v>
      </c>
      <c r="Q80" s="6">
        <f t="shared" si="3"/>
        <v>99.195471999999981</v>
      </c>
      <c r="R80" s="6"/>
      <c r="S80" s="6"/>
      <c r="T80" s="6"/>
      <c r="U80" s="6"/>
      <c r="V80" s="6"/>
      <c r="W80" s="6"/>
      <c r="X80" s="6"/>
      <c r="Y80" s="6">
        <v>652</v>
      </c>
      <c r="Z80" s="6"/>
      <c r="AA80" s="6"/>
      <c r="AB80" s="6">
        <v>13</v>
      </c>
      <c r="AC80" s="6"/>
      <c r="AD80" s="6"/>
      <c r="AE80" s="6"/>
      <c r="AF80" s="6"/>
      <c r="AG80" s="6"/>
      <c r="AH80" s="6">
        <v>91</v>
      </c>
      <c r="AI80" s="6">
        <v>17</v>
      </c>
      <c r="AJ80" s="6"/>
      <c r="AK80" s="6">
        <v>18</v>
      </c>
      <c r="AL80" s="6">
        <v>46</v>
      </c>
      <c r="AM80" s="6">
        <v>45</v>
      </c>
      <c r="AN80" s="6">
        <v>19</v>
      </c>
      <c r="AO80" s="6">
        <v>27</v>
      </c>
      <c r="AP80" s="6">
        <v>652</v>
      </c>
      <c r="AQ80" s="6">
        <v>13</v>
      </c>
      <c r="AR80" s="6">
        <v>63</v>
      </c>
      <c r="AS80" s="6"/>
      <c r="AT80" s="6"/>
      <c r="AU80" s="6"/>
      <c r="AV80" s="6"/>
      <c r="AW80" s="6"/>
      <c r="AX80" s="6"/>
      <c r="AY80" s="6"/>
      <c r="AZ80" s="6">
        <v>351</v>
      </c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>
        <v>2</v>
      </c>
      <c r="BV80" s="6">
        <v>2218.0924405011688</v>
      </c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>
        <v>13</v>
      </c>
      <c r="CK80" s="6"/>
      <c r="CL80" s="6">
        <v>4.1411042944785273E-2</v>
      </c>
      <c r="CM80" s="6">
        <v>50.153846153846153</v>
      </c>
      <c r="CN80" s="6"/>
      <c r="CO80" s="6"/>
      <c r="CP80" s="6"/>
    </row>
    <row r="81" spans="1:94" x14ac:dyDescent="0.3">
      <c r="A81" s="2" t="s">
        <v>433</v>
      </c>
      <c r="B81" s="2" t="s">
        <v>370</v>
      </c>
      <c r="C81" s="3" t="s">
        <v>397</v>
      </c>
      <c r="D81" s="6">
        <v>62.53</v>
      </c>
      <c r="E81" s="6">
        <v>0.36</v>
      </c>
      <c r="F81" s="6">
        <v>17.14</v>
      </c>
      <c r="G81" s="6">
        <v>4.72</v>
      </c>
      <c r="H81" s="6"/>
      <c r="I81" s="6">
        <f t="shared" si="2"/>
        <v>4.2470559999999997</v>
      </c>
      <c r="J81" s="6">
        <v>0.11</v>
      </c>
      <c r="K81" s="6">
        <v>2.44</v>
      </c>
      <c r="L81" s="6">
        <v>6.35</v>
      </c>
      <c r="M81" s="6">
        <v>3.65</v>
      </c>
      <c r="N81" s="6">
        <v>1.44</v>
      </c>
      <c r="O81" s="6">
        <v>0.09</v>
      </c>
      <c r="P81" s="6">
        <v>0.31</v>
      </c>
      <c r="Q81" s="6">
        <f t="shared" si="3"/>
        <v>98.667056000000002</v>
      </c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>
        <v>14.3</v>
      </c>
      <c r="AH81" s="6">
        <v>131.69999999999999</v>
      </c>
      <c r="AI81" s="6">
        <v>23.6</v>
      </c>
      <c r="AJ81" s="6">
        <v>12.7</v>
      </c>
      <c r="AK81" s="6">
        <v>5.5</v>
      </c>
      <c r="AL81" s="6">
        <v>10.9</v>
      </c>
      <c r="AM81" s="6">
        <v>34.700000000000003</v>
      </c>
      <c r="AN81" s="6">
        <v>16.2</v>
      </c>
      <c r="AO81" s="6">
        <v>27</v>
      </c>
      <c r="AP81" s="6">
        <v>571.5</v>
      </c>
      <c r="AQ81" s="6">
        <v>11.3</v>
      </c>
      <c r="AR81" s="6">
        <v>49.6</v>
      </c>
      <c r="AS81" s="6">
        <v>1.1000000000000001</v>
      </c>
      <c r="AT81" s="6">
        <v>0.7</v>
      </c>
      <c r="AU81" s="6"/>
      <c r="AV81" s="6"/>
      <c r="AW81" s="6"/>
      <c r="AX81" s="6"/>
      <c r="AY81" s="6"/>
      <c r="AZ81" s="6">
        <v>354.5</v>
      </c>
      <c r="BA81" s="6">
        <v>6.8</v>
      </c>
      <c r="BB81" s="6">
        <v>12.6</v>
      </c>
      <c r="BC81" s="6"/>
      <c r="BD81" s="6">
        <v>8.5</v>
      </c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>
        <v>2.1</v>
      </c>
      <c r="BT81" s="6">
        <v>1</v>
      </c>
      <c r="BU81" s="6">
        <v>1.7</v>
      </c>
      <c r="BV81" s="6">
        <v>2158.1439961632996</v>
      </c>
      <c r="BW81" s="6"/>
      <c r="BX81" s="6"/>
      <c r="BY81" s="6"/>
      <c r="BZ81" s="6"/>
      <c r="CA81" s="6"/>
      <c r="CB81" s="6"/>
      <c r="CC81" s="6">
        <v>0.16176470588235295</v>
      </c>
      <c r="CD81" s="6"/>
      <c r="CE81" s="6"/>
      <c r="CF81" s="6"/>
      <c r="CG81" s="6"/>
      <c r="CH81" s="6">
        <v>6</v>
      </c>
      <c r="CI81" s="6">
        <v>52.132352941176471</v>
      </c>
      <c r="CJ81" s="6">
        <v>13.12962962962963</v>
      </c>
      <c r="CK81" s="6">
        <v>354.5</v>
      </c>
      <c r="CL81" s="6">
        <v>4.7244094488188976E-2</v>
      </c>
      <c r="CM81" s="6">
        <v>50.575221238938049</v>
      </c>
      <c r="CN81" s="6"/>
      <c r="CO81" s="6"/>
      <c r="CP81" s="6">
        <v>15.571428571428573</v>
      </c>
    </row>
    <row r="82" spans="1:94" x14ac:dyDescent="0.3">
      <c r="A82" s="2" t="s">
        <v>432</v>
      </c>
      <c r="B82" s="2" t="s">
        <v>370</v>
      </c>
      <c r="C82" s="3" t="s">
        <v>397</v>
      </c>
      <c r="D82" s="6">
        <v>62.6</v>
      </c>
      <c r="E82" s="6">
        <v>0.36</v>
      </c>
      <c r="F82" s="6">
        <v>17.18</v>
      </c>
      <c r="G82" s="6">
        <v>4.97</v>
      </c>
      <c r="H82" s="6"/>
      <c r="I82" s="6">
        <f t="shared" si="2"/>
        <v>4.4720060000000004</v>
      </c>
      <c r="J82" s="6">
        <v>0.1</v>
      </c>
      <c r="K82" s="6">
        <v>2.38</v>
      </c>
      <c r="L82" s="6">
        <v>6.15</v>
      </c>
      <c r="M82" s="6">
        <v>3.65</v>
      </c>
      <c r="N82" s="6">
        <v>1.337</v>
      </c>
      <c r="O82" s="6">
        <v>0.09</v>
      </c>
      <c r="P82" s="6">
        <v>0.55000000000000004</v>
      </c>
      <c r="Q82" s="6">
        <f t="shared" si="3"/>
        <v>98.869006000000013</v>
      </c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>
        <v>15.6</v>
      </c>
      <c r="AH82" s="6">
        <v>129.69999999999999</v>
      </c>
      <c r="AI82" s="6">
        <v>17.899999999999999</v>
      </c>
      <c r="AJ82" s="6">
        <v>12.1</v>
      </c>
      <c r="AK82" s="6">
        <v>4.3</v>
      </c>
      <c r="AL82" s="6">
        <v>8.1999999999999993</v>
      </c>
      <c r="AM82" s="6">
        <v>34.299999999999997</v>
      </c>
      <c r="AN82" s="6">
        <v>15</v>
      </c>
      <c r="AO82" s="6">
        <v>26.1</v>
      </c>
      <c r="AP82" s="6">
        <v>560.20000000000005</v>
      </c>
      <c r="AQ82" s="6">
        <v>11.1</v>
      </c>
      <c r="AR82" s="6">
        <v>49.8</v>
      </c>
      <c r="AS82" s="6">
        <v>1.3</v>
      </c>
      <c r="AT82" s="6">
        <v>0.9</v>
      </c>
      <c r="AU82" s="6"/>
      <c r="AV82" s="6"/>
      <c r="AW82" s="6"/>
      <c r="AX82" s="6"/>
      <c r="AY82" s="6"/>
      <c r="AZ82" s="6">
        <v>322.10000000000002</v>
      </c>
      <c r="BA82" s="6">
        <v>5.6</v>
      </c>
      <c r="BB82" s="6">
        <v>11.4</v>
      </c>
      <c r="BC82" s="6"/>
      <c r="BD82" s="6">
        <v>7.3</v>
      </c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>
        <v>1.6</v>
      </c>
      <c r="BT82" s="6">
        <v>0.7</v>
      </c>
      <c r="BU82" s="6">
        <v>1.4</v>
      </c>
      <c r="BV82" s="6">
        <v>2158.1439961632996</v>
      </c>
      <c r="BW82" s="6"/>
      <c r="BX82" s="6"/>
      <c r="BY82" s="6"/>
      <c r="BZ82" s="6"/>
      <c r="CA82" s="6"/>
      <c r="CB82" s="6"/>
      <c r="CC82" s="6">
        <v>0.23214285714285718</v>
      </c>
      <c r="CD82" s="6"/>
      <c r="CE82" s="6"/>
      <c r="CF82" s="6"/>
      <c r="CG82" s="6"/>
      <c r="CH82" s="6">
        <v>7.125</v>
      </c>
      <c r="CI82" s="6">
        <v>57.517857142857153</v>
      </c>
      <c r="CJ82" s="6">
        <v>12.340996168582375</v>
      </c>
      <c r="CK82" s="6">
        <v>460.14285714285722</v>
      </c>
      <c r="CL82" s="6">
        <v>4.6590503391645839E-2</v>
      </c>
      <c r="CM82" s="6">
        <v>50.468468468468473</v>
      </c>
      <c r="CN82" s="6"/>
      <c r="CO82" s="6"/>
      <c r="CP82" s="6">
        <v>9.1111111111111107</v>
      </c>
    </row>
    <row r="83" spans="1:94" x14ac:dyDescent="0.3">
      <c r="A83" s="2" t="s">
        <v>431</v>
      </c>
      <c r="B83" s="2" t="s">
        <v>370</v>
      </c>
      <c r="C83" s="3" t="s">
        <v>397</v>
      </c>
      <c r="D83" s="6">
        <v>61.37</v>
      </c>
      <c r="E83" s="6">
        <v>0.37</v>
      </c>
      <c r="F83" s="6">
        <v>17.14</v>
      </c>
      <c r="G83" s="6">
        <v>4.8099999999999996</v>
      </c>
      <c r="H83" s="6"/>
      <c r="I83" s="6">
        <f t="shared" si="2"/>
        <v>4.3280380000000003</v>
      </c>
      <c r="J83" s="6">
        <v>0.23</v>
      </c>
      <c r="K83" s="6">
        <v>2.36</v>
      </c>
      <c r="L83" s="6">
        <v>6.35</v>
      </c>
      <c r="M83" s="6">
        <v>3.47</v>
      </c>
      <c r="N83" s="6">
        <v>0.87</v>
      </c>
      <c r="O83" s="6">
        <v>0.09</v>
      </c>
      <c r="P83" s="6">
        <v>1.61</v>
      </c>
      <c r="Q83" s="6">
        <f t="shared" si="3"/>
        <v>98.188038000000006</v>
      </c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>
        <v>15.4</v>
      </c>
      <c r="AH83" s="6">
        <v>145.9</v>
      </c>
      <c r="AI83" s="6">
        <v>24.8</v>
      </c>
      <c r="AJ83" s="6">
        <v>11.8</v>
      </c>
      <c r="AK83" s="6">
        <v>5</v>
      </c>
      <c r="AL83" s="6">
        <v>11.1</v>
      </c>
      <c r="AM83" s="6">
        <v>65.099999999999994</v>
      </c>
      <c r="AN83" s="6">
        <v>15.8</v>
      </c>
      <c r="AO83" s="6">
        <v>13.9</v>
      </c>
      <c r="AP83" s="6">
        <v>571.20000000000005</v>
      </c>
      <c r="AQ83" s="6">
        <v>11.5</v>
      </c>
      <c r="AR83" s="6">
        <v>50.2</v>
      </c>
      <c r="AS83" s="6">
        <v>1</v>
      </c>
      <c r="AT83" s="6">
        <v>1</v>
      </c>
      <c r="AU83" s="6"/>
      <c r="AV83" s="6"/>
      <c r="AW83" s="6"/>
      <c r="AX83" s="6"/>
      <c r="AY83" s="6"/>
      <c r="AZ83" s="6">
        <v>265.89999999999998</v>
      </c>
      <c r="BA83" s="6">
        <v>7.4</v>
      </c>
      <c r="BB83" s="6">
        <v>10.6</v>
      </c>
      <c r="BC83" s="6"/>
      <c r="BD83" s="6">
        <v>7.2</v>
      </c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>
        <v>5.7</v>
      </c>
      <c r="BT83" s="6">
        <v>2.1</v>
      </c>
      <c r="BU83" s="6">
        <v>1.7</v>
      </c>
      <c r="BV83" s="6">
        <v>2218.0924405011688</v>
      </c>
      <c r="BW83" s="6"/>
      <c r="BX83" s="6"/>
      <c r="BY83" s="6"/>
      <c r="BZ83" s="6"/>
      <c r="CA83" s="6"/>
      <c r="CB83" s="6"/>
      <c r="CC83" s="6">
        <v>0.13513513513513511</v>
      </c>
      <c r="CD83" s="6"/>
      <c r="CE83" s="6"/>
      <c r="CF83" s="6"/>
      <c r="CG83" s="6"/>
      <c r="CH83" s="6">
        <v>1.8596491228070173</v>
      </c>
      <c r="CI83" s="6">
        <v>35.932432432432428</v>
      </c>
      <c r="CJ83" s="6">
        <v>19.129496402877695</v>
      </c>
      <c r="CK83" s="6">
        <v>126.61904761904761</v>
      </c>
      <c r="CL83" s="6">
        <v>2.4334733893557423E-2</v>
      </c>
      <c r="CM83" s="6">
        <v>49.669565217391309</v>
      </c>
      <c r="CN83" s="6"/>
      <c r="CO83" s="6"/>
      <c r="CP83" s="6">
        <v>11.1</v>
      </c>
    </row>
    <row r="84" spans="1:94" x14ac:dyDescent="0.3">
      <c r="A84" s="2" t="s">
        <v>430</v>
      </c>
      <c r="B84" s="2" t="s">
        <v>370</v>
      </c>
      <c r="C84" s="3" t="s">
        <v>397</v>
      </c>
      <c r="D84" s="6">
        <v>62.52</v>
      </c>
      <c r="E84" s="6">
        <v>0.37</v>
      </c>
      <c r="F84" s="6">
        <v>17.57</v>
      </c>
      <c r="G84" s="6">
        <v>5.17</v>
      </c>
      <c r="H84" s="6"/>
      <c r="I84" s="6">
        <f t="shared" si="2"/>
        <v>4.6519659999999998</v>
      </c>
      <c r="J84" s="6">
        <v>0.1</v>
      </c>
      <c r="K84" s="6">
        <v>2.5099999999999998</v>
      </c>
      <c r="L84" s="6">
        <v>6.32</v>
      </c>
      <c r="M84" s="6">
        <v>3.66</v>
      </c>
      <c r="N84" s="6">
        <v>1.2</v>
      </c>
      <c r="O84" s="6">
        <v>0.1</v>
      </c>
      <c r="P84" s="6">
        <v>0.6</v>
      </c>
      <c r="Q84" s="6">
        <f t="shared" si="3"/>
        <v>99.60196599999999</v>
      </c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>
        <v>17.5</v>
      </c>
      <c r="AH84" s="6">
        <v>135.9</v>
      </c>
      <c r="AI84" s="6">
        <v>22</v>
      </c>
      <c r="AJ84" s="6">
        <v>13.8</v>
      </c>
      <c r="AK84" s="6">
        <v>4.5999999999999996</v>
      </c>
      <c r="AL84" s="6">
        <v>51.9</v>
      </c>
      <c r="AM84" s="6">
        <v>37.799999999999997</v>
      </c>
      <c r="AN84" s="6">
        <v>16.5</v>
      </c>
      <c r="AO84" s="6">
        <v>24.4</v>
      </c>
      <c r="AP84" s="6">
        <v>594</v>
      </c>
      <c r="AQ84" s="6">
        <v>11.7</v>
      </c>
      <c r="AR84" s="6">
        <v>46.1</v>
      </c>
      <c r="AS84" s="6">
        <v>1.2</v>
      </c>
      <c r="AT84" s="6">
        <v>1</v>
      </c>
      <c r="AU84" s="6"/>
      <c r="AV84" s="6"/>
      <c r="AW84" s="6"/>
      <c r="AX84" s="6"/>
      <c r="AY84" s="6"/>
      <c r="AZ84" s="6">
        <v>328.5</v>
      </c>
      <c r="BA84" s="6">
        <v>6.8</v>
      </c>
      <c r="BB84" s="6">
        <v>14.1</v>
      </c>
      <c r="BC84" s="6"/>
      <c r="BD84" s="6">
        <v>8.6999999999999993</v>
      </c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>
        <v>2.4</v>
      </c>
      <c r="BT84" s="6">
        <v>1.4</v>
      </c>
      <c r="BU84" s="6">
        <v>1.4</v>
      </c>
      <c r="BV84" s="6">
        <v>2218.0924405011688</v>
      </c>
      <c r="BW84" s="6"/>
      <c r="BX84" s="6"/>
      <c r="BY84" s="6"/>
      <c r="BZ84" s="6"/>
      <c r="CA84" s="6"/>
      <c r="CB84" s="6"/>
      <c r="CC84" s="6">
        <v>0.17647058823529413</v>
      </c>
      <c r="CD84" s="6"/>
      <c r="CE84" s="6"/>
      <c r="CF84" s="6"/>
      <c r="CG84" s="6"/>
      <c r="CH84" s="6">
        <v>5.875</v>
      </c>
      <c r="CI84" s="6">
        <v>48.308823529411768</v>
      </c>
      <c r="CJ84" s="6">
        <v>13.463114754098362</v>
      </c>
      <c r="CK84" s="6">
        <v>234.64285714285717</v>
      </c>
      <c r="CL84" s="6">
        <v>4.1077441077441074E-2</v>
      </c>
      <c r="CM84" s="6">
        <v>50.769230769230774</v>
      </c>
      <c r="CN84" s="6"/>
      <c r="CO84" s="6"/>
      <c r="CP84" s="6">
        <v>51.9</v>
      </c>
    </row>
    <row r="85" spans="1:94" x14ac:dyDescent="0.3">
      <c r="A85" s="2" t="s">
        <v>429</v>
      </c>
      <c r="B85" s="2" t="s">
        <v>370</v>
      </c>
      <c r="C85" s="3" t="s">
        <v>397</v>
      </c>
      <c r="D85" s="6">
        <v>63.34</v>
      </c>
      <c r="E85" s="6">
        <v>0.36</v>
      </c>
      <c r="F85" s="6">
        <v>16.989999999999998</v>
      </c>
      <c r="G85" s="6">
        <v>4.83</v>
      </c>
      <c r="H85" s="6"/>
      <c r="I85" s="6">
        <f t="shared" si="2"/>
        <v>4.3460340000000004</v>
      </c>
      <c r="J85" s="6">
        <v>0.1</v>
      </c>
      <c r="K85" s="6">
        <v>2.39</v>
      </c>
      <c r="L85" s="6">
        <v>5.85</v>
      </c>
      <c r="M85" s="6">
        <v>3.62</v>
      </c>
      <c r="N85" s="6">
        <v>1.4</v>
      </c>
      <c r="O85" s="6">
        <v>0.09</v>
      </c>
      <c r="P85" s="6">
        <v>0.57999999999999996</v>
      </c>
      <c r="Q85" s="6">
        <f t="shared" si="3"/>
        <v>99.066034000000002</v>
      </c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>
        <v>16</v>
      </c>
      <c r="AH85" s="6">
        <v>132.9</v>
      </c>
      <c r="AI85" s="6">
        <v>23.8</v>
      </c>
      <c r="AJ85" s="6">
        <v>13.5</v>
      </c>
      <c r="AK85" s="6">
        <v>5.4</v>
      </c>
      <c r="AL85" s="6">
        <v>30.9</v>
      </c>
      <c r="AM85" s="6">
        <v>38</v>
      </c>
      <c r="AN85" s="6">
        <v>16.100000000000001</v>
      </c>
      <c r="AO85" s="6">
        <v>28.3</v>
      </c>
      <c r="AP85" s="6">
        <v>557.79999999999995</v>
      </c>
      <c r="AQ85" s="6">
        <v>12.1</v>
      </c>
      <c r="AR85" s="6">
        <v>51.5</v>
      </c>
      <c r="AS85" s="6">
        <v>0.9</v>
      </c>
      <c r="AT85" s="6">
        <v>0.8</v>
      </c>
      <c r="AU85" s="6"/>
      <c r="AV85" s="6"/>
      <c r="AW85" s="6"/>
      <c r="AX85" s="6"/>
      <c r="AY85" s="6"/>
      <c r="AZ85" s="6">
        <v>358.1</v>
      </c>
      <c r="BA85" s="6">
        <v>6.7</v>
      </c>
      <c r="BB85" s="6">
        <v>11.4</v>
      </c>
      <c r="BC85" s="6"/>
      <c r="BD85" s="6">
        <v>9.4</v>
      </c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>
        <v>2</v>
      </c>
      <c r="BT85" s="6">
        <v>1.6</v>
      </c>
      <c r="BU85" s="6">
        <v>1.4</v>
      </c>
      <c r="BV85" s="6">
        <v>2158.1439961632996</v>
      </c>
      <c r="BW85" s="6"/>
      <c r="BX85" s="6"/>
      <c r="BY85" s="6"/>
      <c r="BZ85" s="6"/>
      <c r="CA85" s="6"/>
      <c r="CB85" s="6"/>
      <c r="CC85" s="6">
        <v>0.13432835820895522</v>
      </c>
      <c r="CD85" s="6"/>
      <c r="CE85" s="6"/>
      <c r="CF85" s="6"/>
      <c r="CG85" s="6"/>
      <c r="CH85" s="6">
        <v>5.7</v>
      </c>
      <c r="CI85" s="6">
        <v>53.447761194029852</v>
      </c>
      <c r="CJ85" s="6">
        <v>12.653710247349824</v>
      </c>
      <c r="CK85" s="6">
        <v>223.8125</v>
      </c>
      <c r="CL85" s="6">
        <v>5.0735030476873437E-2</v>
      </c>
      <c r="CM85" s="6">
        <v>46.099173553719005</v>
      </c>
      <c r="CN85" s="6"/>
      <c r="CO85" s="6"/>
      <c r="CP85" s="6">
        <v>38.624999999999993</v>
      </c>
    </row>
    <row r="86" spans="1:94" x14ac:dyDescent="0.3">
      <c r="A86" s="2" t="s">
        <v>48</v>
      </c>
      <c r="B86" s="2" t="s">
        <v>370</v>
      </c>
      <c r="C86" s="3" t="s">
        <v>385</v>
      </c>
      <c r="D86" s="6">
        <v>62.4</v>
      </c>
      <c r="E86" s="6">
        <v>0.35</v>
      </c>
      <c r="F86" s="6">
        <v>17.21</v>
      </c>
      <c r="G86" s="6">
        <v>2.4</v>
      </c>
      <c r="H86" s="6">
        <v>2.29</v>
      </c>
      <c r="I86" s="6">
        <f t="shared" si="2"/>
        <v>4.4495199999999997</v>
      </c>
      <c r="J86" s="6">
        <v>0.09</v>
      </c>
      <c r="K86" s="6">
        <v>2.15</v>
      </c>
      <c r="L86" s="6">
        <v>6.45</v>
      </c>
      <c r="M86" s="6">
        <v>3.69</v>
      </c>
      <c r="N86" s="6">
        <v>1.18</v>
      </c>
      <c r="O86" s="6">
        <v>0.11</v>
      </c>
      <c r="P86" s="6">
        <v>1.24</v>
      </c>
      <c r="Q86" s="6">
        <f t="shared" si="3"/>
        <v>99.319520000000026</v>
      </c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>
        <v>2098.1955518254299</v>
      </c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</row>
    <row r="87" spans="1:94" x14ac:dyDescent="0.3">
      <c r="A87" s="2" t="s">
        <v>428</v>
      </c>
      <c r="B87" s="2" t="s">
        <v>370</v>
      </c>
      <c r="C87" s="3" t="s">
        <v>385</v>
      </c>
      <c r="D87" s="6">
        <v>63.44</v>
      </c>
      <c r="E87" s="6">
        <v>0.33</v>
      </c>
      <c r="F87" s="6">
        <v>17.09</v>
      </c>
      <c r="G87" s="6">
        <v>2.37</v>
      </c>
      <c r="H87" s="6">
        <v>2.16</v>
      </c>
      <c r="I87" s="6">
        <f t="shared" si="2"/>
        <v>4.2925260000000005</v>
      </c>
      <c r="J87" s="6">
        <v>0.1</v>
      </c>
      <c r="K87" s="6">
        <v>2.27</v>
      </c>
      <c r="L87" s="6">
        <v>5.69</v>
      </c>
      <c r="M87" s="6">
        <v>3.86</v>
      </c>
      <c r="N87" s="6">
        <v>1.25</v>
      </c>
      <c r="O87" s="6">
        <v>0.15</v>
      </c>
      <c r="P87" s="6">
        <v>1</v>
      </c>
      <c r="Q87" s="6">
        <f t="shared" si="3"/>
        <v>99.472525999999988</v>
      </c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>
        <v>1978.2986631496915</v>
      </c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</row>
    <row r="88" spans="1:94" x14ac:dyDescent="0.3">
      <c r="A88" s="2" t="s">
        <v>427</v>
      </c>
      <c r="B88" s="2" t="s">
        <v>370</v>
      </c>
      <c r="C88" s="3" t="s">
        <v>385</v>
      </c>
      <c r="D88" s="6">
        <v>64.27</v>
      </c>
      <c r="E88" s="6">
        <v>0.33</v>
      </c>
      <c r="F88" s="6">
        <v>16.98</v>
      </c>
      <c r="G88" s="6">
        <v>2.2599999999999998</v>
      </c>
      <c r="H88" s="6">
        <v>2</v>
      </c>
      <c r="I88" s="6">
        <f t="shared" si="2"/>
        <v>4.0335479999999997</v>
      </c>
      <c r="J88" s="6">
        <v>0.09</v>
      </c>
      <c r="K88" s="6">
        <v>1.9</v>
      </c>
      <c r="L88" s="6">
        <v>5.69</v>
      </c>
      <c r="M88" s="6">
        <v>3.77</v>
      </c>
      <c r="N88" s="6">
        <v>1.27</v>
      </c>
      <c r="O88" s="6">
        <v>0.12</v>
      </c>
      <c r="P88" s="6">
        <v>1.04</v>
      </c>
      <c r="Q88" s="6">
        <f t="shared" si="3"/>
        <v>99.493548000000004</v>
      </c>
      <c r="R88" s="6"/>
      <c r="S88" s="6"/>
      <c r="T88" s="6"/>
      <c r="U88" s="6"/>
      <c r="V88" s="6"/>
      <c r="W88" s="6"/>
      <c r="X88" s="6"/>
      <c r="Y88" s="6">
        <v>651</v>
      </c>
      <c r="Z88" s="6"/>
      <c r="AA88" s="6"/>
      <c r="AB88" s="6">
        <v>12</v>
      </c>
      <c r="AC88" s="6"/>
      <c r="AD88" s="6"/>
      <c r="AE88" s="6"/>
      <c r="AF88" s="6"/>
      <c r="AG88" s="6"/>
      <c r="AH88" s="6">
        <v>88</v>
      </c>
      <c r="AI88" s="6">
        <v>17</v>
      </c>
      <c r="AJ88" s="6"/>
      <c r="AK88" s="6">
        <v>14</v>
      </c>
      <c r="AL88" s="6">
        <v>31</v>
      </c>
      <c r="AM88" s="6">
        <v>38</v>
      </c>
      <c r="AN88" s="6">
        <v>16</v>
      </c>
      <c r="AO88" s="6">
        <v>30</v>
      </c>
      <c r="AP88" s="6">
        <v>651</v>
      </c>
      <c r="AQ88" s="6">
        <v>12</v>
      </c>
      <c r="AR88" s="6">
        <v>58</v>
      </c>
      <c r="AS88" s="6"/>
      <c r="AT88" s="6"/>
      <c r="AU88" s="6"/>
      <c r="AV88" s="6"/>
      <c r="AW88" s="6"/>
      <c r="AX88" s="6"/>
      <c r="AY88" s="6"/>
      <c r="AZ88" s="6">
        <v>384</v>
      </c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>
        <v>1978.2986631496915</v>
      </c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>
        <v>12.8</v>
      </c>
      <c r="CK88" s="6"/>
      <c r="CL88" s="6">
        <v>4.6082949308755762E-2</v>
      </c>
      <c r="CM88" s="6">
        <v>54.25</v>
      </c>
      <c r="CN88" s="6"/>
      <c r="CO88" s="6"/>
      <c r="CP88" s="6"/>
    </row>
    <row r="89" spans="1:94" x14ac:dyDescent="0.3">
      <c r="A89" s="2" t="s">
        <v>49</v>
      </c>
      <c r="B89" s="2" t="s">
        <v>369</v>
      </c>
      <c r="C89" s="3" t="s">
        <v>402</v>
      </c>
      <c r="D89" s="6">
        <v>65.239999999999995</v>
      </c>
      <c r="E89" s="6">
        <v>0.31</v>
      </c>
      <c r="F89" s="6">
        <v>16.73</v>
      </c>
      <c r="G89" s="6">
        <v>1.75</v>
      </c>
      <c r="H89" s="6">
        <v>2.2200000000000002</v>
      </c>
      <c r="I89" s="6">
        <f t="shared" si="2"/>
        <v>3.7946500000000003</v>
      </c>
      <c r="J89" s="6">
        <v>0.1</v>
      </c>
      <c r="K89" s="6">
        <v>1.85</v>
      </c>
      <c r="L89" s="6">
        <v>5.51</v>
      </c>
      <c r="M89" s="6">
        <v>3.77</v>
      </c>
      <c r="N89" s="6">
        <v>1.53</v>
      </c>
      <c r="O89" s="6">
        <v>0.12</v>
      </c>
      <c r="P89" s="6">
        <v>0.48</v>
      </c>
      <c r="Q89" s="6">
        <f t="shared" si="3"/>
        <v>99.434650000000005</v>
      </c>
      <c r="R89" s="6"/>
      <c r="S89" s="6"/>
      <c r="T89" s="6"/>
      <c r="U89" s="6"/>
      <c r="V89" s="6"/>
      <c r="W89" s="6"/>
      <c r="X89" s="6"/>
      <c r="Y89" s="6">
        <v>635</v>
      </c>
      <c r="Z89" s="6"/>
      <c r="AA89" s="6"/>
      <c r="AB89" s="6">
        <v>12</v>
      </c>
      <c r="AC89" s="6"/>
      <c r="AD89" s="6"/>
      <c r="AE89" s="6"/>
      <c r="AF89" s="6"/>
      <c r="AG89" s="6"/>
      <c r="AH89" s="6">
        <v>73</v>
      </c>
      <c r="AI89" s="6">
        <v>8</v>
      </c>
      <c r="AJ89" s="6"/>
      <c r="AK89" s="6">
        <v>16</v>
      </c>
      <c r="AL89" s="6">
        <v>27</v>
      </c>
      <c r="AM89" s="6">
        <v>41</v>
      </c>
      <c r="AN89" s="6">
        <v>19</v>
      </c>
      <c r="AO89" s="6">
        <v>37</v>
      </c>
      <c r="AP89" s="6">
        <v>635</v>
      </c>
      <c r="AQ89" s="6">
        <v>12</v>
      </c>
      <c r="AR89" s="6">
        <v>58</v>
      </c>
      <c r="AS89" s="6"/>
      <c r="AT89" s="6"/>
      <c r="AU89" s="6"/>
      <c r="AV89" s="6"/>
      <c r="AW89" s="6"/>
      <c r="AX89" s="6"/>
      <c r="AY89" s="6"/>
      <c r="AZ89" s="6">
        <v>409</v>
      </c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>
        <v>3</v>
      </c>
      <c r="BV89" s="6">
        <v>1858.4017744739526</v>
      </c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>
        <v>11.054054054054054</v>
      </c>
      <c r="CK89" s="6"/>
      <c r="CL89" s="6">
        <v>5.826771653543307E-2</v>
      </c>
      <c r="CM89" s="6">
        <v>52.916666666666664</v>
      </c>
      <c r="CN89" s="6"/>
      <c r="CO89" s="6"/>
      <c r="CP89" s="6"/>
    </row>
    <row r="90" spans="1:94" x14ac:dyDescent="0.3">
      <c r="A90" s="2" t="s">
        <v>426</v>
      </c>
      <c r="B90" s="2" t="s">
        <v>369</v>
      </c>
      <c r="C90" s="3" t="s">
        <v>397</v>
      </c>
      <c r="D90" s="6">
        <v>63.78</v>
      </c>
      <c r="E90" s="6">
        <v>0.35</v>
      </c>
      <c r="F90" s="6">
        <v>17.73</v>
      </c>
      <c r="G90" s="6">
        <v>4.87</v>
      </c>
      <c r="H90" s="6"/>
      <c r="I90" s="6">
        <f t="shared" si="2"/>
        <v>4.3820260000000006</v>
      </c>
      <c r="J90" s="6">
        <v>0.09</v>
      </c>
      <c r="K90" s="6">
        <v>2.27</v>
      </c>
      <c r="L90" s="6">
        <v>5.99</v>
      </c>
      <c r="M90" s="6">
        <v>3.66</v>
      </c>
      <c r="N90" s="6">
        <v>0.75</v>
      </c>
      <c r="O90" s="6">
        <v>0.12</v>
      </c>
      <c r="P90" s="6">
        <v>0.9</v>
      </c>
      <c r="Q90" s="6">
        <f t="shared" si="3"/>
        <v>100.022026</v>
      </c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>
        <v>12.9</v>
      </c>
      <c r="AH90" s="6">
        <v>118.8</v>
      </c>
      <c r="AI90" s="6">
        <v>5.4</v>
      </c>
      <c r="AJ90" s="6">
        <v>9.6</v>
      </c>
      <c r="AK90" s="6">
        <v>2.7</v>
      </c>
      <c r="AL90" s="6">
        <v>109.9</v>
      </c>
      <c r="AM90" s="6">
        <v>52.4</v>
      </c>
      <c r="AN90" s="6">
        <v>16.8</v>
      </c>
      <c r="AO90" s="6">
        <v>13.2</v>
      </c>
      <c r="AP90" s="6">
        <v>603.29999999999995</v>
      </c>
      <c r="AQ90" s="6">
        <v>11.5</v>
      </c>
      <c r="AR90" s="6">
        <v>55.7</v>
      </c>
      <c r="AS90" s="6">
        <v>1.1000000000000001</v>
      </c>
      <c r="AT90" s="6">
        <v>1.6</v>
      </c>
      <c r="AU90" s="6"/>
      <c r="AV90" s="6"/>
      <c r="AW90" s="6"/>
      <c r="AX90" s="6"/>
      <c r="AY90" s="6"/>
      <c r="AZ90" s="6">
        <v>269.5</v>
      </c>
      <c r="BA90" s="6">
        <v>7.1</v>
      </c>
      <c r="BB90" s="6">
        <v>8.9</v>
      </c>
      <c r="BC90" s="6"/>
      <c r="BD90" s="6">
        <v>8.4</v>
      </c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>
        <v>2.9</v>
      </c>
      <c r="BT90" s="6"/>
      <c r="BU90" s="6"/>
      <c r="BV90" s="6">
        <v>2098.1955518254299</v>
      </c>
      <c r="BW90" s="6"/>
      <c r="BX90" s="6"/>
      <c r="BY90" s="6"/>
      <c r="BZ90" s="6"/>
      <c r="CA90" s="6"/>
      <c r="CB90" s="6"/>
      <c r="CC90" s="6">
        <v>0.15492957746478875</v>
      </c>
      <c r="CD90" s="6"/>
      <c r="CE90" s="6"/>
      <c r="CF90" s="6"/>
      <c r="CG90" s="6"/>
      <c r="CH90" s="6">
        <v>3.0689655172413794</v>
      </c>
      <c r="CI90" s="6">
        <v>37.95774647887324</v>
      </c>
      <c r="CJ90" s="6">
        <v>20.416666666666668</v>
      </c>
      <c r="CK90" s="6"/>
      <c r="CL90" s="6">
        <v>2.1879661859771259E-2</v>
      </c>
      <c r="CM90" s="6">
        <v>52.460869565217386</v>
      </c>
      <c r="CN90" s="6"/>
      <c r="CO90" s="6"/>
      <c r="CP90" s="6">
        <v>68.6875</v>
      </c>
    </row>
    <row r="91" spans="1:94" x14ac:dyDescent="0.3">
      <c r="A91" s="2" t="s">
        <v>425</v>
      </c>
      <c r="B91" s="2" t="s">
        <v>369</v>
      </c>
      <c r="C91" s="3" t="s">
        <v>397</v>
      </c>
      <c r="D91" s="6">
        <v>64.78</v>
      </c>
      <c r="E91" s="6">
        <v>0.3</v>
      </c>
      <c r="F91" s="6">
        <v>16.760000000000002</v>
      </c>
      <c r="G91" s="6">
        <v>4.32</v>
      </c>
      <c r="H91" s="6"/>
      <c r="I91" s="6">
        <f t="shared" si="2"/>
        <v>3.8871360000000004</v>
      </c>
      <c r="J91" s="6">
        <v>0.1</v>
      </c>
      <c r="K91" s="6">
        <v>1.68</v>
      </c>
      <c r="L91" s="6">
        <v>5.56</v>
      </c>
      <c r="M91" s="6">
        <v>3.71</v>
      </c>
      <c r="N91" s="6">
        <v>1.56</v>
      </c>
      <c r="O91" s="6">
        <v>0.09</v>
      </c>
      <c r="P91" s="6">
        <v>0.21</v>
      </c>
      <c r="Q91" s="6">
        <f t="shared" si="3"/>
        <v>98.637135999999998</v>
      </c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>
        <v>12.3</v>
      </c>
      <c r="AH91" s="6">
        <v>82.8</v>
      </c>
      <c r="AI91" s="6">
        <v>12.9</v>
      </c>
      <c r="AJ91" s="6">
        <v>9.1</v>
      </c>
      <c r="AK91" s="6">
        <v>1.6</v>
      </c>
      <c r="AL91" s="6">
        <v>10.1</v>
      </c>
      <c r="AM91" s="6">
        <v>32.299999999999997</v>
      </c>
      <c r="AN91" s="6">
        <v>15</v>
      </c>
      <c r="AO91" s="6">
        <v>27.6</v>
      </c>
      <c r="AP91" s="6">
        <v>568.1</v>
      </c>
      <c r="AQ91" s="6">
        <v>10.199999999999999</v>
      </c>
      <c r="AR91" s="6">
        <v>56.4</v>
      </c>
      <c r="AS91" s="6">
        <v>1.1000000000000001</v>
      </c>
      <c r="AT91" s="6">
        <v>1</v>
      </c>
      <c r="AU91" s="6"/>
      <c r="AV91" s="6"/>
      <c r="AW91" s="6"/>
      <c r="AX91" s="6"/>
      <c r="AY91" s="6"/>
      <c r="AZ91" s="6">
        <v>362.5</v>
      </c>
      <c r="BA91" s="6">
        <v>5.0999999999999996</v>
      </c>
      <c r="BB91" s="6">
        <v>15.4</v>
      </c>
      <c r="BC91" s="6"/>
      <c r="BD91" s="6">
        <v>8.8000000000000007</v>
      </c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>
        <v>2.2999999999999998</v>
      </c>
      <c r="BT91" s="6">
        <v>0.8</v>
      </c>
      <c r="BU91" s="6">
        <v>1.4</v>
      </c>
      <c r="BV91" s="6">
        <v>1798.453330136083</v>
      </c>
      <c r="BW91" s="6"/>
      <c r="BX91" s="6"/>
      <c r="BY91" s="6"/>
      <c r="BZ91" s="6"/>
      <c r="CA91" s="6"/>
      <c r="CB91" s="6"/>
      <c r="CC91" s="6">
        <v>0.21568627450980396</v>
      </c>
      <c r="CD91" s="6"/>
      <c r="CE91" s="6"/>
      <c r="CF91" s="6"/>
      <c r="CG91" s="6"/>
      <c r="CH91" s="6">
        <v>6.6956521739130439</v>
      </c>
      <c r="CI91" s="6">
        <v>71.078431372549019</v>
      </c>
      <c r="CJ91" s="6">
        <v>13.134057971014492</v>
      </c>
      <c r="CK91" s="6">
        <v>453.125</v>
      </c>
      <c r="CL91" s="6">
        <v>4.8582995951417005E-2</v>
      </c>
      <c r="CM91" s="6">
        <v>55.696078431372555</v>
      </c>
      <c r="CN91" s="6"/>
      <c r="CO91" s="6"/>
      <c r="CP91" s="6">
        <v>10.1</v>
      </c>
    </row>
    <row r="92" spans="1:94" x14ac:dyDescent="0.3">
      <c r="A92" s="2" t="s">
        <v>424</v>
      </c>
      <c r="B92" s="2" t="s">
        <v>369</v>
      </c>
      <c r="C92" s="3" t="s">
        <v>397</v>
      </c>
      <c r="D92" s="6">
        <v>63.34</v>
      </c>
      <c r="E92" s="6">
        <v>0.34</v>
      </c>
      <c r="F92" s="6">
        <v>17.36</v>
      </c>
      <c r="G92" s="6">
        <v>4.8499999999999996</v>
      </c>
      <c r="H92" s="6"/>
      <c r="I92" s="6">
        <f t="shared" si="2"/>
        <v>4.3640299999999996</v>
      </c>
      <c r="J92" s="6">
        <v>0.11</v>
      </c>
      <c r="K92" s="6">
        <v>2.0499999999999998</v>
      </c>
      <c r="L92" s="6">
        <v>5.99</v>
      </c>
      <c r="M92" s="6">
        <v>3.66</v>
      </c>
      <c r="N92" s="6">
        <v>1.27</v>
      </c>
      <c r="O92" s="6">
        <v>0.1</v>
      </c>
      <c r="P92" s="6">
        <v>0.74</v>
      </c>
      <c r="Q92" s="6">
        <f t="shared" si="3"/>
        <v>99.324029999999979</v>
      </c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>
        <v>14.3</v>
      </c>
      <c r="AH92" s="6">
        <v>114.7</v>
      </c>
      <c r="AI92" s="6">
        <v>28</v>
      </c>
      <c r="AJ92" s="6">
        <v>12.4</v>
      </c>
      <c r="AK92" s="6">
        <v>3.5</v>
      </c>
      <c r="AL92" s="6">
        <v>27.4</v>
      </c>
      <c r="AM92" s="6">
        <v>38.1</v>
      </c>
      <c r="AN92" s="6">
        <v>16.600000000000001</v>
      </c>
      <c r="AO92" s="6">
        <v>19.3</v>
      </c>
      <c r="AP92" s="6">
        <v>626.1</v>
      </c>
      <c r="AQ92" s="6">
        <v>12.3</v>
      </c>
      <c r="AR92" s="6">
        <v>55.6</v>
      </c>
      <c r="AS92" s="6">
        <v>0.9</v>
      </c>
      <c r="AT92" s="6">
        <v>1</v>
      </c>
      <c r="AU92" s="6"/>
      <c r="AV92" s="6"/>
      <c r="AW92" s="6"/>
      <c r="AX92" s="6"/>
      <c r="AY92" s="6"/>
      <c r="AZ92" s="6">
        <v>322.39999999999998</v>
      </c>
      <c r="BA92" s="6">
        <v>7</v>
      </c>
      <c r="BB92" s="6">
        <v>13.9</v>
      </c>
      <c r="BC92" s="6"/>
      <c r="BD92" s="6">
        <v>9.3000000000000007</v>
      </c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>
        <v>2.8</v>
      </c>
      <c r="BT92" s="6"/>
      <c r="BU92" s="6">
        <v>1.1000000000000001</v>
      </c>
      <c r="BV92" s="6">
        <v>2038.2471074875612</v>
      </c>
      <c r="BW92" s="6"/>
      <c r="BX92" s="6"/>
      <c r="BY92" s="6"/>
      <c r="BZ92" s="6"/>
      <c r="CA92" s="6"/>
      <c r="CB92" s="6"/>
      <c r="CC92" s="6">
        <v>0.12857142857142859</v>
      </c>
      <c r="CD92" s="6"/>
      <c r="CE92" s="6"/>
      <c r="CF92" s="6"/>
      <c r="CG92" s="6"/>
      <c r="CH92" s="6">
        <v>4.9642857142857144</v>
      </c>
      <c r="CI92" s="6">
        <v>46.057142857142857</v>
      </c>
      <c r="CJ92" s="6">
        <v>16.704663212435232</v>
      </c>
      <c r="CK92" s="6"/>
      <c r="CL92" s="6">
        <v>3.0825746685832933E-2</v>
      </c>
      <c r="CM92" s="6">
        <v>50.90243902439024</v>
      </c>
      <c r="CN92" s="6"/>
      <c r="CO92" s="6"/>
      <c r="CP92" s="6">
        <v>27.4</v>
      </c>
    </row>
    <row r="93" spans="1:94" x14ac:dyDescent="0.3">
      <c r="A93" s="2" t="s">
        <v>789</v>
      </c>
      <c r="B93" s="2" t="s">
        <v>369</v>
      </c>
      <c r="C93" s="3" t="s">
        <v>385</v>
      </c>
      <c r="D93" s="6">
        <v>65.650000000000006</v>
      </c>
      <c r="E93" s="6">
        <v>0.3</v>
      </c>
      <c r="F93" s="6">
        <v>17.190000000000001</v>
      </c>
      <c r="G93" s="6">
        <v>2.2200000000000002</v>
      </c>
      <c r="H93" s="6">
        <v>1.57</v>
      </c>
      <c r="I93" s="6">
        <f t="shared" si="2"/>
        <v>3.5675560000000006</v>
      </c>
      <c r="J93" s="6">
        <v>0.09</v>
      </c>
      <c r="K93" s="6">
        <v>1.7</v>
      </c>
      <c r="L93" s="6">
        <v>5.63</v>
      </c>
      <c r="M93" s="6">
        <v>3.74</v>
      </c>
      <c r="N93" s="6">
        <v>1.17</v>
      </c>
      <c r="O93" s="6">
        <v>0.13</v>
      </c>
      <c r="P93" s="6">
        <v>0.56999999999999995</v>
      </c>
      <c r="Q93" s="6">
        <f t="shared" si="3"/>
        <v>99.737555999999984</v>
      </c>
      <c r="R93" s="6"/>
      <c r="S93" s="6"/>
      <c r="T93" s="6"/>
      <c r="U93" s="6"/>
      <c r="V93" s="6"/>
      <c r="W93" s="6"/>
      <c r="X93" s="6"/>
      <c r="Y93" s="6">
        <v>663</v>
      </c>
      <c r="Z93" s="6"/>
      <c r="AA93" s="6"/>
      <c r="AB93" s="6">
        <v>11</v>
      </c>
      <c r="AC93" s="6"/>
      <c r="AD93" s="6"/>
      <c r="AE93" s="6"/>
      <c r="AF93" s="6"/>
      <c r="AG93" s="6"/>
      <c r="AH93" s="6">
        <v>85</v>
      </c>
      <c r="AI93" s="6">
        <v>13</v>
      </c>
      <c r="AJ93" s="6"/>
      <c r="AK93" s="6">
        <v>18</v>
      </c>
      <c r="AL93" s="6">
        <v>30</v>
      </c>
      <c r="AM93" s="6">
        <v>44</v>
      </c>
      <c r="AN93" s="6">
        <v>20</v>
      </c>
      <c r="AO93" s="6">
        <v>24</v>
      </c>
      <c r="AP93" s="6">
        <v>663</v>
      </c>
      <c r="AQ93" s="6">
        <v>11</v>
      </c>
      <c r="AR93" s="6">
        <v>62</v>
      </c>
      <c r="AS93" s="6"/>
      <c r="AT93" s="6"/>
      <c r="AU93" s="6"/>
      <c r="AV93" s="6"/>
      <c r="AW93" s="6"/>
      <c r="AX93" s="6"/>
      <c r="AY93" s="6"/>
      <c r="AZ93" s="6">
        <v>333</v>
      </c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>
        <v>1</v>
      </c>
      <c r="BV93" s="6">
        <v>1798.453330136083</v>
      </c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>
        <v>13.875</v>
      </c>
      <c r="CK93" s="6"/>
      <c r="CL93" s="6">
        <v>3.6199095022624438E-2</v>
      </c>
      <c r="CM93" s="6">
        <v>60.272727272727273</v>
      </c>
      <c r="CN93" s="6"/>
      <c r="CO93" s="6"/>
      <c r="CP93" s="6"/>
    </row>
    <row r="94" spans="1:94" x14ac:dyDescent="0.3">
      <c r="A94" s="2" t="s">
        <v>423</v>
      </c>
      <c r="B94" s="2" t="s">
        <v>369</v>
      </c>
      <c r="C94" s="3" t="s">
        <v>385</v>
      </c>
      <c r="D94" s="6">
        <v>63.85</v>
      </c>
      <c r="E94" s="6">
        <v>0.39</v>
      </c>
      <c r="F94" s="6">
        <v>16.96</v>
      </c>
      <c r="G94" s="6">
        <v>2.64</v>
      </c>
      <c r="H94" s="6">
        <v>2.33</v>
      </c>
      <c r="I94" s="6">
        <f t="shared" si="2"/>
        <v>4.7054720000000003</v>
      </c>
      <c r="J94" s="6">
        <v>0.13</v>
      </c>
      <c r="K94" s="6">
        <v>2.11</v>
      </c>
      <c r="L94" s="6">
        <v>5.67</v>
      </c>
      <c r="M94" s="6">
        <v>3.52</v>
      </c>
      <c r="N94" s="6">
        <v>1.0900000000000001</v>
      </c>
      <c r="O94" s="6">
        <v>0.16</v>
      </c>
      <c r="P94" s="6">
        <v>1.54</v>
      </c>
      <c r="Q94" s="6">
        <f t="shared" si="3"/>
        <v>100.12547199999999</v>
      </c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>
        <v>2337.9893291769081</v>
      </c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</row>
    <row r="95" spans="1:94" x14ac:dyDescent="0.3">
      <c r="A95" s="2" t="s">
        <v>422</v>
      </c>
      <c r="B95" s="2" t="s">
        <v>369</v>
      </c>
      <c r="C95" s="3" t="s">
        <v>385</v>
      </c>
      <c r="D95" s="6">
        <v>65.040000000000006</v>
      </c>
      <c r="E95" s="6">
        <v>0.28999999999999998</v>
      </c>
      <c r="F95" s="6">
        <v>17.09</v>
      </c>
      <c r="G95" s="6">
        <v>2.02</v>
      </c>
      <c r="H95" s="6">
        <v>1.66</v>
      </c>
      <c r="I95" s="6">
        <f t="shared" si="2"/>
        <v>3.4775960000000001</v>
      </c>
      <c r="J95" s="6">
        <v>0.14000000000000001</v>
      </c>
      <c r="K95" s="6">
        <v>1.71</v>
      </c>
      <c r="L95" s="6">
        <v>5.66</v>
      </c>
      <c r="M95" s="6">
        <v>3.83</v>
      </c>
      <c r="N95" s="6">
        <v>1.18</v>
      </c>
      <c r="O95" s="6">
        <v>0.11</v>
      </c>
      <c r="P95" s="6">
        <v>0.73</v>
      </c>
      <c r="Q95" s="6">
        <f t="shared" si="3"/>
        <v>99.257596000000021</v>
      </c>
      <c r="R95" s="6"/>
      <c r="S95" s="6"/>
      <c r="T95" s="6"/>
      <c r="U95" s="6"/>
      <c r="V95" s="6"/>
      <c r="W95" s="6"/>
      <c r="X95" s="6"/>
      <c r="Y95" s="6">
        <v>651</v>
      </c>
      <c r="Z95" s="6"/>
      <c r="AA95" s="6"/>
      <c r="AB95" s="6">
        <v>10</v>
      </c>
      <c r="AC95" s="6"/>
      <c r="AD95" s="6"/>
      <c r="AE95" s="6"/>
      <c r="AF95" s="6"/>
      <c r="AG95" s="6"/>
      <c r="AH95" s="6">
        <v>71</v>
      </c>
      <c r="AI95" s="6">
        <v>11</v>
      </c>
      <c r="AJ95" s="6"/>
      <c r="AK95" s="6">
        <v>17</v>
      </c>
      <c r="AL95" s="6">
        <v>19</v>
      </c>
      <c r="AM95" s="6">
        <v>51</v>
      </c>
      <c r="AN95" s="6">
        <v>16</v>
      </c>
      <c r="AO95" s="6">
        <v>21</v>
      </c>
      <c r="AP95" s="6">
        <v>651</v>
      </c>
      <c r="AQ95" s="6">
        <v>10</v>
      </c>
      <c r="AR95" s="6">
        <v>63</v>
      </c>
      <c r="AS95" s="6"/>
      <c r="AT95" s="6"/>
      <c r="AU95" s="6"/>
      <c r="AV95" s="6"/>
      <c r="AW95" s="6"/>
      <c r="AX95" s="6"/>
      <c r="AY95" s="6"/>
      <c r="AZ95" s="6">
        <v>389</v>
      </c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>
        <v>2</v>
      </c>
      <c r="BU95" s="6"/>
      <c r="BV95" s="6">
        <v>1738.5048857982135</v>
      </c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>
        <v>18.523809523809526</v>
      </c>
      <c r="CK95" s="6">
        <v>194.5</v>
      </c>
      <c r="CL95" s="6">
        <v>3.2258064516129031E-2</v>
      </c>
      <c r="CM95" s="6">
        <v>65.099999999999994</v>
      </c>
      <c r="CN95" s="6"/>
      <c r="CO95" s="6"/>
      <c r="CP95" s="6"/>
    </row>
    <row r="96" spans="1:94" x14ac:dyDescent="0.3">
      <c r="A96" s="2" t="s">
        <v>421</v>
      </c>
      <c r="B96" s="2" t="s">
        <v>369</v>
      </c>
      <c r="C96" s="3" t="s">
        <v>385</v>
      </c>
      <c r="D96" s="6">
        <v>65.400000000000006</v>
      </c>
      <c r="E96" s="6">
        <v>0.3</v>
      </c>
      <c r="F96" s="6">
        <v>16.97</v>
      </c>
      <c r="G96" s="6">
        <v>2.23</v>
      </c>
      <c r="H96" s="6">
        <v>1.83</v>
      </c>
      <c r="I96" s="6">
        <f t="shared" si="2"/>
        <v>3.836554</v>
      </c>
      <c r="J96" s="6">
        <v>0.04</v>
      </c>
      <c r="K96" s="6">
        <v>1.89</v>
      </c>
      <c r="L96" s="6">
        <v>5.28</v>
      </c>
      <c r="M96" s="6">
        <v>3.73</v>
      </c>
      <c r="N96" s="6">
        <v>0.88</v>
      </c>
      <c r="O96" s="6">
        <v>0.17</v>
      </c>
      <c r="P96" s="6">
        <v>1.94</v>
      </c>
      <c r="Q96" s="6">
        <f t="shared" si="3"/>
        <v>100.43655400000002</v>
      </c>
      <c r="R96" s="6"/>
      <c r="S96" s="6"/>
      <c r="T96" s="6"/>
      <c r="U96" s="6"/>
      <c r="V96" s="6"/>
      <c r="W96" s="6"/>
      <c r="X96" s="6"/>
      <c r="Y96" s="6">
        <v>609</v>
      </c>
      <c r="Z96" s="6"/>
      <c r="AA96" s="6"/>
      <c r="AB96" s="6">
        <v>11</v>
      </c>
      <c r="AC96" s="6"/>
      <c r="AD96" s="6"/>
      <c r="AE96" s="6"/>
      <c r="AF96" s="6"/>
      <c r="AG96" s="6"/>
      <c r="AH96" s="6">
        <v>83</v>
      </c>
      <c r="AI96" s="6"/>
      <c r="AJ96" s="6">
        <v>11</v>
      </c>
      <c r="AK96" s="6">
        <v>4</v>
      </c>
      <c r="AL96" s="6">
        <v>30</v>
      </c>
      <c r="AM96" s="6">
        <v>34</v>
      </c>
      <c r="AN96" s="6"/>
      <c r="AO96" s="6">
        <v>21</v>
      </c>
      <c r="AP96" s="6">
        <v>609</v>
      </c>
      <c r="AQ96" s="6">
        <v>11</v>
      </c>
      <c r="AR96" s="6">
        <v>59</v>
      </c>
      <c r="AS96" s="6">
        <v>2</v>
      </c>
      <c r="AT96" s="6"/>
      <c r="AU96" s="6"/>
      <c r="AV96" s="6"/>
      <c r="AW96" s="6"/>
      <c r="AX96" s="6"/>
      <c r="AY96" s="6"/>
      <c r="AZ96" s="6">
        <v>302</v>
      </c>
      <c r="BA96" s="6">
        <v>5</v>
      </c>
      <c r="BB96" s="6">
        <v>11</v>
      </c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>
        <v>3</v>
      </c>
      <c r="BT96" s="6">
        <v>1</v>
      </c>
      <c r="BU96" s="6"/>
      <c r="BV96" s="6">
        <v>1798.453330136083</v>
      </c>
      <c r="BW96" s="6"/>
      <c r="BX96" s="6"/>
      <c r="BY96" s="6"/>
      <c r="BZ96" s="6"/>
      <c r="CA96" s="6"/>
      <c r="CB96" s="6"/>
      <c r="CC96" s="6">
        <v>0.4</v>
      </c>
      <c r="CD96" s="6"/>
      <c r="CE96" s="6"/>
      <c r="CF96" s="6"/>
      <c r="CG96" s="6"/>
      <c r="CH96" s="6">
        <v>3.6666666666666665</v>
      </c>
      <c r="CI96" s="6">
        <v>60.4</v>
      </c>
      <c r="CJ96" s="6">
        <v>14.380952380952381</v>
      </c>
      <c r="CK96" s="6">
        <v>302</v>
      </c>
      <c r="CL96" s="6">
        <v>3.4482758620689655E-2</v>
      </c>
      <c r="CM96" s="6">
        <v>55.363636363636367</v>
      </c>
      <c r="CN96" s="6"/>
      <c r="CO96" s="6"/>
      <c r="CP96" s="6"/>
    </row>
    <row r="97" spans="1:94" x14ac:dyDescent="0.3">
      <c r="A97" s="2" t="s">
        <v>325</v>
      </c>
      <c r="B97" s="2" t="s">
        <v>793</v>
      </c>
      <c r="C97" s="3" t="s">
        <v>385</v>
      </c>
      <c r="D97" s="6">
        <v>60.58</v>
      </c>
      <c r="E97" s="6">
        <v>0.37</v>
      </c>
      <c r="F97" s="6">
        <v>17.899999999999999</v>
      </c>
      <c r="G97" s="6">
        <v>2.8</v>
      </c>
      <c r="H97" s="6">
        <v>2.74</v>
      </c>
      <c r="I97" s="6">
        <f t="shared" si="2"/>
        <v>5.2594399999999997</v>
      </c>
      <c r="J97" s="6">
        <v>0.1</v>
      </c>
      <c r="K97" s="6">
        <v>2.66</v>
      </c>
      <c r="L97" s="6">
        <v>7.19</v>
      </c>
      <c r="M97" s="6">
        <v>3.31</v>
      </c>
      <c r="N97" s="6">
        <v>0.99</v>
      </c>
      <c r="O97" s="6">
        <v>0.11</v>
      </c>
      <c r="P97" s="6">
        <v>0.99299999999999999</v>
      </c>
      <c r="Q97" s="6">
        <f t="shared" si="3"/>
        <v>99.462439999999972</v>
      </c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>
        <v>2218.0924405011688</v>
      </c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</row>
    <row r="98" spans="1:94" x14ac:dyDescent="0.3">
      <c r="A98" s="2" t="s">
        <v>420</v>
      </c>
      <c r="B98" s="2" t="s">
        <v>793</v>
      </c>
      <c r="C98" s="3" t="s">
        <v>385</v>
      </c>
      <c r="D98" s="6">
        <v>59.29</v>
      </c>
      <c r="E98" s="6">
        <v>0.59</v>
      </c>
      <c r="F98" s="6">
        <v>17.09</v>
      </c>
      <c r="G98" s="6">
        <v>2.65</v>
      </c>
      <c r="H98" s="6">
        <v>3.82</v>
      </c>
      <c r="I98" s="6">
        <f t="shared" si="2"/>
        <v>6.2044699999999997</v>
      </c>
      <c r="J98" s="6">
        <v>0.1</v>
      </c>
      <c r="K98" s="6">
        <v>3.8</v>
      </c>
      <c r="L98" s="6">
        <v>7.36</v>
      </c>
      <c r="M98" s="6">
        <v>3.03</v>
      </c>
      <c r="N98" s="6">
        <v>1.34</v>
      </c>
      <c r="O98" s="6">
        <v>0.21</v>
      </c>
      <c r="P98" s="6">
        <v>1.19</v>
      </c>
      <c r="Q98" s="6">
        <f t="shared" si="3"/>
        <v>100.20446999999999</v>
      </c>
      <c r="R98" s="6"/>
      <c r="S98" s="6"/>
      <c r="T98" s="6"/>
      <c r="U98" s="6"/>
      <c r="V98" s="6"/>
      <c r="W98" s="6"/>
      <c r="X98" s="6"/>
      <c r="Y98" s="6">
        <v>513</v>
      </c>
      <c r="Z98" s="6"/>
      <c r="AA98" s="6"/>
      <c r="AB98" s="6">
        <v>19</v>
      </c>
      <c r="AC98" s="6"/>
      <c r="AD98" s="6"/>
      <c r="AE98" s="6"/>
      <c r="AF98" s="6"/>
      <c r="AG98" s="6"/>
      <c r="AH98" s="6">
        <v>192</v>
      </c>
      <c r="AI98" s="6">
        <v>14</v>
      </c>
      <c r="AJ98" s="6">
        <v>22</v>
      </c>
      <c r="AK98" s="6">
        <v>19</v>
      </c>
      <c r="AL98" s="6">
        <v>68</v>
      </c>
      <c r="AM98" s="6">
        <v>68</v>
      </c>
      <c r="AN98" s="6"/>
      <c r="AO98" s="6">
        <v>26</v>
      </c>
      <c r="AP98" s="6">
        <v>513</v>
      </c>
      <c r="AQ98" s="6">
        <v>19</v>
      </c>
      <c r="AR98" s="6">
        <v>77</v>
      </c>
      <c r="AS98" s="6">
        <v>1</v>
      </c>
      <c r="AT98" s="6"/>
      <c r="AU98" s="6"/>
      <c r="AV98" s="6"/>
      <c r="AW98" s="6"/>
      <c r="AX98" s="6"/>
      <c r="AY98" s="6"/>
      <c r="AZ98" s="6">
        <v>223</v>
      </c>
      <c r="BA98" s="6">
        <v>8</v>
      </c>
      <c r="BB98" s="6">
        <v>16</v>
      </c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>
        <v>5</v>
      </c>
      <c r="BT98" s="6">
        <v>1</v>
      </c>
      <c r="BU98" s="6"/>
      <c r="BV98" s="6">
        <v>3536.9582159342967</v>
      </c>
      <c r="BW98" s="6"/>
      <c r="BX98" s="6"/>
      <c r="BY98" s="6"/>
      <c r="BZ98" s="6"/>
      <c r="CA98" s="6"/>
      <c r="CB98" s="6"/>
      <c r="CC98" s="6">
        <v>0.125</v>
      </c>
      <c r="CD98" s="6"/>
      <c r="CE98" s="6"/>
      <c r="CF98" s="6"/>
      <c r="CG98" s="6"/>
      <c r="CH98" s="6">
        <v>3.2</v>
      </c>
      <c r="CI98" s="6">
        <v>27.875</v>
      </c>
      <c r="CJ98" s="6">
        <v>8.5769230769230766</v>
      </c>
      <c r="CK98" s="6">
        <v>223</v>
      </c>
      <c r="CL98" s="6">
        <v>5.0682261208576995E-2</v>
      </c>
      <c r="CM98" s="6">
        <v>27</v>
      </c>
      <c r="CN98" s="6"/>
      <c r="CO98" s="6"/>
      <c r="CP98" s="6"/>
    </row>
    <row r="99" spans="1:94" x14ac:dyDescent="0.3">
      <c r="A99" s="2" t="s">
        <v>419</v>
      </c>
      <c r="B99" s="2" t="s">
        <v>368</v>
      </c>
      <c r="C99" s="3" t="s">
        <v>402</v>
      </c>
      <c r="D99" s="6">
        <v>62.71</v>
      </c>
      <c r="E99" s="6">
        <v>0.37</v>
      </c>
      <c r="F99" s="6">
        <v>17.100000000000001</v>
      </c>
      <c r="G99" s="6">
        <v>2.16</v>
      </c>
      <c r="H99" s="6">
        <v>2.4500000000000002</v>
      </c>
      <c r="I99" s="6">
        <f t="shared" si="2"/>
        <v>4.3935680000000001</v>
      </c>
      <c r="J99" s="6">
        <v>0.09</v>
      </c>
      <c r="K99" s="6">
        <v>2.41</v>
      </c>
      <c r="L99" s="6">
        <v>6.17</v>
      </c>
      <c r="M99" s="6">
        <v>3.8</v>
      </c>
      <c r="N99" s="6">
        <v>1.39</v>
      </c>
      <c r="O99" s="6">
        <v>0.12</v>
      </c>
      <c r="P99" s="6">
        <v>0.75</v>
      </c>
      <c r="Q99" s="6">
        <f t="shared" si="3"/>
        <v>99.303568000000013</v>
      </c>
      <c r="R99" s="6"/>
      <c r="S99" s="6"/>
      <c r="T99" s="6"/>
      <c r="U99" s="6"/>
      <c r="V99" s="6"/>
      <c r="W99" s="6"/>
      <c r="X99" s="6"/>
      <c r="Y99" s="6">
        <v>626</v>
      </c>
      <c r="Z99" s="6"/>
      <c r="AA99" s="6"/>
      <c r="AB99" s="6">
        <v>12</v>
      </c>
      <c r="AC99" s="6"/>
      <c r="AD99" s="6"/>
      <c r="AE99" s="6"/>
      <c r="AF99" s="6"/>
      <c r="AG99" s="6"/>
      <c r="AH99" s="6">
        <v>124</v>
      </c>
      <c r="AI99" s="6">
        <v>35</v>
      </c>
      <c r="AJ99" s="6"/>
      <c r="AK99" s="6">
        <v>18</v>
      </c>
      <c r="AL99" s="6">
        <v>13</v>
      </c>
      <c r="AM99" s="6">
        <v>37</v>
      </c>
      <c r="AN99" s="6">
        <v>20</v>
      </c>
      <c r="AO99" s="6">
        <v>31</v>
      </c>
      <c r="AP99" s="6">
        <v>626</v>
      </c>
      <c r="AQ99" s="6">
        <v>12</v>
      </c>
      <c r="AR99" s="6">
        <v>63</v>
      </c>
      <c r="AS99" s="6"/>
      <c r="AT99" s="6"/>
      <c r="AU99" s="6"/>
      <c r="AV99" s="6"/>
      <c r="AW99" s="6"/>
      <c r="AX99" s="6"/>
      <c r="AY99" s="6"/>
      <c r="AZ99" s="6">
        <v>327</v>
      </c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>
        <v>1</v>
      </c>
      <c r="BV99" s="6">
        <v>2218.0924405011688</v>
      </c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>
        <v>10.548387096774194</v>
      </c>
      <c r="CK99" s="6"/>
      <c r="CL99" s="6">
        <v>4.9520766773162937E-2</v>
      </c>
      <c r="CM99" s="6">
        <v>52.166666666666664</v>
      </c>
      <c r="CN99" s="6"/>
      <c r="CO99" s="6"/>
      <c r="CP99" s="6"/>
    </row>
    <row r="100" spans="1:94" x14ac:dyDescent="0.3">
      <c r="A100" s="2" t="s">
        <v>418</v>
      </c>
      <c r="B100" s="2" t="s">
        <v>368</v>
      </c>
      <c r="C100" s="3" t="s">
        <v>397</v>
      </c>
      <c r="D100" s="6">
        <v>65.64</v>
      </c>
      <c r="E100" s="6">
        <v>0.31</v>
      </c>
      <c r="F100" s="6">
        <v>17.48</v>
      </c>
      <c r="G100" s="6">
        <v>4.38</v>
      </c>
      <c r="H100" s="6"/>
      <c r="I100" s="6">
        <f t="shared" si="2"/>
        <v>3.9411240000000003</v>
      </c>
      <c r="J100" s="6">
        <v>0.09</v>
      </c>
      <c r="K100" s="6">
        <v>1.84</v>
      </c>
      <c r="L100" s="6">
        <v>5.26</v>
      </c>
      <c r="M100" s="6">
        <v>3.54</v>
      </c>
      <c r="N100" s="6">
        <v>1.04</v>
      </c>
      <c r="O100" s="6">
        <v>0.11</v>
      </c>
      <c r="P100" s="6">
        <v>0.95</v>
      </c>
      <c r="Q100" s="6">
        <f t="shared" si="3"/>
        <v>100.20112400000004</v>
      </c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>
        <v>12.4</v>
      </c>
      <c r="AH100" s="6">
        <v>97.5</v>
      </c>
      <c r="AI100" s="6">
        <v>13.6</v>
      </c>
      <c r="AJ100" s="6">
        <v>10.8</v>
      </c>
      <c r="AK100" s="6">
        <v>1.4</v>
      </c>
      <c r="AL100" s="6">
        <v>125.3</v>
      </c>
      <c r="AM100" s="6">
        <v>35.799999999999997</v>
      </c>
      <c r="AN100" s="6">
        <v>16.5</v>
      </c>
      <c r="AO100" s="6">
        <v>16.2</v>
      </c>
      <c r="AP100" s="6">
        <v>593.5</v>
      </c>
      <c r="AQ100" s="6">
        <v>11.2</v>
      </c>
      <c r="AR100" s="6">
        <v>52.8</v>
      </c>
      <c r="AS100" s="6">
        <v>1</v>
      </c>
      <c r="AT100" s="6">
        <v>1.1000000000000001</v>
      </c>
      <c r="AU100" s="6"/>
      <c r="AV100" s="6"/>
      <c r="AW100" s="6"/>
      <c r="AX100" s="6"/>
      <c r="AY100" s="6"/>
      <c r="AZ100" s="6">
        <v>349.2</v>
      </c>
      <c r="BA100" s="6">
        <v>9.5</v>
      </c>
      <c r="BB100" s="6">
        <v>11.5</v>
      </c>
      <c r="BC100" s="6"/>
      <c r="BD100" s="6">
        <v>11.6</v>
      </c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>
        <v>2.5</v>
      </c>
      <c r="BT100" s="6"/>
      <c r="BU100" s="6">
        <v>0.6</v>
      </c>
      <c r="BV100" s="6">
        <v>1858.4017744739526</v>
      </c>
      <c r="BW100" s="6"/>
      <c r="BX100" s="6"/>
      <c r="BY100" s="6"/>
      <c r="BZ100" s="6"/>
      <c r="CA100" s="6"/>
      <c r="CB100" s="6"/>
      <c r="CC100" s="6">
        <v>0.10526315789473684</v>
      </c>
      <c r="CD100" s="6"/>
      <c r="CE100" s="6"/>
      <c r="CF100" s="6"/>
      <c r="CG100" s="6"/>
      <c r="CH100" s="6">
        <v>4.5999999999999996</v>
      </c>
      <c r="CI100" s="6">
        <v>36.757894736842104</v>
      </c>
      <c r="CJ100" s="6">
        <v>21.555555555555557</v>
      </c>
      <c r="CK100" s="6"/>
      <c r="CL100" s="6">
        <v>2.729570345408593E-2</v>
      </c>
      <c r="CM100" s="6">
        <v>52.991071428571431</v>
      </c>
      <c r="CN100" s="6"/>
      <c r="CO100" s="6"/>
      <c r="CP100" s="6">
        <v>113.90909090909089</v>
      </c>
    </row>
    <row r="101" spans="1:94" x14ac:dyDescent="0.3">
      <c r="A101" s="2" t="s">
        <v>417</v>
      </c>
      <c r="B101" s="2" t="s">
        <v>791</v>
      </c>
      <c r="C101" s="3" t="s">
        <v>385</v>
      </c>
      <c r="D101" s="6">
        <v>57.5</v>
      </c>
      <c r="E101" s="6">
        <v>0.45</v>
      </c>
      <c r="F101" s="6">
        <v>18.28</v>
      </c>
      <c r="G101" s="6">
        <v>2.3199999999999998</v>
      </c>
      <c r="H101" s="6">
        <v>0.9</v>
      </c>
      <c r="I101" s="6">
        <f t="shared" si="2"/>
        <v>2.987536</v>
      </c>
      <c r="J101" s="6">
        <v>0.17</v>
      </c>
      <c r="K101" s="6">
        <v>4.32</v>
      </c>
      <c r="L101" s="6">
        <v>7.82</v>
      </c>
      <c r="M101" s="6">
        <v>4.2</v>
      </c>
      <c r="N101" s="6">
        <v>0.75</v>
      </c>
      <c r="O101" s="6">
        <v>0.21</v>
      </c>
      <c r="P101" s="6">
        <v>1.17</v>
      </c>
      <c r="Q101" s="6">
        <f t="shared" si="3"/>
        <v>97.857535999999996</v>
      </c>
      <c r="R101" s="6"/>
      <c r="S101" s="6"/>
      <c r="T101" s="6"/>
      <c r="U101" s="6"/>
      <c r="V101" s="6"/>
      <c r="W101" s="6"/>
      <c r="X101" s="6"/>
      <c r="Y101" s="6">
        <v>669</v>
      </c>
      <c r="Z101" s="6"/>
      <c r="AA101" s="6"/>
      <c r="AB101" s="6">
        <v>15</v>
      </c>
      <c r="AC101" s="6"/>
      <c r="AD101" s="6"/>
      <c r="AE101" s="6"/>
      <c r="AF101" s="6"/>
      <c r="AG101" s="6"/>
      <c r="AH101" s="6">
        <v>184</v>
      </c>
      <c r="AI101" s="6">
        <v>13</v>
      </c>
      <c r="AJ101" s="6">
        <v>20</v>
      </c>
      <c r="AK101" s="6">
        <v>15</v>
      </c>
      <c r="AL101" s="6">
        <v>31</v>
      </c>
      <c r="AM101" s="6">
        <v>75</v>
      </c>
      <c r="AN101" s="6"/>
      <c r="AO101" s="6">
        <v>18</v>
      </c>
      <c r="AP101" s="6">
        <v>669</v>
      </c>
      <c r="AQ101" s="6">
        <v>15</v>
      </c>
      <c r="AR101" s="6">
        <v>47</v>
      </c>
      <c r="AS101" s="6">
        <v>1</v>
      </c>
      <c r="AT101" s="6"/>
      <c r="AU101" s="6"/>
      <c r="AV101" s="6"/>
      <c r="AW101" s="6"/>
      <c r="AX101" s="6"/>
      <c r="AY101" s="6"/>
      <c r="AZ101" s="6">
        <v>154</v>
      </c>
      <c r="BA101" s="6">
        <v>7</v>
      </c>
      <c r="BB101" s="6">
        <v>13</v>
      </c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>
        <v>2</v>
      </c>
      <c r="BT101" s="6">
        <v>2</v>
      </c>
      <c r="BU101" s="6"/>
      <c r="BV101" s="6">
        <v>2697.6799952041247</v>
      </c>
      <c r="BW101" s="6"/>
      <c r="BX101" s="6"/>
      <c r="BY101" s="6"/>
      <c r="BZ101" s="6"/>
      <c r="CA101" s="6"/>
      <c r="CB101" s="6"/>
      <c r="CC101" s="6">
        <v>0.14285714285714285</v>
      </c>
      <c r="CD101" s="6"/>
      <c r="CE101" s="6"/>
      <c r="CF101" s="6"/>
      <c r="CG101" s="6"/>
      <c r="CH101" s="6">
        <v>6.5</v>
      </c>
      <c r="CI101" s="6">
        <v>22</v>
      </c>
      <c r="CJ101" s="6">
        <v>8.5555555555555554</v>
      </c>
      <c r="CK101" s="6">
        <v>77</v>
      </c>
      <c r="CL101" s="6">
        <v>2.6905829596412557E-2</v>
      </c>
      <c r="CM101" s="6">
        <v>44.6</v>
      </c>
      <c r="CN101" s="6"/>
      <c r="CO101" s="6"/>
      <c r="CP101" s="6"/>
    </row>
    <row r="102" spans="1:94" x14ac:dyDescent="0.3">
      <c r="A102" s="2" t="s">
        <v>416</v>
      </c>
      <c r="B102" s="2" t="s">
        <v>368</v>
      </c>
      <c r="C102" s="3" t="s">
        <v>385</v>
      </c>
      <c r="D102" s="6">
        <v>62.47</v>
      </c>
      <c r="E102" s="6">
        <v>0.37</v>
      </c>
      <c r="F102" s="6">
        <v>17.11</v>
      </c>
      <c r="G102" s="6">
        <v>2.44</v>
      </c>
      <c r="H102" s="6">
        <v>2.27</v>
      </c>
      <c r="I102" s="6">
        <f t="shared" si="2"/>
        <v>4.4655120000000004</v>
      </c>
      <c r="J102" s="6">
        <v>0.08</v>
      </c>
      <c r="K102" s="6">
        <v>2.5299999999999998</v>
      </c>
      <c r="L102" s="6">
        <v>6.31</v>
      </c>
      <c r="M102" s="6">
        <v>3.66</v>
      </c>
      <c r="N102" s="6">
        <v>1.29</v>
      </c>
      <c r="O102" s="6">
        <v>0.17</v>
      </c>
      <c r="P102" s="6">
        <v>2.15</v>
      </c>
      <c r="Q102" s="6">
        <f t="shared" si="3"/>
        <v>100.605512</v>
      </c>
      <c r="R102" s="6"/>
      <c r="S102" s="6"/>
      <c r="T102" s="6"/>
      <c r="U102" s="6"/>
      <c r="V102" s="6"/>
      <c r="W102" s="6"/>
      <c r="X102" s="6"/>
      <c r="Y102" s="6">
        <v>593</v>
      </c>
      <c r="Z102" s="6"/>
      <c r="AA102" s="6"/>
      <c r="AB102" s="6">
        <v>13</v>
      </c>
      <c r="AC102" s="6"/>
      <c r="AD102" s="6"/>
      <c r="AE102" s="6"/>
      <c r="AF102" s="6"/>
      <c r="AG102" s="6"/>
      <c r="AH102" s="6">
        <v>128</v>
      </c>
      <c r="AI102" s="6">
        <v>5</v>
      </c>
      <c r="AJ102" s="6">
        <v>14</v>
      </c>
      <c r="AK102" s="6">
        <v>14</v>
      </c>
      <c r="AL102" s="6">
        <v>12</v>
      </c>
      <c r="AM102" s="6">
        <v>49</v>
      </c>
      <c r="AN102" s="6"/>
      <c r="AO102" s="6">
        <v>22</v>
      </c>
      <c r="AP102" s="6">
        <v>593</v>
      </c>
      <c r="AQ102" s="6">
        <v>13</v>
      </c>
      <c r="AR102" s="6">
        <v>61</v>
      </c>
      <c r="AS102" s="6">
        <v>1</v>
      </c>
      <c r="AT102" s="6"/>
      <c r="AU102" s="6"/>
      <c r="AV102" s="6"/>
      <c r="AW102" s="6"/>
      <c r="AX102" s="6"/>
      <c r="AY102" s="6"/>
      <c r="AZ102" s="6">
        <v>264</v>
      </c>
      <c r="BA102" s="6">
        <v>6</v>
      </c>
      <c r="BB102" s="6">
        <v>6</v>
      </c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>
        <v>3</v>
      </c>
      <c r="BT102" s="6">
        <v>2</v>
      </c>
      <c r="BU102" s="6"/>
      <c r="BV102" s="6">
        <v>2218.0924405011688</v>
      </c>
      <c r="BW102" s="6"/>
      <c r="BX102" s="6"/>
      <c r="BY102" s="6"/>
      <c r="BZ102" s="6"/>
      <c r="CA102" s="6"/>
      <c r="CB102" s="6"/>
      <c r="CC102" s="6">
        <v>0.16666666666666666</v>
      </c>
      <c r="CD102" s="6"/>
      <c r="CE102" s="6"/>
      <c r="CF102" s="6"/>
      <c r="CG102" s="6"/>
      <c r="CH102" s="6">
        <v>2</v>
      </c>
      <c r="CI102" s="6">
        <v>44</v>
      </c>
      <c r="CJ102" s="6">
        <v>12</v>
      </c>
      <c r="CK102" s="6">
        <v>132</v>
      </c>
      <c r="CL102" s="6">
        <v>3.7099494097807759E-2</v>
      </c>
      <c r="CM102" s="6">
        <v>45.615384615384613</v>
      </c>
      <c r="CN102" s="6"/>
      <c r="CO102" s="6"/>
      <c r="CP102" s="6"/>
    </row>
    <row r="103" spans="1:94" x14ac:dyDescent="0.3">
      <c r="A103" s="2" t="s">
        <v>415</v>
      </c>
      <c r="B103" s="2" t="s">
        <v>368</v>
      </c>
      <c r="C103" s="3" t="s">
        <v>385</v>
      </c>
      <c r="D103" s="6">
        <v>62.73</v>
      </c>
      <c r="E103" s="6">
        <v>0.37</v>
      </c>
      <c r="F103" s="6">
        <v>16.8</v>
      </c>
      <c r="G103" s="6">
        <v>2.56</v>
      </c>
      <c r="H103" s="6">
        <v>2.25</v>
      </c>
      <c r="I103" s="6">
        <f t="shared" si="2"/>
        <v>4.5534879999999998</v>
      </c>
      <c r="J103" s="6">
        <v>0.1</v>
      </c>
      <c r="K103" s="6">
        <v>2.63</v>
      </c>
      <c r="L103" s="6">
        <v>6.29</v>
      </c>
      <c r="M103" s="6">
        <v>3.69</v>
      </c>
      <c r="N103" s="6">
        <v>1.36</v>
      </c>
      <c r="O103" s="6">
        <v>0.11</v>
      </c>
      <c r="P103" s="6">
        <v>0.52</v>
      </c>
      <c r="Q103" s="6">
        <f t="shared" si="3"/>
        <v>99.153487999999982</v>
      </c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>
        <v>2218.0924405011688</v>
      </c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</row>
    <row r="104" spans="1:94" x14ac:dyDescent="0.3">
      <c r="A104" s="2" t="s">
        <v>414</v>
      </c>
      <c r="B104" s="2" t="s">
        <v>368</v>
      </c>
      <c r="C104" s="3" t="s">
        <v>385</v>
      </c>
      <c r="D104" s="6">
        <v>62.9</v>
      </c>
      <c r="E104" s="6">
        <v>0.36</v>
      </c>
      <c r="F104" s="6">
        <v>16.8</v>
      </c>
      <c r="G104" s="6">
        <v>1.1499999999999999</v>
      </c>
      <c r="H104" s="6">
        <v>3.56</v>
      </c>
      <c r="I104" s="6">
        <f t="shared" si="2"/>
        <v>4.5947700000000005</v>
      </c>
      <c r="J104" s="6">
        <v>0.11</v>
      </c>
      <c r="K104" s="6">
        <v>2.34</v>
      </c>
      <c r="L104" s="6">
        <v>6.54</v>
      </c>
      <c r="M104" s="6">
        <v>3.5</v>
      </c>
      <c r="N104" s="6">
        <v>1.19</v>
      </c>
      <c r="O104" s="6">
        <v>0.14000000000000001</v>
      </c>
      <c r="P104" s="6">
        <v>0.61</v>
      </c>
      <c r="Q104" s="6">
        <f t="shared" si="3"/>
        <v>99.084770000000006</v>
      </c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>
        <v>55</v>
      </c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>
        <v>2158.1439961632996</v>
      </c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</row>
    <row r="105" spans="1:94" x14ac:dyDescent="0.3">
      <c r="A105" s="2" t="s">
        <v>413</v>
      </c>
      <c r="B105" s="2" t="s">
        <v>368</v>
      </c>
      <c r="C105" s="3" t="s">
        <v>385</v>
      </c>
      <c r="D105" s="6">
        <v>63.02</v>
      </c>
      <c r="E105" s="6">
        <v>0.34</v>
      </c>
      <c r="F105" s="6">
        <v>17.059999999999999</v>
      </c>
      <c r="G105" s="6">
        <v>2.2599999999999998</v>
      </c>
      <c r="H105" s="6">
        <v>2.2200000000000002</v>
      </c>
      <c r="I105" s="6">
        <f t="shared" si="2"/>
        <v>4.2535480000000003</v>
      </c>
      <c r="J105" s="6">
        <v>0.08</v>
      </c>
      <c r="K105" s="6">
        <v>2.2599999999999998</v>
      </c>
      <c r="L105" s="6">
        <v>6.04</v>
      </c>
      <c r="M105" s="6">
        <v>3.76</v>
      </c>
      <c r="N105" s="6">
        <v>1.48</v>
      </c>
      <c r="O105" s="6">
        <v>0.1</v>
      </c>
      <c r="P105" s="6">
        <v>0.87</v>
      </c>
      <c r="Q105" s="6">
        <f t="shared" si="3"/>
        <v>99.263548000000014</v>
      </c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>
        <v>2038.2471074875612</v>
      </c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</row>
    <row r="106" spans="1:94" x14ac:dyDescent="0.3">
      <c r="A106" s="2" t="s">
        <v>412</v>
      </c>
      <c r="B106" s="2" t="s">
        <v>368</v>
      </c>
      <c r="C106" s="3" t="s">
        <v>385</v>
      </c>
      <c r="D106" s="6">
        <v>63.55</v>
      </c>
      <c r="E106" s="6">
        <v>0.33</v>
      </c>
      <c r="F106" s="6">
        <v>16.8</v>
      </c>
      <c r="G106" s="6">
        <v>2.34</v>
      </c>
      <c r="H106" s="6">
        <v>2.0099999999999998</v>
      </c>
      <c r="I106" s="6">
        <f t="shared" si="2"/>
        <v>4.115532</v>
      </c>
      <c r="J106" s="6">
        <v>0.08</v>
      </c>
      <c r="K106" s="6">
        <v>2.31</v>
      </c>
      <c r="L106" s="6">
        <v>5.76</v>
      </c>
      <c r="M106" s="6">
        <v>3.63</v>
      </c>
      <c r="N106" s="6">
        <v>1.42</v>
      </c>
      <c r="O106" s="6">
        <v>0.17</v>
      </c>
      <c r="P106" s="6">
        <v>1.51</v>
      </c>
      <c r="Q106" s="6">
        <f t="shared" si="3"/>
        <v>99.675532000000004</v>
      </c>
      <c r="R106" s="6"/>
      <c r="S106" s="6"/>
      <c r="T106" s="6"/>
      <c r="U106" s="6"/>
      <c r="V106" s="6"/>
      <c r="W106" s="6"/>
      <c r="X106" s="6"/>
      <c r="Y106" s="6">
        <v>593</v>
      </c>
      <c r="Z106" s="6"/>
      <c r="AA106" s="6"/>
      <c r="AB106" s="6">
        <v>13</v>
      </c>
      <c r="AC106" s="6"/>
      <c r="AD106" s="6"/>
      <c r="AE106" s="6"/>
      <c r="AF106" s="6"/>
      <c r="AG106" s="6"/>
      <c r="AH106" s="6">
        <v>99</v>
      </c>
      <c r="AI106" s="6">
        <v>2</v>
      </c>
      <c r="AJ106" s="6">
        <v>13</v>
      </c>
      <c r="AK106" s="6">
        <v>5</v>
      </c>
      <c r="AL106" s="6">
        <v>5</v>
      </c>
      <c r="AM106" s="6">
        <v>41</v>
      </c>
      <c r="AN106" s="6"/>
      <c r="AO106" s="6">
        <v>24</v>
      </c>
      <c r="AP106" s="6">
        <v>593</v>
      </c>
      <c r="AQ106" s="6">
        <v>13</v>
      </c>
      <c r="AR106" s="6">
        <v>64</v>
      </c>
      <c r="AS106" s="6">
        <v>1</v>
      </c>
      <c r="AT106" s="6"/>
      <c r="AU106" s="6"/>
      <c r="AV106" s="6"/>
      <c r="AW106" s="6"/>
      <c r="AX106" s="6"/>
      <c r="AY106" s="6"/>
      <c r="AZ106" s="6">
        <v>287</v>
      </c>
      <c r="BA106" s="6">
        <v>6</v>
      </c>
      <c r="BB106" s="6">
        <v>15</v>
      </c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>
        <v>3</v>
      </c>
      <c r="BT106" s="6">
        <v>2</v>
      </c>
      <c r="BU106" s="6">
        <v>1</v>
      </c>
      <c r="BV106" s="6">
        <v>1978.2986631496915</v>
      </c>
      <c r="BW106" s="6"/>
      <c r="BX106" s="6"/>
      <c r="BY106" s="6"/>
      <c r="BZ106" s="6"/>
      <c r="CA106" s="6"/>
      <c r="CB106" s="6"/>
      <c r="CC106" s="6">
        <v>0.16666666666666666</v>
      </c>
      <c r="CD106" s="6"/>
      <c r="CE106" s="6"/>
      <c r="CF106" s="6"/>
      <c r="CG106" s="6"/>
      <c r="CH106" s="6">
        <v>5</v>
      </c>
      <c r="CI106" s="6">
        <v>47.833333333333336</v>
      </c>
      <c r="CJ106" s="6">
        <v>11.958333333333334</v>
      </c>
      <c r="CK106" s="6">
        <v>143.5</v>
      </c>
      <c r="CL106" s="6">
        <v>4.0472175379426642E-2</v>
      </c>
      <c r="CM106" s="6">
        <v>45.615384615384613</v>
      </c>
      <c r="CN106" s="6"/>
      <c r="CO106" s="6"/>
      <c r="CP106" s="6"/>
    </row>
    <row r="107" spans="1:94" x14ac:dyDescent="0.3">
      <c r="A107" s="2" t="s">
        <v>411</v>
      </c>
      <c r="B107" s="2" t="s">
        <v>368</v>
      </c>
      <c r="C107" s="3" t="s">
        <v>385</v>
      </c>
      <c r="D107" s="6">
        <v>63.86</v>
      </c>
      <c r="E107" s="6">
        <v>0.33</v>
      </c>
      <c r="F107" s="6">
        <v>17.3</v>
      </c>
      <c r="G107" s="6">
        <v>2.4</v>
      </c>
      <c r="H107" s="6">
        <v>2.02</v>
      </c>
      <c r="I107" s="6">
        <f t="shared" si="2"/>
        <v>4.1795200000000001</v>
      </c>
      <c r="J107" s="6">
        <v>7.0000000000000007E-2</v>
      </c>
      <c r="K107" s="6">
        <v>2.2999999999999998</v>
      </c>
      <c r="L107" s="6">
        <v>5.99</v>
      </c>
      <c r="M107" s="6">
        <v>3.69</v>
      </c>
      <c r="N107" s="6">
        <v>1.43</v>
      </c>
      <c r="O107" s="6">
        <v>0.19</v>
      </c>
      <c r="P107" s="6">
        <v>0.93</v>
      </c>
      <c r="Q107" s="6">
        <f t="shared" si="3"/>
        <v>100.26951999999999</v>
      </c>
      <c r="R107" s="6"/>
      <c r="S107" s="6"/>
      <c r="T107" s="6"/>
      <c r="U107" s="6"/>
      <c r="V107" s="6"/>
      <c r="W107" s="6"/>
      <c r="X107" s="6"/>
      <c r="Y107" s="6">
        <v>587</v>
      </c>
      <c r="Z107" s="6"/>
      <c r="AA107" s="6"/>
      <c r="AB107" s="6">
        <v>13</v>
      </c>
      <c r="AC107" s="6"/>
      <c r="AD107" s="6"/>
      <c r="AE107" s="6"/>
      <c r="AF107" s="6"/>
      <c r="AG107" s="6"/>
      <c r="AH107" s="6">
        <v>107</v>
      </c>
      <c r="AI107" s="6"/>
      <c r="AJ107" s="6">
        <v>14</v>
      </c>
      <c r="AK107" s="6">
        <v>5</v>
      </c>
      <c r="AL107" s="6">
        <v>185</v>
      </c>
      <c r="AM107" s="6">
        <v>50</v>
      </c>
      <c r="AN107" s="6"/>
      <c r="AO107" s="6">
        <v>29</v>
      </c>
      <c r="AP107" s="6">
        <v>587</v>
      </c>
      <c r="AQ107" s="6">
        <v>13</v>
      </c>
      <c r="AR107" s="6">
        <v>64</v>
      </c>
      <c r="AS107" s="6">
        <v>1</v>
      </c>
      <c r="AT107" s="6"/>
      <c r="AU107" s="6"/>
      <c r="AV107" s="6"/>
      <c r="AW107" s="6"/>
      <c r="AX107" s="6"/>
      <c r="AY107" s="6"/>
      <c r="AZ107" s="6">
        <v>309</v>
      </c>
      <c r="BA107" s="6">
        <v>5</v>
      </c>
      <c r="BB107" s="6">
        <v>10</v>
      </c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>
        <v>2</v>
      </c>
      <c r="BT107" s="6">
        <v>2</v>
      </c>
      <c r="BU107" s="6">
        <v>1</v>
      </c>
      <c r="BV107" s="6">
        <v>1978.2986631496915</v>
      </c>
      <c r="BW107" s="6"/>
      <c r="BX107" s="6"/>
      <c r="BY107" s="6"/>
      <c r="BZ107" s="6"/>
      <c r="CA107" s="6"/>
      <c r="CB107" s="6"/>
      <c r="CC107" s="6">
        <v>0.2</v>
      </c>
      <c r="CD107" s="6"/>
      <c r="CE107" s="6"/>
      <c r="CF107" s="6"/>
      <c r="CG107" s="6"/>
      <c r="CH107" s="6">
        <v>5</v>
      </c>
      <c r="CI107" s="6">
        <v>61.8</v>
      </c>
      <c r="CJ107" s="6">
        <v>10.655172413793103</v>
      </c>
      <c r="CK107" s="6">
        <v>154.5</v>
      </c>
      <c r="CL107" s="6">
        <v>4.9403747870528106E-2</v>
      </c>
      <c r="CM107" s="6">
        <v>45.153846153846153</v>
      </c>
      <c r="CN107" s="6"/>
      <c r="CO107" s="6"/>
      <c r="CP107" s="6"/>
    </row>
    <row r="108" spans="1:94" x14ac:dyDescent="0.3">
      <c r="A108" s="2" t="s">
        <v>324</v>
      </c>
      <c r="B108" s="2" t="s">
        <v>368</v>
      </c>
      <c r="C108" s="3" t="s">
        <v>385</v>
      </c>
      <c r="D108" s="6">
        <v>64.7</v>
      </c>
      <c r="E108" s="6">
        <v>0.28000000000000003</v>
      </c>
      <c r="F108" s="6">
        <v>16.68</v>
      </c>
      <c r="G108" s="6">
        <v>1.93</v>
      </c>
      <c r="H108" s="6">
        <v>1.76</v>
      </c>
      <c r="I108" s="6">
        <f t="shared" si="2"/>
        <v>3.4966140000000001</v>
      </c>
      <c r="J108" s="6">
        <v>0.09</v>
      </c>
      <c r="K108" s="6">
        <v>1.55</v>
      </c>
      <c r="L108" s="6">
        <v>5.44</v>
      </c>
      <c r="M108" s="6">
        <v>4.28</v>
      </c>
      <c r="N108" s="6">
        <v>1.41</v>
      </c>
      <c r="O108" s="6">
        <v>0.11</v>
      </c>
      <c r="P108" s="6">
        <v>0.85</v>
      </c>
      <c r="Q108" s="6">
        <f t="shared" si="3"/>
        <v>98.88661399999998</v>
      </c>
      <c r="R108" s="6"/>
      <c r="S108" s="6"/>
      <c r="T108" s="6"/>
      <c r="U108" s="6"/>
      <c r="V108" s="6"/>
      <c r="W108" s="6"/>
      <c r="X108" s="6"/>
      <c r="Y108" s="6">
        <v>654</v>
      </c>
      <c r="Z108" s="6"/>
      <c r="AA108" s="6"/>
      <c r="AB108" s="6">
        <v>9</v>
      </c>
      <c r="AC108" s="6"/>
      <c r="AD108" s="6"/>
      <c r="AE108" s="6"/>
      <c r="AF108" s="6"/>
      <c r="AG108" s="6"/>
      <c r="AH108" s="6">
        <v>65</v>
      </c>
      <c r="AI108" s="6">
        <v>10</v>
      </c>
      <c r="AJ108" s="6"/>
      <c r="AK108" s="6">
        <v>19</v>
      </c>
      <c r="AL108" s="6">
        <v>28</v>
      </c>
      <c r="AM108" s="6">
        <v>32</v>
      </c>
      <c r="AN108" s="6">
        <v>19</v>
      </c>
      <c r="AO108" s="6">
        <v>21</v>
      </c>
      <c r="AP108" s="6">
        <v>654</v>
      </c>
      <c r="AQ108" s="6">
        <v>9</v>
      </c>
      <c r="AR108" s="6">
        <v>61</v>
      </c>
      <c r="AS108" s="6"/>
      <c r="AT108" s="6"/>
      <c r="AU108" s="6"/>
      <c r="AV108" s="6"/>
      <c r="AW108" s="6"/>
      <c r="AX108" s="6"/>
      <c r="AY108" s="6"/>
      <c r="AZ108" s="6">
        <v>357</v>
      </c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>
        <v>2</v>
      </c>
      <c r="BU108" s="6">
        <v>1</v>
      </c>
      <c r="BV108" s="6">
        <v>1678.5564414603443</v>
      </c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>
        <v>17</v>
      </c>
      <c r="CK108" s="6">
        <v>178.5</v>
      </c>
      <c r="CL108" s="6">
        <v>3.2110091743119268E-2</v>
      </c>
      <c r="CM108" s="6">
        <v>72.666666666666671</v>
      </c>
      <c r="CN108" s="6"/>
      <c r="CO108" s="6"/>
      <c r="CP108" s="6"/>
    </row>
    <row r="109" spans="1:94" x14ac:dyDescent="0.3">
      <c r="A109" s="2" t="s">
        <v>323</v>
      </c>
      <c r="B109" s="2" t="s">
        <v>368</v>
      </c>
      <c r="C109" s="3" t="s">
        <v>385</v>
      </c>
      <c r="D109" s="6">
        <v>65.78</v>
      </c>
      <c r="E109" s="6">
        <v>0.3</v>
      </c>
      <c r="F109" s="6">
        <v>16.649999999999999</v>
      </c>
      <c r="G109" s="6">
        <v>1.66</v>
      </c>
      <c r="H109" s="6">
        <v>2.31</v>
      </c>
      <c r="I109" s="6">
        <f t="shared" si="2"/>
        <v>3.803668</v>
      </c>
      <c r="J109" s="6">
        <v>0.1</v>
      </c>
      <c r="K109" s="6">
        <v>1.87</v>
      </c>
      <c r="L109" s="6">
        <v>5.43</v>
      </c>
      <c r="M109" s="6">
        <v>3.72</v>
      </c>
      <c r="N109" s="6">
        <v>1.41</v>
      </c>
      <c r="O109" s="6">
        <v>0.13</v>
      </c>
      <c r="P109" s="6">
        <v>0.52</v>
      </c>
      <c r="Q109" s="6">
        <f t="shared" si="3"/>
        <v>99.71366799999997</v>
      </c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>
        <v>1798.453330136083</v>
      </c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</row>
    <row r="110" spans="1:94" x14ac:dyDescent="0.3">
      <c r="A110" s="2" t="s">
        <v>410</v>
      </c>
      <c r="B110" s="2" t="s">
        <v>406</v>
      </c>
      <c r="C110" s="3" t="s">
        <v>385</v>
      </c>
      <c r="D110" s="6">
        <v>71.05</v>
      </c>
      <c r="E110" s="6">
        <v>0.2</v>
      </c>
      <c r="F110" s="6">
        <v>14.8</v>
      </c>
      <c r="G110" s="6">
        <v>1</v>
      </c>
      <c r="H110" s="6">
        <v>1.06</v>
      </c>
      <c r="I110" s="6">
        <f t="shared" si="2"/>
        <v>1.9598</v>
      </c>
      <c r="J110" s="6">
        <v>0</v>
      </c>
      <c r="K110" s="6">
        <v>0.98</v>
      </c>
      <c r="L110" s="6">
        <v>3.36</v>
      </c>
      <c r="M110" s="6">
        <v>3.21</v>
      </c>
      <c r="N110" s="6">
        <v>2.65</v>
      </c>
      <c r="O110" s="6">
        <v>0.11</v>
      </c>
      <c r="P110" s="6">
        <v>1.05</v>
      </c>
      <c r="Q110" s="6">
        <f t="shared" si="3"/>
        <v>99.369799999999998</v>
      </c>
      <c r="R110" s="6"/>
      <c r="S110" s="6"/>
      <c r="T110" s="6"/>
      <c r="U110" s="6"/>
      <c r="V110" s="6"/>
      <c r="W110" s="6"/>
      <c r="X110" s="6"/>
      <c r="Y110" s="6">
        <v>395</v>
      </c>
      <c r="Z110" s="6"/>
      <c r="AA110" s="6"/>
      <c r="AB110" s="6">
        <v>7</v>
      </c>
      <c r="AC110" s="6"/>
      <c r="AD110" s="6"/>
      <c r="AE110" s="6"/>
      <c r="AF110" s="6"/>
      <c r="AG110" s="6"/>
      <c r="AH110" s="6"/>
      <c r="AI110" s="6">
        <v>36</v>
      </c>
      <c r="AJ110" s="6">
        <v>7</v>
      </c>
      <c r="AK110" s="6">
        <v>1</v>
      </c>
      <c r="AL110" s="6">
        <v>34</v>
      </c>
      <c r="AM110" s="6">
        <v>15</v>
      </c>
      <c r="AN110" s="6"/>
      <c r="AO110" s="6">
        <v>38</v>
      </c>
      <c r="AP110" s="6">
        <v>395</v>
      </c>
      <c r="AQ110" s="6">
        <v>7</v>
      </c>
      <c r="AR110" s="6">
        <v>73</v>
      </c>
      <c r="AS110" s="6">
        <v>2</v>
      </c>
      <c r="AT110" s="6"/>
      <c r="AU110" s="6"/>
      <c r="AV110" s="6"/>
      <c r="AW110" s="6"/>
      <c r="AX110" s="6"/>
      <c r="AY110" s="6"/>
      <c r="AZ110" s="6">
        <v>482</v>
      </c>
      <c r="BA110" s="6">
        <v>4</v>
      </c>
      <c r="BB110" s="6">
        <v>6</v>
      </c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>
        <v>3</v>
      </c>
      <c r="BT110" s="6">
        <v>2</v>
      </c>
      <c r="BU110" s="6">
        <v>1</v>
      </c>
      <c r="BV110" s="6">
        <v>1198.9688867573886</v>
      </c>
      <c r="BW110" s="6"/>
      <c r="BX110" s="6"/>
      <c r="BY110" s="6"/>
      <c r="BZ110" s="6"/>
      <c r="CA110" s="6"/>
      <c r="CB110" s="6"/>
      <c r="CC110" s="6">
        <v>0.5</v>
      </c>
      <c r="CD110" s="6"/>
      <c r="CE110" s="6"/>
      <c r="CF110" s="6"/>
      <c r="CG110" s="6"/>
      <c r="CH110" s="6">
        <v>2</v>
      </c>
      <c r="CI110" s="6">
        <v>120.5</v>
      </c>
      <c r="CJ110" s="6">
        <v>12.684210526315789</v>
      </c>
      <c r="CK110" s="6">
        <v>241</v>
      </c>
      <c r="CL110" s="6">
        <v>9.6202531645569619E-2</v>
      </c>
      <c r="CM110" s="6">
        <v>56.428571428571431</v>
      </c>
      <c r="CN110" s="6"/>
      <c r="CO110" s="6"/>
      <c r="CP110" s="6"/>
    </row>
    <row r="111" spans="1:94" x14ac:dyDescent="0.3">
      <c r="A111" s="2" t="s">
        <v>409</v>
      </c>
      <c r="B111" s="2" t="s">
        <v>406</v>
      </c>
      <c r="C111" s="3" t="s">
        <v>385</v>
      </c>
      <c r="D111" s="6">
        <v>72.25</v>
      </c>
      <c r="E111" s="6">
        <v>0.23</v>
      </c>
      <c r="F111" s="6">
        <v>14.15</v>
      </c>
      <c r="G111" s="6">
        <v>0.24</v>
      </c>
      <c r="H111" s="6">
        <v>2.23</v>
      </c>
      <c r="I111" s="6">
        <f t="shared" si="2"/>
        <v>2.4459520000000001</v>
      </c>
      <c r="J111" s="6">
        <v>7.0000000000000007E-2</v>
      </c>
      <c r="K111" s="6">
        <v>1.1399999999999999</v>
      </c>
      <c r="L111" s="6">
        <v>2.25</v>
      </c>
      <c r="M111" s="6">
        <v>3.16</v>
      </c>
      <c r="N111" s="6">
        <v>2.95</v>
      </c>
      <c r="O111" s="6">
        <v>7.0000000000000007E-2</v>
      </c>
      <c r="P111" s="6">
        <v>1.1499999999999999</v>
      </c>
      <c r="Q111" s="6">
        <f t="shared" si="3"/>
        <v>99.865952000000007</v>
      </c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>
        <v>1378.8142197709972</v>
      </c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</row>
    <row r="112" spans="1:94" x14ac:dyDescent="0.3">
      <c r="A112" s="2" t="s">
        <v>320</v>
      </c>
      <c r="B112" s="2" t="s">
        <v>406</v>
      </c>
      <c r="C112" s="3" t="s">
        <v>385</v>
      </c>
      <c r="D112" s="6">
        <v>75.959999999999994</v>
      </c>
      <c r="E112" s="6">
        <v>0.13</v>
      </c>
      <c r="F112" s="6">
        <v>12.13</v>
      </c>
      <c r="G112" s="6">
        <v>0.54</v>
      </c>
      <c r="H112" s="6">
        <v>0.38</v>
      </c>
      <c r="I112" s="6">
        <f t="shared" si="2"/>
        <v>0.86589200000000011</v>
      </c>
      <c r="J112" s="6">
        <v>0.02</v>
      </c>
      <c r="K112" s="6">
        <v>0.36</v>
      </c>
      <c r="L112" s="6">
        <v>0.66</v>
      </c>
      <c r="M112" s="6">
        <v>3.38</v>
      </c>
      <c r="N112" s="6">
        <v>4.6900000000000004</v>
      </c>
      <c r="O112" s="6">
        <v>0.03</v>
      </c>
      <c r="P112" s="6">
        <v>0.77</v>
      </c>
      <c r="Q112" s="6">
        <f t="shared" si="3"/>
        <v>98.995891999999969</v>
      </c>
      <c r="R112" s="6"/>
      <c r="S112" s="6"/>
      <c r="T112" s="6"/>
      <c r="U112" s="6"/>
      <c r="V112" s="6"/>
      <c r="W112" s="6"/>
      <c r="X112" s="6"/>
      <c r="Y112" s="6">
        <v>161</v>
      </c>
      <c r="Z112" s="6"/>
      <c r="AA112" s="6"/>
      <c r="AB112" s="6">
        <v>6</v>
      </c>
      <c r="AC112" s="6"/>
      <c r="AD112" s="6"/>
      <c r="AE112" s="6"/>
      <c r="AF112" s="6"/>
      <c r="AG112" s="6"/>
      <c r="AH112" s="6">
        <v>20</v>
      </c>
      <c r="AI112" s="6"/>
      <c r="AJ112" s="6"/>
      <c r="AK112" s="6">
        <v>3</v>
      </c>
      <c r="AL112" s="6">
        <v>1098</v>
      </c>
      <c r="AM112" s="6">
        <v>10</v>
      </c>
      <c r="AN112" s="6">
        <v>8</v>
      </c>
      <c r="AO112" s="6">
        <v>40</v>
      </c>
      <c r="AP112" s="6">
        <v>161</v>
      </c>
      <c r="AQ112" s="6">
        <v>6</v>
      </c>
      <c r="AR112" s="6">
        <v>72</v>
      </c>
      <c r="AS112" s="6"/>
      <c r="AT112" s="6"/>
      <c r="AU112" s="6"/>
      <c r="AV112" s="6"/>
      <c r="AW112" s="6"/>
      <c r="AX112" s="6"/>
      <c r="AY112" s="6"/>
      <c r="AZ112" s="6">
        <v>650</v>
      </c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>
        <v>1</v>
      </c>
      <c r="BT112" s="6"/>
      <c r="BU112" s="6"/>
      <c r="BV112" s="6">
        <v>779.32977639230262</v>
      </c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>
        <v>16.25</v>
      </c>
      <c r="CK112" s="6"/>
      <c r="CL112" s="6">
        <v>0.2484472049689441</v>
      </c>
      <c r="CM112" s="6">
        <v>26.833333333333332</v>
      </c>
      <c r="CN112" s="6"/>
      <c r="CO112" s="6"/>
      <c r="CP112" s="6"/>
    </row>
    <row r="113" spans="1:94" x14ac:dyDescent="0.3">
      <c r="A113" s="2" t="s">
        <v>51</v>
      </c>
      <c r="B113" s="2" t="s">
        <v>406</v>
      </c>
      <c r="C113" s="3" t="s">
        <v>385</v>
      </c>
      <c r="D113" s="6">
        <v>76.67</v>
      </c>
      <c r="E113" s="6">
        <v>0.11</v>
      </c>
      <c r="F113" s="6">
        <v>12.37</v>
      </c>
      <c r="G113" s="6">
        <v>0.48</v>
      </c>
      <c r="H113" s="6">
        <v>0.41</v>
      </c>
      <c r="I113" s="6">
        <f t="shared" si="2"/>
        <v>0.84190399999999999</v>
      </c>
      <c r="J113" s="6">
        <v>0.01</v>
      </c>
      <c r="K113" s="6">
        <v>0.28000000000000003</v>
      </c>
      <c r="L113" s="6">
        <v>0.84</v>
      </c>
      <c r="M113" s="6">
        <v>3.09</v>
      </c>
      <c r="N113" s="6">
        <v>4.93</v>
      </c>
      <c r="O113" s="6">
        <v>0.01</v>
      </c>
      <c r="P113" s="6">
        <v>0.56000000000000005</v>
      </c>
      <c r="Q113" s="6">
        <f t="shared" si="3"/>
        <v>99.711904000000018</v>
      </c>
      <c r="R113" s="6"/>
      <c r="S113" s="6"/>
      <c r="T113" s="6"/>
      <c r="U113" s="6"/>
      <c r="V113" s="6"/>
      <c r="W113" s="6"/>
      <c r="X113" s="6"/>
      <c r="Y113" s="6">
        <v>203</v>
      </c>
      <c r="Z113" s="6"/>
      <c r="AA113" s="6"/>
      <c r="AB113" s="6">
        <v>3</v>
      </c>
      <c r="AC113" s="6"/>
      <c r="AD113" s="6"/>
      <c r="AE113" s="6"/>
      <c r="AF113" s="6"/>
      <c r="AG113" s="6"/>
      <c r="AH113" s="6">
        <v>13</v>
      </c>
      <c r="AI113" s="6"/>
      <c r="AJ113" s="6"/>
      <c r="AK113" s="6">
        <v>8</v>
      </c>
      <c r="AL113" s="6">
        <v>129</v>
      </c>
      <c r="AM113" s="6">
        <v>18</v>
      </c>
      <c r="AN113" s="6">
        <v>11</v>
      </c>
      <c r="AO113" s="6">
        <v>58</v>
      </c>
      <c r="AP113" s="6">
        <v>203</v>
      </c>
      <c r="AQ113" s="6">
        <v>3</v>
      </c>
      <c r="AR113" s="6">
        <v>74</v>
      </c>
      <c r="AS113" s="6"/>
      <c r="AT113" s="6"/>
      <c r="AU113" s="6"/>
      <c r="AV113" s="6"/>
      <c r="AW113" s="6"/>
      <c r="AX113" s="6"/>
      <c r="AY113" s="6"/>
      <c r="AZ113" s="6">
        <v>765</v>
      </c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>
        <v>2</v>
      </c>
      <c r="BV113" s="6">
        <v>659.43288771656376</v>
      </c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>
        <v>13.189655172413794</v>
      </c>
      <c r="CK113" s="6"/>
      <c r="CL113" s="6">
        <v>0.2857142857142857</v>
      </c>
      <c r="CM113" s="6">
        <v>67.666666666666671</v>
      </c>
      <c r="CN113" s="6"/>
      <c r="CO113" s="6"/>
      <c r="CP113" s="6"/>
    </row>
    <row r="114" spans="1:94" x14ac:dyDescent="0.3">
      <c r="A114" s="2" t="s">
        <v>408</v>
      </c>
      <c r="B114" s="2" t="s">
        <v>406</v>
      </c>
      <c r="C114" s="3" t="s">
        <v>385</v>
      </c>
      <c r="D114" s="6">
        <v>77.03</v>
      </c>
      <c r="E114" s="6">
        <v>0.08</v>
      </c>
      <c r="F114" s="6">
        <v>12.13</v>
      </c>
      <c r="G114" s="6"/>
      <c r="H114" s="6">
        <v>0.51</v>
      </c>
      <c r="I114" s="6">
        <f t="shared" si="2"/>
        <v>0.51</v>
      </c>
      <c r="J114" s="6">
        <v>0.02</v>
      </c>
      <c r="K114" s="6">
        <v>0.09</v>
      </c>
      <c r="L114" s="6">
        <v>0.49</v>
      </c>
      <c r="M114" s="6">
        <v>3.02</v>
      </c>
      <c r="N114" s="6">
        <v>5.54</v>
      </c>
      <c r="O114" s="6">
        <v>0.02</v>
      </c>
      <c r="P114" s="6">
        <v>0.22</v>
      </c>
      <c r="Q114" s="6">
        <f t="shared" si="3"/>
        <v>99.149999999999991</v>
      </c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>
        <v>479.58755470295552</v>
      </c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</row>
    <row r="115" spans="1:94" x14ac:dyDescent="0.3">
      <c r="A115" s="2" t="s">
        <v>407</v>
      </c>
      <c r="B115" s="2" t="s">
        <v>406</v>
      </c>
      <c r="C115" s="3" t="s">
        <v>385</v>
      </c>
      <c r="D115" s="6">
        <v>77.55</v>
      </c>
      <c r="E115" s="6">
        <v>0.12</v>
      </c>
      <c r="F115" s="6">
        <v>12.3</v>
      </c>
      <c r="G115" s="6">
        <v>0.19</v>
      </c>
      <c r="H115" s="6">
        <v>0.28999999999999998</v>
      </c>
      <c r="I115" s="6">
        <f t="shared" si="2"/>
        <v>0.46096199999999998</v>
      </c>
      <c r="J115" s="6">
        <v>0</v>
      </c>
      <c r="K115" s="6">
        <v>0.38</v>
      </c>
      <c r="L115" s="6">
        <v>1.1100000000000001</v>
      </c>
      <c r="M115" s="6">
        <v>3.11</v>
      </c>
      <c r="N115" s="6">
        <v>3.64</v>
      </c>
      <c r="O115" s="6">
        <v>0.08</v>
      </c>
      <c r="P115" s="6">
        <v>1.34</v>
      </c>
      <c r="Q115" s="6">
        <f t="shared" si="3"/>
        <v>100.09096199999999</v>
      </c>
      <c r="R115" s="6"/>
      <c r="S115" s="6"/>
      <c r="T115" s="6"/>
      <c r="U115" s="6"/>
      <c r="V115" s="6"/>
      <c r="W115" s="6"/>
      <c r="X115" s="6"/>
      <c r="Y115" s="6">
        <v>175</v>
      </c>
      <c r="Z115" s="6"/>
      <c r="AA115" s="6"/>
      <c r="AB115" s="6">
        <v>5</v>
      </c>
      <c r="AC115" s="6"/>
      <c r="AD115" s="6"/>
      <c r="AE115" s="6"/>
      <c r="AF115" s="6"/>
      <c r="AG115" s="6"/>
      <c r="AH115" s="6">
        <v>9</v>
      </c>
      <c r="AI115" s="6"/>
      <c r="AJ115" s="6">
        <v>3</v>
      </c>
      <c r="AK115" s="6"/>
      <c r="AL115" s="6">
        <v>157</v>
      </c>
      <c r="AM115" s="6">
        <v>14</v>
      </c>
      <c r="AN115" s="6"/>
      <c r="AO115" s="6">
        <v>56</v>
      </c>
      <c r="AP115" s="6">
        <v>175</v>
      </c>
      <c r="AQ115" s="6">
        <v>5</v>
      </c>
      <c r="AR115" s="6">
        <v>78</v>
      </c>
      <c r="AS115" s="6">
        <v>2</v>
      </c>
      <c r="AT115" s="6"/>
      <c r="AU115" s="6"/>
      <c r="AV115" s="6"/>
      <c r="AW115" s="6"/>
      <c r="AX115" s="6"/>
      <c r="AY115" s="6"/>
      <c r="AZ115" s="6">
        <v>593</v>
      </c>
      <c r="BA115" s="6">
        <v>9</v>
      </c>
      <c r="BB115" s="6">
        <v>22</v>
      </c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>
        <v>3</v>
      </c>
      <c r="BT115" s="6">
        <v>6</v>
      </c>
      <c r="BU115" s="6">
        <v>2</v>
      </c>
      <c r="BV115" s="6">
        <v>719.38133205443319</v>
      </c>
      <c r="BW115" s="6"/>
      <c r="BX115" s="6"/>
      <c r="BY115" s="6"/>
      <c r="BZ115" s="6"/>
      <c r="CA115" s="6"/>
      <c r="CB115" s="6"/>
      <c r="CC115" s="6">
        <v>0.22222222222222221</v>
      </c>
      <c r="CD115" s="6"/>
      <c r="CE115" s="6"/>
      <c r="CF115" s="6"/>
      <c r="CG115" s="6"/>
      <c r="CH115" s="6">
        <v>7.333333333333333</v>
      </c>
      <c r="CI115" s="6">
        <v>65.888888888888886</v>
      </c>
      <c r="CJ115" s="6">
        <v>10.589285714285714</v>
      </c>
      <c r="CK115" s="6">
        <v>98.833333333333329</v>
      </c>
      <c r="CL115" s="6">
        <v>0.32</v>
      </c>
      <c r="CM115" s="6">
        <v>35</v>
      </c>
      <c r="CN115" s="6"/>
      <c r="CO115" s="6"/>
      <c r="CP115" s="6"/>
    </row>
    <row r="116" spans="1:94" x14ac:dyDescent="0.3">
      <c r="A116" s="2" t="s">
        <v>405</v>
      </c>
      <c r="B116" s="2" t="s">
        <v>400</v>
      </c>
      <c r="C116" s="3" t="s">
        <v>397</v>
      </c>
      <c r="D116" s="6">
        <v>69.88</v>
      </c>
      <c r="E116" s="6">
        <v>0.25</v>
      </c>
      <c r="F116" s="6">
        <v>15.42</v>
      </c>
      <c r="G116" s="6">
        <v>3.45</v>
      </c>
      <c r="H116" s="6"/>
      <c r="I116" s="6">
        <f t="shared" si="2"/>
        <v>3.1043100000000003</v>
      </c>
      <c r="J116" s="6">
        <v>0.05</v>
      </c>
      <c r="K116" s="6">
        <v>1.57</v>
      </c>
      <c r="L116" s="6">
        <v>4</v>
      </c>
      <c r="M116" s="6">
        <v>3.7</v>
      </c>
      <c r="N116" s="6">
        <v>0.57999999999999996</v>
      </c>
      <c r="O116" s="6">
        <v>0.08</v>
      </c>
      <c r="P116" s="6">
        <v>1.1499999999999999</v>
      </c>
      <c r="Q116" s="6">
        <f t="shared" si="3"/>
        <v>99.784309999999991</v>
      </c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>
        <v>9.8000000000000007</v>
      </c>
      <c r="AH116" s="6">
        <v>77.2</v>
      </c>
      <c r="AI116" s="6">
        <v>9.4</v>
      </c>
      <c r="AJ116" s="6">
        <v>8.3000000000000007</v>
      </c>
      <c r="AK116" s="6"/>
      <c r="AL116" s="6">
        <v>2308.6</v>
      </c>
      <c r="AM116" s="6">
        <v>36</v>
      </c>
      <c r="AN116" s="6">
        <v>14</v>
      </c>
      <c r="AO116" s="6">
        <v>14.1</v>
      </c>
      <c r="AP116" s="6">
        <v>485.3</v>
      </c>
      <c r="AQ116" s="6">
        <v>9.4</v>
      </c>
      <c r="AR116" s="6">
        <v>49.9</v>
      </c>
      <c r="AS116" s="6">
        <v>1.2</v>
      </c>
      <c r="AT116" s="6">
        <v>2.8</v>
      </c>
      <c r="AU116" s="6"/>
      <c r="AV116" s="6"/>
      <c r="AW116" s="6"/>
      <c r="AX116" s="6"/>
      <c r="AY116" s="6"/>
      <c r="AZ116" s="6">
        <v>210.5</v>
      </c>
      <c r="BA116" s="6">
        <v>8.1</v>
      </c>
      <c r="BB116" s="6">
        <v>6.2</v>
      </c>
      <c r="BC116" s="6"/>
      <c r="BD116" s="6">
        <v>6.7</v>
      </c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>
        <v>4.3</v>
      </c>
      <c r="BT116" s="6">
        <v>1.4</v>
      </c>
      <c r="BU116" s="6">
        <v>0.5</v>
      </c>
      <c r="BV116" s="6">
        <v>1498.7111084467358</v>
      </c>
      <c r="BW116" s="6"/>
      <c r="BX116" s="6"/>
      <c r="BY116" s="6"/>
      <c r="BZ116" s="6"/>
      <c r="CA116" s="6"/>
      <c r="CB116" s="6"/>
      <c r="CC116" s="6">
        <v>0.14814814814814814</v>
      </c>
      <c r="CD116" s="6"/>
      <c r="CE116" s="6"/>
      <c r="CF116" s="6"/>
      <c r="CG116" s="6"/>
      <c r="CH116" s="6">
        <v>1.4418604651162792</v>
      </c>
      <c r="CI116" s="6">
        <v>25.987654320987655</v>
      </c>
      <c r="CJ116" s="6">
        <v>14.929078014184398</v>
      </c>
      <c r="CK116" s="6">
        <v>150.35714285714286</v>
      </c>
      <c r="CL116" s="6">
        <v>2.9054193282505664E-2</v>
      </c>
      <c r="CM116" s="6">
        <v>51.627659574468083</v>
      </c>
      <c r="CN116" s="6"/>
      <c r="CO116" s="6"/>
      <c r="CP116" s="6">
        <v>824.5</v>
      </c>
    </row>
    <row r="117" spans="1:94" x14ac:dyDescent="0.3">
      <c r="A117" s="2" t="s">
        <v>404</v>
      </c>
      <c r="B117" s="2" t="s">
        <v>400</v>
      </c>
      <c r="C117" s="3" t="s">
        <v>397</v>
      </c>
      <c r="D117" s="6">
        <v>67.260000000000005</v>
      </c>
      <c r="E117" s="6">
        <v>0.28000000000000003</v>
      </c>
      <c r="F117" s="6">
        <v>16.96</v>
      </c>
      <c r="G117" s="6">
        <v>4.1399999999999997</v>
      </c>
      <c r="H117" s="6"/>
      <c r="I117" s="6">
        <f t="shared" si="2"/>
        <v>3.7251719999999997</v>
      </c>
      <c r="J117" s="6">
        <v>0.04</v>
      </c>
      <c r="K117" s="6">
        <v>1.71</v>
      </c>
      <c r="L117" s="6">
        <v>4.0599999999999996</v>
      </c>
      <c r="M117" s="6">
        <v>4.09</v>
      </c>
      <c r="N117" s="6">
        <v>0.44</v>
      </c>
      <c r="O117" s="6">
        <v>0.1</v>
      </c>
      <c r="P117" s="6">
        <v>1.38</v>
      </c>
      <c r="Q117" s="6">
        <f t="shared" si="3"/>
        <v>100.04517199999999</v>
      </c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>
        <v>10.8</v>
      </c>
      <c r="AH117" s="6">
        <v>90.8</v>
      </c>
      <c r="AI117" s="6">
        <v>14.8</v>
      </c>
      <c r="AJ117" s="6">
        <v>9.6</v>
      </c>
      <c r="AK117" s="6">
        <v>1.2</v>
      </c>
      <c r="AL117" s="6">
        <v>1730.2</v>
      </c>
      <c r="AM117" s="6">
        <v>36.6</v>
      </c>
      <c r="AN117" s="6">
        <v>15</v>
      </c>
      <c r="AO117" s="6">
        <v>10.8</v>
      </c>
      <c r="AP117" s="6">
        <v>543</v>
      </c>
      <c r="AQ117" s="6">
        <v>12.9</v>
      </c>
      <c r="AR117" s="6">
        <v>59.9</v>
      </c>
      <c r="AS117" s="6">
        <v>0.9</v>
      </c>
      <c r="AT117" s="6">
        <v>0.9</v>
      </c>
      <c r="AU117" s="6"/>
      <c r="AV117" s="6"/>
      <c r="AW117" s="6"/>
      <c r="AX117" s="6"/>
      <c r="AY117" s="6"/>
      <c r="AZ117" s="6">
        <v>204.2</v>
      </c>
      <c r="BA117" s="6">
        <v>9.1999999999999993</v>
      </c>
      <c r="BB117" s="6">
        <v>10.3</v>
      </c>
      <c r="BC117" s="6"/>
      <c r="BD117" s="6">
        <v>8.6</v>
      </c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>
        <v>7.4</v>
      </c>
      <c r="BT117" s="6">
        <v>0.8</v>
      </c>
      <c r="BU117" s="6">
        <v>0.9</v>
      </c>
      <c r="BV117" s="6">
        <v>1678.5564414603443</v>
      </c>
      <c r="BW117" s="6"/>
      <c r="BX117" s="6"/>
      <c r="BY117" s="6"/>
      <c r="BZ117" s="6"/>
      <c r="CA117" s="6"/>
      <c r="CB117" s="6"/>
      <c r="CC117" s="6">
        <v>9.7826086956521743E-2</v>
      </c>
      <c r="CD117" s="6"/>
      <c r="CE117" s="6"/>
      <c r="CF117" s="6"/>
      <c r="CG117" s="6"/>
      <c r="CH117" s="6">
        <v>1.3918918918918919</v>
      </c>
      <c r="CI117" s="6">
        <v>22.195652173913043</v>
      </c>
      <c r="CJ117" s="6">
        <v>18.907407407407405</v>
      </c>
      <c r="CK117" s="6">
        <v>255.24999999999997</v>
      </c>
      <c r="CL117" s="6">
        <v>1.9889502762430941E-2</v>
      </c>
      <c r="CM117" s="6">
        <v>42.093023255813954</v>
      </c>
      <c r="CN117" s="6"/>
      <c r="CO117" s="6"/>
      <c r="CP117" s="6">
        <v>1922.4444444444443</v>
      </c>
    </row>
    <row r="118" spans="1:94" x14ac:dyDescent="0.3">
      <c r="A118" s="2" t="s">
        <v>403</v>
      </c>
      <c r="B118" s="2" t="s">
        <v>400</v>
      </c>
      <c r="C118" s="3" t="s">
        <v>402</v>
      </c>
      <c r="D118" s="6">
        <v>67.77</v>
      </c>
      <c r="E118" s="6">
        <v>0.26</v>
      </c>
      <c r="F118" s="6">
        <v>16.04</v>
      </c>
      <c r="G118" s="6">
        <v>1.74</v>
      </c>
      <c r="H118" s="6">
        <v>1.72</v>
      </c>
      <c r="I118" s="6">
        <f t="shared" si="2"/>
        <v>3.2856519999999998</v>
      </c>
      <c r="J118" s="6">
        <v>0.04</v>
      </c>
      <c r="K118" s="6">
        <v>1.54</v>
      </c>
      <c r="L118" s="6">
        <v>4.0999999999999996</v>
      </c>
      <c r="M118" s="6">
        <v>4.42</v>
      </c>
      <c r="N118" s="6">
        <v>0.87</v>
      </c>
      <c r="O118" s="6">
        <v>0.08</v>
      </c>
      <c r="P118" s="6">
        <v>1.47</v>
      </c>
      <c r="Q118" s="6">
        <f t="shared" si="3"/>
        <v>99.875652000000002</v>
      </c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>
        <v>1558.6595527846052</v>
      </c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</row>
    <row r="119" spans="1:94" x14ac:dyDescent="0.3">
      <c r="A119" s="2" t="s">
        <v>401</v>
      </c>
      <c r="B119" s="2" t="s">
        <v>400</v>
      </c>
      <c r="C119" s="3" t="s">
        <v>385</v>
      </c>
      <c r="D119" s="6">
        <v>67.27</v>
      </c>
      <c r="E119" s="6">
        <v>0.27</v>
      </c>
      <c r="F119" s="6">
        <v>16.12</v>
      </c>
      <c r="G119" s="6">
        <v>2.16</v>
      </c>
      <c r="H119" s="6">
        <v>1.48</v>
      </c>
      <c r="I119" s="6">
        <f t="shared" si="2"/>
        <v>3.4235680000000004</v>
      </c>
      <c r="J119" s="6">
        <v>0.04</v>
      </c>
      <c r="K119" s="6">
        <v>1.62</v>
      </c>
      <c r="L119" s="6">
        <v>3.94</v>
      </c>
      <c r="M119" s="6">
        <v>4.42</v>
      </c>
      <c r="N119" s="6">
        <v>0.65</v>
      </c>
      <c r="O119" s="6">
        <v>0.12</v>
      </c>
      <c r="P119" s="6">
        <v>1.41</v>
      </c>
      <c r="Q119" s="6">
        <f t="shared" si="3"/>
        <v>99.283568000000017</v>
      </c>
      <c r="R119" s="6"/>
      <c r="S119" s="6"/>
      <c r="T119" s="6"/>
      <c r="U119" s="6"/>
      <c r="V119" s="6"/>
      <c r="W119" s="6"/>
      <c r="X119" s="6"/>
      <c r="Y119" s="6">
        <v>587</v>
      </c>
      <c r="Z119" s="6"/>
      <c r="AA119" s="6"/>
      <c r="AB119" s="6">
        <v>9</v>
      </c>
      <c r="AC119" s="6"/>
      <c r="AD119" s="6"/>
      <c r="AE119" s="6"/>
      <c r="AF119" s="6"/>
      <c r="AG119" s="6"/>
      <c r="AH119" s="6">
        <v>75</v>
      </c>
      <c r="AI119" s="6">
        <v>14</v>
      </c>
      <c r="AJ119" s="6"/>
      <c r="AK119" s="6">
        <v>7</v>
      </c>
      <c r="AL119" s="6">
        <v>1886</v>
      </c>
      <c r="AM119" s="6">
        <v>26</v>
      </c>
      <c r="AN119" s="6">
        <v>15</v>
      </c>
      <c r="AO119" s="6">
        <v>12</v>
      </c>
      <c r="AP119" s="6">
        <v>587</v>
      </c>
      <c r="AQ119" s="6">
        <v>9</v>
      </c>
      <c r="AR119" s="6">
        <v>48</v>
      </c>
      <c r="AS119" s="6"/>
      <c r="AT119" s="6"/>
      <c r="AU119" s="6"/>
      <c r="AV119" s="6"/>
      <c r="AW119" s="6"/>
      <c r="AX119" s="6"/>
      <c r="AY119" s="6"/>
      <c r="AZ119" s="6">
        <v>298</v>
      </c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>
        <v>3</v>
      </c>
      <c r="BV119" s="6">
        <v>1618.6079971224749</v>
      </c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>
        <v>24.833333333333332</v>
      </c>
      <c r="CK119" s="6"/>
      <c r="CL119" s="6">
        <v>2.0442930153321975E-2</v>
      </c>
      <c r="CM119" s="6">
        <v>65.222222222222229</v>
      </c>
      <c r="CN119" s="6"/>
      <c r="CO119" s="6"/>
      <c r="CP119" s="6"/>
    </row>
    <row r="120" spans="1:94" x14ac:dyDescent="0.3">
      <c r="A120" s="2" t="s">
        <v>319</v>
      </c>
      <c r="B120" s="2" t="s">
        <v>400</v>
      </c>
      <c r="C120" s="3" t="s">
        <v>385</v>
      </c>
      <c r="D120" s="6">
        <v>69</v>
      </c>
      <c r="E120" s="6">
        <v>0.23</v>
      </c>
      <c r="F120" s="6">
        <v>15.82</v>
      </c>
      <c r="G120" s="6">
        <v>1.92</v>
      </c>
      <c r="H120" s="6">
        <v>1.35</v>
      </c>
      <c r="I120" s="6">
        <f t="shared" si="2"/>
        <v>3.0776159999999999</v>
      </c>
      <c r="J120" s="6">
        <v>0.06</v>
      </c>
      <c r="K120" s="6">
        <v>1.41</v>
      </c>
      <c r="L120" s="6">
        <v>4.72</v>
      </c>
      <c r="M120" s="6">
        <v>3.65</v>
      </c>
      <c r="N120" s="6">
        <v>0.56999999999999995</v>
      </c>
      <c r="O120" s="6">
        <v>0.1</v>
      </c>
      <c r="P120" s="6">
        <v>0.95</v>
      </c>
      <c r="Q120" s="6">
        <f t="shared" si="3"/>
        <v>99.587616000000011</v>
      </c>
      <c r="R120" s="6"/>
      <c r="S120" s="6"/>
      <c r="T120" s="6"/>
      <c r="U120" s="6"/>
      <c r="V120" s="6"/>
      <c r="W120" s="6"/>
      <c r="X120" s="6"/>
      <c r="Y120" s="6">
        <v>647</v>
      </c>
      <c r="Z120" s="6"/>
      <c r="AA120" s="6"/>
      <c r="AB120" s="6">
        <v>9</v>
      </c>
      <c r="AC120" s="6"/>
      <c r="AD120" s="6"/>
      <c r="AE120" s="6"/>
      <c r="AF120" s="6"/>
      <c r="AG120" s="6"/>
      <c r="AH120" s="6">
        <v>66</v>
      </c>
      <c r="AI120" s="6">
        <v>16</v>
      </c>
      <c r="AJ120" s="6"/>
      <c r="AK120" s="6">
        <v>12</v>
      </c>
      <c r="AL120" s="6">
        <v>454</v>
      </c>
      <c r="AM120" s="6">
        <v>53</v>
      </c>
      <c r="AN120" s="6">
        <v>16</v>
      </c>
      <c r="AO120" s="6">
        <v>10</v>
      </c>
      <c r="AP120" s="6">
        <v>647</v>
      </c>
      <c r="AQ120" s="6">
        <v>9</v>
      </c>
      <c r="AR120" s="6">
        <v>49</v>
      </c>
      <c r="AS120" s="6"/>
      <c r="AT120" s="6"/>
      <c r="AU120" s="6"/>
      <c r="AV120" s="6"/>
      <c r="AW120" s="6"/>
      <c r="AX120" s="6"/>
      <c r="AY120" s="6"/>
      <c r="AZ120" s="6">
        <v>353</v>
      </c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>
        <v>1</v>
      </c>
      <c r="BU120" s="6">
        <v>3</v>
      </c>
      <c r="BV120" s="6">
        <v>1378.8142197709972</v>
      </c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>
        <v>35.299999999999997</v>
      </c>
      <c r="CK120" s="6">
        <v>353</v>
      </c>
      <c r="CL120" s="6">
        <v>1.5455950540958269E-2</v>
      </c>
      <c r="CM120" s="6">
        <v>71.888888888888886</v>
      </c>
      <c r="CN120" s="6"/>
      <c r="CO120" s="6"/>
      <c r="CP120" s="6"/>
    </row>
    <row r="121" spans="1:94" x14ac:dyDescent="0.3">
      <c r="A121" s="2" t="s">
        <v>318</v>
      </c>
      <c r="B121" s="2" t="s">
        <v>399</v>
      </c>
      <c r="C121" s="3" t="s">
        <v>385</v>
      </c>
      <c r="D121" s="6">
        <v>69.650000000000006</v>
      </c>
      <c r="E121" s="6">
        <v>0.28000000000000003</v>
      </c>
      <c r="F121" s="6">
        <v>14.82</v>
      </c>
      <c r="G121" s="6">
        <v>1.52</v>
      </c>
      <c r="H121" s="6">
        <v>1.5</v>
      </c>
      <c r="I121" s="6">
        <f t="shared" si="2"/>
        <v>2.867696</v>
      </c>
      <c r="J121" s="6">
        <v>0.08</v>
      </c>
      <c r="K121" s="6">
        <v>1.0900000000000001</v>
      </c>
      <c r="L121" s="6">
        <v>3.5</v>
      </c>
      <c r="M121" s="6">
        <v>4.29</v>
      </c>
      <c r="N121" s="6">
        <v>1.77</v>
      </c>
      <c r="O121" s="6">
        <v>0.08</v>
      </c>
      <c r="P121" s="6">
        <v>1.29</v>
      </c>
      <c r="Q121" s="6">
        <f t="shared" si="3"/>
        <v>99.717696000000004</v>
      </c>
      <c r="R121" s="6"/>
      <c r="S121" s="6"/>
      <c r="T121" s="6"/>
      <c r="U121" s="6"/>
      <c r="V121" s="6"/>
      <c r="W121" s="6"/>
      <c r="X121" s="6"/>
      <c r="Y121" s="6">
        <v>491</v>
      </c>
      <c r="Z121" s="6"/>
      <c r="AA121" s="6"/>
      <c r="AB121" s="6">
        <v>11</v>
      </c>
      <c r="AC121" s="6"/>
      <c r="AD121" s="6"/>
      <c r="AE121" s="6"/>
      <c r="AF121" s="6"/>
      <c r="AG121" s="6"/>
      <c r="AH121" s="6">
        <v>51</v>
      </c>
      <c r="AI121" s="6">
        <v>7</v>
      </c>
      <c r="AJ121" s="6"/>
      <c r="AK121" s="6">
        <v>11</v>
      </c>
      <c r="AL121" s="6">
        <v>21</v>
      </c>
      <c r="AM121" s="6">
        <v>50</v>
      </c>
      <c r="AN121" s="6">
        <v>16</v>
      </c>
      <c r="AO121" s="6">
        <v>23</v>
      </c>
      <c r="AP121" s="6">
        <v>491</v>
      </c>
      <c r="AQ121" s="6">
        <v>11</v>
      </c>
      <c r="AR121" s="6">
        <v>130</v>
      </c>
      <c r="AS121" s="6"/>
      <c r="AT121" s="6"/>
      <c r="AU121" s="6"/>
      <c r="AV121" s="6"/>
      <c r="AW121" s="6"/>
      <c r="AX121" s="6"/>
      <c r="AY121" s="6"/>
      <c r="AZ121" s="6">
        <v>561</v>
      </c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>
        <v>4</v>
      </c>
      <c r="BV121" s="6">
        <v>1678.5564414603443</v>
      </c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>
        <v>24.391304347826086</v>
      </c>
      <c r="CK121" s="6"/>
      <c r="CL121" s="6">
        <v>4.684317718940937E-2</v>
      </c>
      <c r="CM121" s="6">
        <v>44.636363636363633</v>
      </c>
      <c r="CN121" s="6"/>
      <c r="CO121" s="6"/>
      <c r="CP121" s="6"/>
    </row>
    <row r="122" spans="1:94" x14ac:dyDescent="0.3">
      <c r="A122" s="2" t="s">
        <v>398</v>
      </c>
      <c r="B122" s="2" t="s">
        <v>1275</v>
      </c>
      <c r="C122" s="3" t="s">
        <v>397</v>
      </c>
      <c r="D122" s="6">
        <v>67.67</v>
      </c>
      <c r="E122" s="6">
        <v>0.25</v>
      </c>
      <c r="F122" s="6">
        <v>17.45</v>
      </c>
      <c r="G122" s="6">
        <v>3.52</v>
      </c>
      <c r="H122" s="6"/>
      <c r="I122" s="6">
        <f t="shared" si="2"/>
        <v>3.1672960000000003</v>
      </c>
      <c r="J122" s="6">
        <v>0.03</v>
      </c>
      <c r="K122" s="6">
        <v>1.46</v>
      </c>
      <c r="L122" s="6">
        <v>3.79</v>
      </c>
      <c r="M122" s="6">
        <v>3.85</v>
      </c>
      <c r="N122" s="6">
        <v>0.6</v>
      </c>
      <c r="O122" s="6">
        <v>0.1</v>
      </c>
      <c r="P122" s="6">
        <v>1.62</v>
      </c>
      <c r="Q122" s="6">
        <f t="shared" si="3"/>
        <v>99.987295999999986</v>
      </c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>
        <v>10.4</v>
      </c>
      <c r="AH122" s="6">
        <v>72.5</v>
      </c>
      <c r="AI122" s="6">
        <v>9.1</v>
      </c>
      <c r="AJ122" s="6">
        <v>7.1</v>
      </c>
      <c r="AK122" s="6">
        <v>0.6</v>
      </c>
      <c r="AL122" s="6">
        <v>4498.6000000000004</v>
      </c>
      <c r="AM122" s="6">
        <v>432.4</v>
      </c>
      <c r="AN122" s="6">
        <v>15.2</v>
      </c>
      <c r="AO122" s="6">
        <v>14.6</v>
      </c>
      <c r="AP122" s="6">
        <v>611.5</v>
      </c>
      <c r="AQ122" s="6">
        <v>7.9</v>
      </c>
      <c r="AR122" s="6">
        <v>44.6</v>
      </c>
      <c r="AS122" s="6">
        <v>0.9</v>
      </c>
      <c r="AT122" s="6">
        <v>0.7</v>
      </c>
      <c r="AU122" s="6"/>
      <c r="AV122" s="6"/>
      <c r="AW122" s="6"/>
      <c r="AX122" s="6"/>
      <c r="AY122" s="6"/>
      <c r="AZ122" s="6">
        <v>185.3</v>
      </c>
      <c r="BA122" s="6">
        <v>6.7</v>
      </c>
      <c r="BB122" s="6">
        <v>8.1</v>
      </c>
      <c r="BC122" s="6"/>
      <c r="BD122" s="6">
        <v>9.1</v>
      </c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>
        <v>1.7</v>
      </c>
      <c r="BT122" s="6"/>
      <c r="BU122" s="6"/>
      <c r="BV122" s="6">
        <v>1498.7111084467358</v>
      </c>
      <c r="BW122" s="6"/>
      <c r="BX122" s="6"/>
      <c r="BY122" s="6"/>
      <c r="BZ122" s="6"/>
      <c r="CA122" s="6"/>
      <c r="CB122" s="6"/>
      <c r="CC122" s="6">
        <v>0.13432835820895522</v>
      </c>
      <c r="CD122" s="6"/>
      <c r="CE122" s="6"/>
      <c r="CF122" s="6"/>
      <c r="CG122" s="6"/>
      <c r="CH122" s="6">
        <v>4.7647058823529411</v>
      </c>
      <c r="CI122" s="6">
        <v>27.656716417910449</v>
      </c>
      <c r="CJ122" s="6">
        <v>12.69178082191781</v>
      </c>
      <c r="CK122" s="6"/>
      <c r="CL122" s="6">
        <v>2.3875715453802127E-2</v>
      </c>
      <c r="CM122" s="6">
        <v>77.405063291139243</v>
      </c>
      <c r="CN122" s="6"/>
      <c r="CO122" s="6"/>
      <c r="CP122" s="6">
        <v>6426.5714285714294</v>
      </c>
    </row>
    <row r="123" spans="1:94" x14ac:dyDescent="0.3">
      <c r="A123" s="2" t="s">
        <v>1276</v>
      </c>
      <c r="B123" s="2" t="s">
        <v>396</v>
      </c>
      <c r="C123" s="3" t="s">
        <v>385</v>
      </c>
      <c r="D123" s="6">
        <v>74.62</v>
      </c>
      <c r="E123" s="6">
        <v>0.15</v>
      </c>
      <c r="F123" s="6">
        <v>13.7</v>
      </c>
      <c r="G123" s="6">
        <v>0.66</v>
      </c>
      <c r="H123" s="6">
        <v>0.28999999999999998</v>
      </c>
      <c r="I123" s="6">
        <f t="shared" si="2"/>
        <v>0.8838680000000001</v>
      </c>
      <c r="J123" s="6">
        <v>0.01</v>
      </c>
      <c r="K123" s="6">
        <v>0.68</v>
      </c>
      <c r="L123" s="6">
        <v>2.4300000000000002</v>
      </c>
      <c r="M123" s="6">
        <v>4.8899999999999997</v>
      </c>
      <c r="N123" s="6">
        <v>0.56000000000000005</v>
      </c>
      <c r="O123" s="6">
        <v>0.03</v>
      </c>
      <c r="P123" s="6">
        <v>1.25</v>
      </c>
      <c r="Q123" s="6">
        <f t="shared" si="3"/>
        <v>99.203868000000043</v>
      </c>
      <c r="R123" s="6"/>
      <c r="S123" s="6"/>
      <c r="T123" s="6"/>
      <c r="U123" s="6"/>
      <c r="V123" s="6"/>
      <c r="W123" s="6"/>
      <c r="X123" s="6"/>
      <c r="Y123" s="6">
        <v>311</v>
      </c>
      <c r="Z123" s="6"/>
      <c r="AA123" s="6"/>
      <c r="AB123" s="6">
        <v>4</v>
      </c>
      <c r="AC123" s="6"/>
      <c r="AD123" s="6"/>
      <c r="AE123" s="6"/>
      <c r="AF123" s="6"/>
      <c r="AG123" s="6"/>
      <c r="AH123" s="6">
        <v>32</v>
      </c>
      <c r="AI123" s="6">
        <v>4</v>
      </c>
      <c r="AJ123" s="6"/>
      <c r="AK123" s="6">
        <v>7</v>
      </c>
      <c r="AL123" s="6">
        <v>168</v>
      </c>
      <c r="AM123" s="6">
        <v>5</v>
      </c>
      <c r="AN123" s="6">
        <v>12</v>
      </c>
      <c r="AO123" s="6">
        <v>12</v>
      </c>
      <c r="AP123" s="6">
        <v>311</v>
      </c>
      <c r="AQ123" s="6">
        <v>4</v>
      </c>
      <c r="AR123" s="6">
        <v>64</v>
      </c>
      <c r="AS123" s="6"/>
      <c r="AT123" s="6"/>
      <c r="AU123" s="6"/>
      <c r="AV123" s="6"/>
      <c r="AW123" s="6"/>
      <c r="AX123" s="6"/>
      <c r="AY123" s="6"/>
      <c r="AZ123" s="6">
        <v>223</v>
      </c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>
        <v>3</v>
      </c>
      <c r="BT123" s="6">
        <v>1</v>
      </c>
      <c r="BU123" s="6">
        <v>3</v>
      </c>
      <c r="BV123" s="6">
        <v>899.22666506804148</v>
      </c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>
        <v>18.583333333333332</v>
      </c>
      <c r="CK123" s="6">
        <v>223</v>
      </c>
      <c r="CL123" s="6">
        <v>3.8585209003215437E-2</v>
      </c>
      <c r="CM123" s="6">
        <v>77.75</v>
      </c>
      <c r="CN123" s="6"/>
      <c r="CO123" s="6"/>
      <c r="CP123" s="6"/>
    </row>
    <row r="124" spans="1:94" x14ac:dyDescent="0.3">
      <c r="A124" s="4" t="s">
        <v>1277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</row>
    <row r="125" spans="1:94" x14ac:dyDescent="0.3">
      <c r="A125" s="2" t="s">
        <v>395</v>
      </c>
      <c r="B125" s="2" t="s">
        <v>394</v>
      </c>
      <c r="C125" s="3" t="s">
        <v>385</v>
      </c>
      <c r="D125" s="6">
        <v>55.97</v>
      </c>
      <c r="E125" s="6">
        <v>0.46</v>
      </c>
      <c r="F125" s="6">
        <v>15</v>
      </c>
      <c r="G125" s="6">
        <v>1.47</v>
      </c>
      <c r="H125" s="6">
        <v>5.41</v>
      </c>
      <c r="I125" s="6">
        <f t="shared" si="2"/>
        <v>6.7327060000000003</v>
      </c>
      <c r="J125" s="6">
        <v>0.19</v>
      </c>
      <c r="K125" s="6">
        <v>7.4</v>
      </c>
      <c r="L125" s="6">
        <v>8.15</v>
      </c>
      <c r="M125" s="6">
        <v>2.9</v>
      </c>
      <c r="N125" s="6">
        <v>1.03</v>
      </c>
      <c r="O125" s="6">
        <v>0.16</v>
      </c>
      <c r="P125" s="6">
        <v>1.0900000000000001</v>
      </c>
      <c r="Q125" s="6">
        <f t="shared" si="3"/>
        <v>99.08270600000003</v>
      </c>
      <c r="R125" s="6"/>
      <c r="S125" s="6"/>
      <c r="T125" s="6"/>
      <c r="U125" s="6"/>
      <c r="V125" s="6"/>
      <c r="W125" s="6"/>
      <c r="X125" s="6"/>
      <c r="Y125" s="6">
        <v>534</v>
      </c>
      <c r="Z125" s="6"/>
      <c r="AA125" s="6"/>
      <c r="AB125" s="6">
        <v>14</v>
      </c>
      <c r="AC125" s="6"/>
      <c r="AD125" s="6"/>
      <c r="AE125" s="6"/>
      <c r="AF125" s="6"/>
      <c r="AG125" s="6"/>
      <c r="AH125" s="6">
        <v>203</v>
      </c>
      <c r="AI125" s="6">
        <v>393</v>
      </c>
      <c r="AJ125" s="6"/>
      <c r="AK125" s="6">
        <v>132</v>
      </c>
      <c r="AL125" s="6">
        <v>320</v>
      </c>
      <c r="AM125" s="6">
        <v>75</v>
      </c>
      <c r="AN125" s="6"/>
      <c r="AO125" s="6">
        <v>27</v>
      </c>
      <c r="AP125" s="6">
        <v>534</v>
      </c>
      <c r="AQ125" s="6">
        <v>14</v>
      </c>
      <c r="AR125" s="6">
        <v>48</v>
      </c>
      <c r="AS125" s="6">
        <v>2</v>
      </c>
      <c r="AT125" s="6"/>
      <c r="AU125" s="6"/>
      <c r="AV125" s="6"/>
      <c r="AW125" s="6"/>
      <c r="AX125" s="6"/>
      <c r="AY125" s="6"/>
      <c r="AZ125" s="6">
        <v>174</v>
      </c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>
        <v>2757.6284395419943</v>
      </c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</row>
    <row r="126" spans="1:94" x14ac:dyDescent="0.3">
      <c r="A126" s="2" t="s">
        <v>337</v>
      </c>
      <c r="B126" s="2" t="s">
        <v>393</v>
      </c>
      <c r="C126" s="3" t="s">
        <v>385</v>
      </c>
      <c r="D126" s="6">
        <v>55.13</v>
      </c>
      <c r="E126" s="6">
        <v>0.56999999999999995</v>
      </c>
      <c r="F126" s="6">
        <v>17.23</v>
      </c>
      <c r="G126" s="6">
        <v>3.49</v>
      </c>
      <c r="H126" s="6">
        <v>4.37</v>
      </c>
      <c r="I126" s="6">
        <f t="shared" si="2"/>
        <v>7.5103020000000003</v>
      </c>
      <c r="J126" s="6">
        <v>0.15</v>
      </c>
      <c r="K126" s="6">
        <v>4.1399999999999997</v>
      </c>
      <c r="L126" s="6">
        <v>8.25</v>
      </c>
      <c r="M126" s="6">
        <v>3.24</v>
      </c>
      <c r="N126" s="6">
        <v>1.1200000000000001</v>
      </c>
      <c r="O126" s="6">
        <v>0.13</v>
      </c>
      <c r="P126" s="6">
        <v>2.4500000000000002</v>
      </c>
      <c r="Q126" s="6">
        <f t="shared" si="3"/>
        <v>99.920302000000007</v>
      </c>
      <c r="R126" s="6"/>
      <c r="S126" s="6"/>
      <c r="T126" s="6"/>
      <c r="U126" s="6"/>
      <c r="V126" s="6"/>
      <c r="W126" s="6"/>
      <c r="X126" s="6"/>
      <c r="Y126" s="6">
        <v>585</v>
      </c>
      <c r="Z126" s="6"/>
      <c r="AA126" s="6"/>
      <c r="AB126" s="6">
        <v>16</v>
      </c>
      <c r="AC126" s="6"/>
      <c r="AD126" s="6"/>
      <c r="AE126" s="6"/>
      <c r="AF126" s="6"/>
      <c r="AG126" s="6"/>
      <c r="AH126" s="6">
        <v>255</v>
      </c>
      <c r="AI126" s="6">
        <v>3</v>
      </c>
      <c r="AJ126" s="6"/>
      <c r="AK126" s="6">
        <v>30</v>
      </c>
      <c r="AL126" s="6">
        <v>103</v>
      </c>
      <c r="AM126" s="6">
        <v>110</v>
      </c>
      <c r="AN126" s="6"/>
      <c r="AO126" s="6">
        <v>20</v>
      </c>
      <c r="AP126" s="6">
        <v>585</v>
      </c>
      <c r="AQ126" s="6">
        <v>16</v>
      </c>
      <c r="AR126" s="6">
        <v>37</v>
      </c>
      <c r="AS126" s="6">
        <v>2</v>
      </c>
      <c r="AT126" s="6"/>
      <c r="AU126" s="6"/>
      <c r="AV126" s="6"/>
      <c r="AW126" s="6"/>
      <c r="AX126" s="6"/>
      <c r="AY126" s="6"/>
      <c r="AZ126" s="6">
        <v>254</v>
      </c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>
        <v>3417.0613272585574</v>
      </c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>
        <v>12.7</v>
      </c>
      <c r="CK126" s="6"/>
      <c r="CL126" s="6">
        <v>3.4188034188034191E-2</v>
      </c>
      <c r="CM126" s="6">
        <v>36.5625</v>
      </c>
      <c r="CN126" s="6"/>
      <c r="CO126" s="6"/>
      <c r="CP126" s="6"/>
    </row>
    <row r="127" spans="1:94" x14ac:dyDescent="0.3">
      <c r="A127" s="2" t="s">
        <v>317</v>
      </c>
      <c r="B127" s="2" t="s">
        <v>390</v>
      </c>
      <c r="C127" s="3" t="s">
        <v>385</v>
      </c>
      <c r="D127" s="6">
        <v>56.6</v>
      </c>
      <c r="E127" s="6">
        <v>0.56999999999999995</v>
      </c>
      <c r="F127" s="6">
        <v>15.37</v>
      </c>
      <c r="G127" s="6">
        <v>2.75</v>
      </c>
      <c r="H127" s="6">
        <v>4.22</v>
      </c>
      <c r="I127" s="6">
        <f t="shared" si="2"/>
        <v>6.6944499999999998</v>
      </c>
      <c r="J127" s="6">
        <v>0.17</v>
      </c>
      <c r="K127" s="6">
        <v>6.8</v>
      </c>
      <c r="L127" s="6">
        <v>8.06</v>
      </c>
      <c r="M127" s="6">
        <v>1.75</v>
      </c>
      <c r="N127" s="6">
        <v>0.47</v>
      </c>
      <c r="O127" s="6">
        <v>0.16</v>
      </c>
      <c r="P127" s="6">
        <v>2.5299999999999998</v>
      </c>
      <c r="Q127" s="6">
        <f t="shared" si="3"/>
        <v>99.174450000000007</v>
      </c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>
        <v>3417.0613272585574</v>
      </c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</row>
    <row r="128" spans="1:94" x14ac:dyDescent="0.3">
      <c r="A128" s="2" t="s">
        <v>392</v>
      </c>
      <c r="B128" s="2" t="s">
        <v>390</v>
      </c>
      <c r="C128" s="3" t="s">
        <v>385</v>
      </c>
      <c r="D128" s="6">
        <v>56.46</v>
      </c>
      <c r="E128" s="6">
        <v>0.42</v>
      </c>
      <c r="F128" s="6">
        <v>15.01</v>
      </c>
      <c r="G128" s="6">
        <v>2.27</v>
      </c>
      <c r="H128" s="6">
        <v>3.54</v>
      </c>
      <c r="I128" s="6">
        <f t="shared" si="2"/>
        <v>5.5825460000000007</v>
      </c>
      <c r="J128" s="6">
        <v>0.12</v>
      </c>
      <c r="K128" s="6">
        <v>6.84</v>
      </c>
      <c r="L128" s="6">
        <v>7.26</v>
      </c>
      <c r="M128" s="6">
        <v>2.62</v>
      </c>
      <c r="N128" s="6">
        <v>1.66</v>
      </c>
      <c r="O128" s="6">
        <v>0.19</v>
      </c>
      <c r="P128" s="6">
        <v>2.93</v>
      </c>
      <c r="Q128" s="6">
        <f t="shared" si="3"/>
        <v>99.092546000000013</v>
      </c>
      <c r="R128" s="6"/>
      <c r="S128" s="6"/>
      <c r="T128" s="6"/>
      <c r="U128" s="6"/>
      <c r="V128" s="6"/>
      <c r="W128" s="6"/>
      <c r="X128" s="6"/>
      <c r="Y128" s="6">
        <v>620</v>
      </c>
      <c r="Z128" s="6"/>
      <c r="AA128" s="6"/>
      <c r="AB128" s="6">
        <v>12</v>
      </c>
      <c r="AC128" s="6"/>
      <c r="AD128" s="6"/>
      <c r="AE128" s="6"/>
      <c r="AF128" s="6"/>
      <c r="AG128" s="6"/>
      <c r="AH128" s="6">
        <v>136</v>
      </c>
      <c r="AI128" s="6">
        <v>306</v>
      </c>
      <c r="AJ128" s="6">
        <v>30</v>
      </c>
      <c r="AK128" s="6">
        <v>145</v>
      </c>
      <c r="AL128" s="6">
        <v>55</v>
      </c>
      <c r="AM128" s="6">
        <v>117</v>
      </c>
      <c r="AN128" s="6"/>
      <c r="AO128" s="6">
        <v>35</v>
      </c>
      <c r="AP128" s="6">
        <v>620</v>
      </c>
      <c r="AQ128" s="6">
        <v>12</v>
      </c>
      <c r="AR128" s="6">
        <v>59</v>
      </c>
      <c r="AS128" s="6">
        <v>1</v>
      </c>
      <c r="AT128" s="6"/>
      <c r="AU128" s="6"/>
      <c r="AV128" s="6"/>
      <c r="AW128" s="6"/>
      <c r="AX128" s="6"/>
      <c r="AY128" s="6"/>
      <c r="AZ128" s="6">
        <v>214</v>
      </c>
      <c r="BA128" s="6">
        <v>7</v>
      </c>
      <c r="BB128" s="6">
        <v>16</v>
      </c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>
        <v>4</v>
      </c>
      <c r="BT128" s="6">
        <v>3</v>
      </c>
      <c r="BU128" s="6">
        <v>1</v>
      </c>
      <c r="BV128" s="6">
        <v>2517.8346621905162</v>
      </c>
      <c r="BW128" s="6"/>
      <c r="BX128" s="6"/>
      <c r="BY128" s="6"/>
      <c r="BZ128" s="6"/>
      <c r="CA128" s="6"/>
      <c r="CB128" s="6"/>
      <c r="CC128" s="6">
        <v>0.14285714285714285</v>
      </c>
      <c r="CD128" s="6"/>
      <c r="CE128" s="6"/>
      <c r="CF128" s="6"/>
      <c r="CG128" s="6"/>
      <c r="CH128" s="6">
        <v>4</v>
      </c>
      <c r="CI128" s="6">
        <v>30.571428571428573</v>
      </c>
      <c r="CJ128" s="6">
        <v>6.1142857142857139</v>
      </c>
      <c r="CK128" s="6">
        <v>71.333333333333329</v>
      </c>
      <c r="CL128" s="6">
        <v>5.6451612903225805E-2</v>
      </c>
      <c r="CM128" s="6">
        <v>51.666666666666664</v>
      </c>
      <c r="CN128" s="6"/>
      <c r="CO128" s="6"/>
      <c r="CP128" s="6"/>
    </row>
    <row r="129" spans="1:94" x14ac:dyDescent="0.3">
      <c r="A129" s="2" t="s">
        <v>391</v>
      </c>
      <c r="B129" s="2" t="s">
        <v>390</v>
      </c>
      <c r="C129" s="3" t="s">
        <v>385</v>
      </c>
      <c r="D129" s="6">
        <v>56.77</v>
      </c>
      <c r="E129" s="6">
        <v>0.52</v>
      </c>
      <c r="F129" s="6">
        <v>15.45</v>
      </c>
      <c r="G129" s="6">
        <v>1.58</v>
      </c>
      <c r="H129" s="6">
        <v>4</v>
      </c>
      <c r="I129" s="6">
        <f t="shared" si="2"/>
        <v>5.4216839999999999</v>
      </c>
      <c r="J129" s="6">
        <v>0.17</v>
      </c>
      <c r="K129" s="6">
        <v>6.15</v>
      </c>
      <c r="L129" s="6">
        <v>8.58</v>
      </c>
      <c r="M129" s="6">
        <v>1.99</v>
      </c>
      <c r="N129" s="6">
        <v>1.4</v>
      </c>
      <c r="O129" s="6">
        <v>0.16</v>
      </c>
      <c r="P129" s="6">
        <v>2.97</v>
      </c>
      <c r="Q129" s="6">
        <f t="shared" si="3"/>
        <v>99.58168400000001</v>
      </c>
      <c r="R129" s="6"/>
      <c r="S129" s="6"/>
      <c r="T129" s="6"/>
      <c r="U129" s="6"/>
      <c r="V129" s="6"/>
      <c r="W129" s="6"/>
      <c r="X129" s="6"/>
      <c r="Y129" s="6">
        <v>668</v>
      </c>
      <c r="Z129" s="6"/>
      <c r="AA129" s="6"/>
      <c r="AB129" s="6">
        <v>14</v>
      </c>
      <c r="AC129" s="6"/>
      <c r="AD129" s="6"/>
      <c r="AE129" s="6"/>
      <c r="AF129" s="6"/>
      <c r="AG129" s="6"/>
      <c r="AH129" s="6">
        <v>150</v>
      </c>
      <c r="AI129" s="6">
        <v>427</v>
      </c>
      <c r="AJ129" s="6"/>
      <c r="AK129" s="6">
        <v>90</v>
      </c>
      <c r="AL129" s="6">
        <v>88</v>
      </c>
      <c r="AM129" s="6">
        <v>218</v>
      </c>
      <c r="AN129" s="6">
        <v>15</v>
      </c>
      <c r="AO129" s="6">
        <v>15</v>
      </c>
      <c r="AP129" s="6">
        <v>668</v>
      </c>
      <c r="AQ129" s="6">
        <v>14</v>
      </c>
      <c r="AR129" s="6">
        <v>71</v>
      </c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>
        <v>1</v>
      </c>
      <c r="BU129" s="6"/>
      <c r="BV129" s="6">
        <v>3117.3191055692105</v>
      </c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</row>
    <row r="130" spans="1:94" x14ac:dyDescent="0.3">
      <c r="A130" s="2" t="s">
        <v>316</v>
      </c>
      <c r="B130" s="2" t="s">
        <v>388</v>
      </c>
      <c r="C130" s="3" t="s">
        <v>385</v>
      </c>
      <c r="D130" s="6">
        <v>58.9</v>
      </c>
      <c r="E130" s="6">
        <v>0.47</v>
      </c>
      <c r="F130" s="6">
        <v>16.100000000000001</v>
      </c>
      <c r="G130" s="6">
        <v>1.1499999999999999</v>
      </c>
      <c r="H130" s="6">
        <v>4.96</v>
      </c>
      <c r="I130" s="6">
        <f t="shared" si="2"/>
        <v>5.9947699999999999</v>
      </c>
      <c r="J130" s="6">
        <v>0.26</v>
      </c>
      <c r="K130" s="6">
        <v>5.0999999999999996</v>
      </c>
      <c r="L130" s="6">
        <v>6.84</v>
      </c>
      <c r="M130" s="6">
        <v>3.3</v>
      </c>
      <c r="N130" s="6">
        <v>0.1</v>
      </c>
      <c r="O130" s="6">
        <v>0.19</v>
      </c>
      <c r="P130" s="6">
        <v>1.8</v>
      </c>
      <c r="Q130" s="6">
        <f t="shared" si="3"/>
        <v>99.054769999999991</v>
      </c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>
        <v>55</v>
      </c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>
        <v>2817.5768838798631</v>
      </c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</row>
    <row r="131" spans="1:94" x14ac:dyDescent="0.3">
      <c r="A131" s="2" t="s">
        <v>389</v>
      </c>
      <c r="B131" s="2" t="s">
        <v>388</v>
      </c>
      <c r="C131" s="3" t="s">
        <v>385</v>
      </c>
      <c r="D131" s="6">
        <v>59.51</v>
      </c>
      <c r="E131" s="6">
        <v>0.45</v>
      </c>
      <c r="F131" s="6">
        <v>16.16</v>
      </c>
      <c r="G131" s="6">
        <v>2.81</v>
      </c>
      <c r="H131" s="6">
        <v>3.17</v>
      </c>
      <c r="I131" s="6">
        <f t="shared" si="2"/>
        <v>5.6984379999999994</v>
      </c>
      <c r="J131" s="6">
        <v>0.15</v>
      </c>
      <c r="K131" s="6">
        <v>4.8899999999999997</v>
      </c>
      <c r="L131" s="6">
        <v>6.65</v>
      </c>
      <c r="M131" s="6">
        <v>2.73</v>
      </c>
      <c r="N131" s="6">
        <v>1.32</v>
      </c>
      <c r="O131" s="6">
        <v>0.16</v>
      </c>
      <c r="P131" s="6">
        <v>1.62</v>
      </c>
      <c r="Q131" s="6">
        <f t="shared" si="3"/>
        <v>99.338438000000011</v>
      </c>
      <c r="R131" s="6"/>
      <c r="S131" s="6"/>
      <c r="T131" s="6"/>
      <c r="U131" s="6"/>
      <c r="V131" s="6"/>
      <c r="W131" s="6"/>
      <c r="X131" s="6"/>
      <c r="Y131" s="6">
        <v>674</v>
      </c>
      <c r="Z131" s="6"/>
      <c r="AA131" s="6"/>
      <c r="AB131" s="6">
        <v>16</v>
      </c>
      <c r="AC131" s="6"/>
      <c r="AD131" s="6"/>
      <c r="AE131" s="6"/>
      <c r="AF131" s="6"/>
      <c r="AG131" s="6"/>
      <c r="AH131" s="6">
        <v>123</v>
      </c>
      <c r="AI131" s="6">
        <v>287</v>
      </c>
      <c r="AJ131" s="6"/>
      <c r="AK131" s="6">
        <v>85</v>
      </c>
      <c r="AL131" s="6">
        <v>143</v>
      </c>
      <c r="AM131" s="6">
        <v>69</v>
      </c>
      <c r="AN131" s="6">
        <v>15</v>
      </c>
      <c r="AO131" s="6">
        <v>26</v>
      </c>
      <c r="AP131" s="6">
        <v>674</v>
      </c>
      <c r="AQ131" s="6">
        <v>16</v>
      </c>
      <c r="AR131" s="6">
        <v>63</v>
      </c>
      <c r="AS131" s="6"/>
      <c r="AT131" s="6"/>
      <c r="AU131" s="6"/>
      <c r="AV131" s="6"/>
      <c r="AW131" s="6"/>
      <c r="AX131" s="6"/>
      <c r="AY131" s="6"/>
      <c r="AZ131" s="6">
        <v>254</v>
      </c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>
        <v>1</v>
      </c>
      <c r="BV131" s="6">
        <v>2697.6799952041247</v>
      </c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</row>
    <row r="132" spans="1:94" x14ac:dyDescent="0.3">
      <c r="A132" s="13" t="s">
        <v>387</v>
      </c>
      <c r="B132" s="13" t="s">
        <v>386</v>
      </c>
      <c r="C132" s="49" t="s">
        <v>385</v>
      </c>
      <c r="D132" s="14">
        <v>58.85</v>
      </c>
      <c r="E132" s="14">
        <v>0.36</v>
      </c>
      <c r="F132" s="14">
        <v>16.23</v>
      </c>
      <c r="G132" s="14">
        <v>2.06</v>
      </c>
      <c r="H132" s="14">
        <v>3.21</v>
      </c>
      <c r="I132" s="14">
        <f t="shared" si="2"/>
        <v>5.0635880000000002</v>
      </c>
      <c r="J132" s="14">
        <v>0.18</v>
      </c>
      <c r="K132" s="14">
        <v>3.51</v>
      </c>
      <c r="L132" s="14">
        <v>6.69</v>
      </c>
      <c r="M132" s="14">
        <v>3.13</v>
      </c>
      <c r="N132" s="14">
        <v>1.64</v>
      </c>
      <c r="O132" s="14">
        <v>0.2</v>
      </c>
      <c r="P132" s="14">
        <v>3.74</v>
      </c>
      <c r="Q132" s="14">
        <f t="shared" si="3"/>
        <v>99.593587999999997</v>
      </c>
      <c r="R132" s="14"/>
      <c r="S132" s="14"/>
      <c r="T132" s="14"/>
      <c r="U132" s="14"/>
      <c r="V132" s="14"/>
      <c r="W132" s="14"/>
      <c r="X132" s="14"/>
      <c r="Y132" s="14">
        <v>644</v>
      </c>
      <c r="Z132" s="14"/>
      <c r="AA132" s="14"/>
      <c r="AB132" s="14">
        <v>9</v>
      </c>
      <c r="AC132" s="14"/>
      <c r="AD132" s="14"/>
      <c r="AE132" s="14"/>
      <c r="AF132" s="14"/>
      <c r="AG132" s="14"/>
      <c r="AH132" s="14">
        <v>114</v>
      </c>
      <c r="AI132" s="14">
        <v>132</v>
      </c>
      <c r="AJ132" s="14"/>
      <c r="AK132" s="14">
        <v>28</v>
      </c>
      <c r="AL132" s="14">
        <v>52</v>
      </c>
      <c r="AM132" s="14">
        <v>88</v>
      </c>
      <c r="AN132" s="14">
        <v>19</v>
      </c>
      <c r="AO132" s="14">
        <v>29</v>
      </c>
      <c r="AP132" s="14">
        <v>644</v>
      </c>
      <c r="AQ132" s="14">
        <v>9</v>
      </c>
      <c r="AR132" s="14">
        <v>61</v>
      </c>
      <c r="AS132" s="14"/>
      <c r="AT132" s="14"/>
      <c r="AU132" s="14"/>
      <c r="AV132" s="14"/>
      <c r="AW132" s="14"/>
      <c r="AX132" s="14"/>
      <c r="AY132" s="14"/>
      <c r="AZ132" s="14">
        <v>411</v>
      </c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>
        <v>1</v>
      </c>
      <c r="BV132" s="14">
        <v>2158.1439961632996</v>
      </c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</row>
    <row r="133" spans="1:94" x14ac:dyDescent="0.3">
      <c r="A133" s="2" t="s">
        <v>384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061C7-BE1E-466D-8AE6-6043AF94717F}">
  <dimension ref="A1:DK97"/>
  <sheetViews>
    <sheetView zoomScaleNormal="100" workbookViewId="0">
      <pane ySplit="3" topLeftCell="A4" activePane="bottomLeft" state="frozen"/>
      <selection pane="bottomLeft" activeCell="G6" sqref="G6"/>
    </sheetView>
  </sheetViews>
  <sheetFormatPr defaultColWidth="9.109375" defaultRowHeight="15.6" x14ac:dyDescent="0.3"/>
  <cols>
    <col min="1" max="1" width="15.33203125" style="1" customWidth="1"/>
    <col min="2" max="2" width="46.33203125" style="2" customWidth="1"/>
    <col min="3" max="3" width="40.44140625" style="2" customWidth="1"/>
    <col min="4" max="4" width="9.109375" style="2"/>
    <col min="5" max="5" width="9.109375" style="3"/>
    <col min="6" max="6" width="11.77734375" style="3" customWidth="1"/>
    <col min="7" max="7" width="19" style="2" customWidth="1"/>
    <col min="8" max="9" width="11.6640625" style="2" customWidth="1"/>
    <col min="10" max="10" width="15.44140625" style="3" customWidth="1"/>
    <col min="11" max="24" width="10.109375" style="2" customWidth="1"/>
    <col min="25" max="25" width="7.88671875" style="2" customWidth="1"/>
    <col min="26" max="26" width="9.88671875" style="2" customWidth="1"/>
    <col min="27" max="38" width="7.88671875" style="2" customWidth="1"/>
    <col min="39" max="40" width="8.6640625" style="2" customWidth="1"/>
    <col min="41" max="45" width="9.6640625" style="2" customWidth="1"/>
    <col min="46" max="80" width="8.6640625" style="2" customWidth="1"/>
    <col min="81" max="81" width="11.5546875" style="2" customWidth="1"/>
    <col min="82" max="82" width="7" style="2" customWidth="1"/>
    <col min="83" max="88" width="12.44140625" style="2" customWidth="1"/>
    <col min="89" max="107" width="11.6640625" style="2" customWidth="1"/>
    <col min="108" max="113" width="9.109375" style="2"/>
    <col min="114" max="115" width="9.109375" style="6"/>
    <col min="116" max="16384" width="9.109375" style="2"/>
  </cols>
  <sheetData>
    <row r="1" spans="1:115" x14ac:dyDescent="0.3">
      <c r="A1" s="1" t="s">
        <v>648</v>
      </c>
    </row>
    <row r="3" spans="1:115" s="115" customFormat="1" ht="18.600000000000001" x14ac:dyDescent="0.3">
      <c r="A3" s="111" t="s">
        <v>1</v>
      </c>
      <c r="B3" s="111" t="s">
        <v>61</v>
      </c>
      <c r="C3" s="111" t="s">
        <v>647</v>
      </c>
      <c r="D3" s="111" t="s">
        <v>646</v>
      </c>
      <c r="E3" s="111" t="s">
        <v>645</v>
      </c>
      <c r="F3" s="111" t="s">
        <v>644</v>
      </c>
      <c r="G3" s="111" t="s">
        <v>643</v>
      </c>
      <c r="H3" s="112" t="s">
        <v>642</v>
      </c>
      <c r="I3" s="112" t="s">
        <v>641</v>
      </c>
      <c r="J3" s="111" t="s">
        <v>511</v>
      </c>
      <c r="K3" s="111" t="s">
        <v>510</v>
      </c>
      <c r="L3" s="112" t="s">
        <v>509</v>
      </c>
      <c r="M3" s="111" t="s">
        <v>508</v>
      </c>
      <c r="N3" s="111" t="s">
        <v>507</v>
      </c>
      <c r="O3" s="111" t="s">
        <v>506</v>
      </c>
      <c r="P3" s="111" t="s">
        <v>1283</v>
      </c>
      <c r="Q3" s="111" t="s">
        <v>145</v>
      </c>
      <c r="R3" s="111" t="s">
        <v>144</v>
      </c>
      <c r="S3" s="111" t="s">
        <v>143</v>
      </c>
      <c r="T3" s="111" t="s">
        <v>505</v>
      </c>
      <c r="U3" s="111" t="s">
        <v>504</v>
      </c>
      <c r="V3" s="111" t="s">
        <v>503</v>
      </c>
      <c r="W3" s="111" t="s">
        <v>139</v>
      </c>
      <c r="X3" s="111" t="s">
        <v>138</v>
      </c>
      <c r="Y3" s="10" t="s">
        <v>136</v>
      </c>
      <c r="Z3" s="10" t="s">
        <v>135</v>
      </c>
      <c r="AA3" s="10" t="s">
        <v>134</v>
      </c>
      <c r="AB3" s="10" t="s">
        <v>133</v>
      </c>
      <c r="AC3" s="10" t="s">
        <v>132</v>
      </c>
      <c r="AD3" s="10" t="s">
        <v>131</v>
      </c>
      <c r="AE3" s="10" t="s">
        <v>130</v>
      </c>
      <c r="AF3" s="10" t="s">
        <v>129</v>
      </c>
      <c r="AG3" s="10" t="s">
        <v>128</v>
      </c>
      <c r="AH3" s="10" t="s">
        <v>127</v>
      </c>
      <c r="AI3" s="10" t="s">
        <v>125</v>
      </c>
      <c r="AJ3" s="10" t="s">
        <v>124</v>
      </c>
      <c r="AK3" s="10" t="s">
        <v>123</v>
      </c>
      <c r="AL3" s="10"/>
      <c r="AM3" s="10" t="s">
        <v>308</v>
      </c>
      <c r="AN3" s="111" t="s">
        <v>307</v>
      </c>
      <c r="AO3" s="111" t="s">
        <v>127</v>
      </c>
      <c r="AP3" s="111" t="s">
        <v>135</v>
      </c>
      <c r="AQ3" s="111" t="s">
        <v>306</v>
      </c>
      <c r="AR3" s="111" t="s">
        <v>132</v>
      </c>
      <c r="AS3" s="111" t="s">
        <v>305</v>
      </c>
      <c r="AT3" s="111" t="s">
        <v>124</v>
      </c>
      <c r="AU3" s="111" t="s">
        <v>134</v>
      </c>
      <c r="AV3" s="111" t="s">
        <v>130</v>
      </c>
      <c r="AW3" s="111" t="s">
        <v>129</v>
      </c>
      <c r="AX3" s="111" t="s">
        <v>125</v>
      </c>
      <c r="AY3" s="111" t="s">
        <v>123</v>
      </c>
      <c r="AZ3" s="111" t="s">
        <v>133</v>
      </c>
      <c r="BA3" s="111" t="s">
        <v>304</v>
      </c>
      <c r="BB3" s="111" t="s">
        <v>303</v>
      </c>
      <c r="BC3" s="111" t="s">
        <v>302</v>
      </c>
      <c r="BD3" s="111" t="s">
        <v>301</v>
      </c>
      <c r="BE3" s="111" t="s">
        <v>300</v>
      </c>
      <c r="BF3" s="111" t="s">
        <v>299</v>
      </c>
      <c r="BG3" s="111" t="s">
        <v>136</v>
      </c>
      <c r="BH3" s="111" t="s">
        <v>298</v>
      </c>
      <c r="BI3" s="111" t="s">
        <v>297</v>
      </c>
      <c r="BJ3" s="111" t="s">
        <v>296</v>
      </c>
      <c r="BK3" s="111" t="s">
        <v>295</v>
      </c>
      <c r="BL3" s="111" t="s">
        <v>294</v>
      </c>
      <c r="BM3" s="111" t="s">
        <v>293</v>
      </c>
      <c r="BN3" s="111" t="s">
        <v>292</v>
      </c>
      <c r="BO3" s="111" t="s">
        <v>291</v>
      </c>
      <c r="BP3" s="111" t="s">
        <v>290</v>
      </c>
      <c r="BQ3" s="111" t="s">
        <v>289</v>
      </c>
      <c r="BR3" s="111" t="s">
        <v>288</v>
      </c>
      <c r="BS3" s="111" t="s">
        <v>287</v>
      </c>
      <c r="BT3" s="111" t="s">
        <v>286</v>
      </c>
      <c r="BU3" s="111" t="s">
        <v>285</v>
      </c>
      <c r="BV3" s="111" t="s">
        <v>284</v>
      </c>
      <c r="BW3" s="111" t="s">
        <v>283</v>
      </c>
      <c r="BX3" s="111" t="s">
        <v>282</v>
      </c>
      <c r="BY3" s="111" t="s">
        <v>281</v>
      </c>
      <c r="BZ3" s="111" t="s">
        <v>131</v>
      </c>
      <c r="CA3" s="111" t="s">
        <v>128</v>
      </c>
      <c r="CB3" s="111" t="s">
        <v>280</v>
      </c>
      <c r="CC3" s="111" t="s">
        <v>502</v>
      </c>
      <c r="CD3" s="111"/>
      <c r="CE3" s="122" t="s">
        <v>640</v>
      </c>
      <c r="CF3" s="122" t="s">
        <v>639</v>
      </c>
      <c r="CG3" s="122" t="s">
        <v>638</v>
      </c>
      <c r="CH3" s="111" t="s">
        <v>637</v>
      </c>
      <c r="CI3" s="111" t="s">
        <v>636</v>
      </c>
      <c r="CJ3" s="111" t="s">
        <v>635</v>
      </c>
      <c r="CK3" s="10" t="s">
        <v>501</v>
      </c>
      <c r="CL3" s="10" t="s">
        <v>500</v>
      </c>
      <c r="CM3" s="10" t="s">
        <v>499</v>
      </c>
      <c r="CN3" s="10" t="s">
        <v>634</v>
      </c>
      <c r="CO3" s="10" t="s">
        <v>633</v>
      </c>
      <c r="CP3" s="110" t="s">
        <v>275</v>
      </c>
      <c r="CQ3" s="10" t="s">
        <v>274</v>
      </c>
      <c r="CR3" s="10" t="s">
        <v>273</v>
      </c>
      <c r="CS3" s="10" t="s">
        <v>272</v>
      </c>
      <c r="CT3" s="10" t="s">
        <v>271</v>
      </c>
      <c r="CU3" s="10" t="s">
        <v>270</v>
      </c>
      <c r="CV3" s="10" t="s">
        <v>269</v>
      </c>
      <c r="CW3" s="10" t="s">
        <v>268</v>
      </c>
      <c r="CX3" s="10" t="s">
        <v>267</v>
      </c>
      <c r="CY3" s="10" t="s">
        <v>266</v>
      </c>
      <c r="CZ3" s="10" t="s">
        <v>265</v>
      </c>
      <c r="DA3" s="10" t="s">
        <v>264</v>
      </c>
      <c r="DB3" s="10" t="s">
        <v>263</v>
      </c>
      <c r="DC3" s="121" t="s">
        <v>632</v>
      </c>
      <c r="DD3" s="121" t="s">
        <v>631</v>
      </c>
      <c r="DE3" s="121" t="s">
        <v>630</v>
      </c>
      <c r="DF3" s="121" t="s">
        <v>629</v>
      </c>
      <c r="DG3" s="121" t="s">
        <v>628</v>
      </c>
      <c r="DH3" s="121" t="s">
        <v>627</v>
      </c>
      <c r="DI3" s="10" t="s">
        <v>626</v>
      </c>
      <c r="DJ3" s="59" t="s">
        <v>625</v>
      </c>
      <c r="DK3" s="120" t="s">
        <v>624</v>
      </c>
    </row>
    <row r="4" spans="1:115" s="115" customFormat="1" x14ac:dyDescent="0.3">
      <c r="A4" s="118"/>
      <c r="B4" s="118"/>
      <c r="C4" s="118"/>
      <c r="D4" s="118"/>
      <c r="E4" s="118"/>
      <c r="F4" s="118"/>
      <c r="G4" s="118"/>
      <c r="H4" s="9"/>
      <c r="I4" s="9"/>
      <c r="J4" s="118"/>
      <c r="K4" s="118" t="s">
        <v>137</v>
      </c>
      <c r="L4" s="118" t="s">
        <v>137</v>
      </c>
      <c r="M4" s="118" t="s">
        <v>137</v>
      </c>
      <c r="N4" s="118" t="s">
        <v>137</v>
      </c>
      <c r="O4" s="118" t="s">
        <v>137</v>
      </c>
      <c r="P4" s="118" t="s">
        <v>137</v>
      </c>
      <c r="Q4" s="118" t="s">
        <v>137</v>
      </c>
      <c r="R4" s="118" t="s">
        <v>137</v>
      </c>
      <c r="S4" s="118" t="s">
        <v>137</v>
      </c>
      <c r="T4" s="118" t="s">
        <v>137</v>
      </c>
      <c r="U4" s="118" t="s">
        <v>137</v>
      </c>
      <c r="V4" s="118" t="s">
        <v>137</v>
      </c>
      <c r="W4" s="118" t="s">
        <v>137</v>
      </c>
      <c r="X4" s="118"/>
      <c r="Y4" s="42" t="s">
        <v>122</v>
      </c>
      <c r="Z4" s="42" t="s">
        <v>122</v>
      </c>
      <c r="AA4" s="42" t="s">
        <v>122</v>
      </c>
      <c r="AB4" s="42" t="s">
        <v>122</v>
      </c>
      <c r="AC4" s="42" t="s">
        <v>122</v>
      </c>
      <c r="AD4" s="42" t="s">
        <v>122</v>
      </c>
      <c r="AE4" s="42" t="s">
        <v>122</v>
      </c>
      <c r="AF4" s="42" t="s">
        <v>122</v>
      </c>
      <c r="AG4" s="42" t="s">
        <v>122</v>
      </c>
      <c r="AH4" s="42" t="s">
        <v>122</v>
      </c>
      <c r="AI4" s="42" t="s">
        <v>122</v>
      </c>
      <c r="AJ4" s="42" t="s">
        <v>122</v>
      </c>
      <c r="AK4" s="42" t="s">
        <v>122</v>
      </c>
      <c r="AL4" s="42"/>
      <c r="AM4" s="42" t="s">
        <v>122</v>
      </c>
      <c r="AN4" s="42" t="s">
        <v>122</v>
      </c>
      <c r="AO4" s="42" t="s">
        <v>122</v>
      </c>
      <c r="AP4" s="42" t="s">
        <v>122</v>
      </c>
      <c r="AQ4" s="42" t="s">
        <v>122</v>
      </c>
      <c r="AR4" s="42" t="s">
        <v>122</v>
      </c>
      <c r="AS4" s="42" t="s">
        <v>122</v>
      </c>
      <c r="AT4" s="42" t="s">
        <v>122</v>
      </c>
      <c r="AU4" s="42" t="s">
        <v>122</v>
      </c>
      <c r="AV4" s="42" t="s">
        <v>122</v>
      </c>
      <c r="AW4" s="42" t="s">
        <v>122</v>
      </c>
      <c r="AX4" s="42" t="s">
        <v>122</v>
      </c>
      <c r="AY4" s="42" t="s">
        <v>122</v>
      </c>
      <c r="AZ4" s="42" t="s">
        <v>122</v>
      </c>
      <c r="BA4" s="42" t="s">
        <v>122</v>
      </c>
      <c r="BB4" s="42" t="s">
        <v>122</v>
      </c>
      <c r="BC4" s="42" t="s">
        <v>122</v>
      </c>
      <c r="BD4" s="42" t="s">
        <v>122</v>
      </c>
      <c r="BE4" s="42" t="s">
        <v>122</v>
      </c>
      <c r="BF4" s="42" t="s">
        <v>122</v>
      </c>
      <c r="BG4" s="42" t="s">
        <v>122</v>
      </c>
      <c r="BH4" s="42" t="s">
        <v>122</v>
      </c>
      <c r="BI4" s="42" t="s">
        <v>122</v>
      </c>
      <c r="BJ4" s="42" t="s">
        <v>122</v>
      </c>
      <c r="BK4" s="42" t="s">
        <v>122</v>
      </c>
      <c r="BL4" s="42" t="s">
        <v>122</v>
      </c>
      <c r="BM4" s="42" t="s">
        <v>122</v>
      </c>
      <c r="BN4" s="42" t="s">
        <v>122</v>
      </c>
      <c r="BO4" s="42" t="s">
        <v>122</v>
      </c>
      <c r="BP4" s="42" t="s">
        <v>122</v>
      </c>
      <c r="BQ4" s="42" t="s">
        <v>122</v>
      </c>
      <c r="BR4" s="42" t="s">
        <v>122</v>
      </c>
      <c r="BS4" s="42" t="s">
        <v>122</v>
      </c>
      <c r="BT4" s="42" t="s">
        <v>122</v>
      </c>
      <c r="BU4" s="42" t="s">
        <v>122</v>
      </c>
      <c r="BV4" s="42" t="s">
        <v>122</v>
      </c>
      <c r="BW4" s="42" t="s">
        <v>122</v>
      </c>
      <c r="BX4" s="42" t="s">
        <v>122</v>
      </c>
      <c r="BY4" s="42" t="s">
        <v>122</v>
      </c>
      <c r="BZ4" s="42" t="s">
        <v>122</v>
      </c>
      <c r="CA4" s="42" t="s">
        <v>122</v>
      </c>
      <c r="CB4" s="42" t="s">
        <v>122</v>
      </c>
      <c r="CC4" s="42" t="s">
        <v>122</v>
      </c>
      <c r="CD4" s="118"/>
      <c r="CE4" s="119"/>
      <c r="CF4" s="119"/>
      <c r="CG4" s="119"/>
      <c r="CH4" s="118"/>
      <c r="CI4" s="118"/>
      <c r="CJ4" s="118"/>
      <c r="CK4" s="42"/>
      <c r="CL4" s="42"/>
      <c r="CM4" s="42"/>
      <c r="CN4" s="42"/>
      <c r="CO4" s="42"/>
      <c r="CP4" s="117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J4" s="116"/>
      <c r="DK4" s="116"/>
    </row>
    <row r="5" spans="1:115" x14ac:dyDescent="0.3">
      <c r="J5" s="217" t="s">
        <v>496</v>
      </c>
      <c r="K5" s="3" t="s">
        <v>495</v>
      </c>
      <c r="L5" s="3" t="s">
        <v>495</v>
      </c>
      <c r="M5" s="3" t="s">
        <v>495</v>
      </c>
      <c r="N5" s="3" t="s">
        <v>495</v>
      </c>
      <c r="O5" s="3" t="s">
        <v>1272</v>
      </c>
      <c r="P5" s="3"/>
      <c r="Q5" s="3" t="s">
        <v>495</v>
      </c>
      <c r="R5" s="3" t="s">
        <v>495</v>
      </c>
      <c r="S5" s="3" t="s">
        <v>495</v>
      </c>
      <c r="T5" s="3" t="s">
        <v>495</v>
      </c>
      <c r="U5" s="3" t="s">
        <v>495</v>
      </c>
      <c r="V5" s="3" t="s">
        <v>495</v>
      </c>
      <c r="W5" s="3"/>
      <c r="X5" s="3"/>
      <c r="Y5" s="3" t="s">
        <v>495</v>
      </c>
      <c r="Z5" s="3" t="s">
        <v>495</v>
      </c>
      <c r="AA5" s="3" t="s">
        <v>495</v>
      </c>
      <c r="AB5" s="3" t="s">
        <v>495</v>
      </c>
      <c r="AC5" s="3" t="s">
        <v>495</v>
      </c>
      <c r="AD5" s="3" t="s">
        <v>495</v>
      </c>
      <c r="AE5" s="3" t="s">
        <v>495</v>
      </c>
      <c r="AF5" s="3" t="s">
        <v>495</v>
      </c>
      <c r="AG5" s="3" t="s">
        <v>495</v>
      </c>
      <c r="AH5" s="3" t="s">
        <v>495</v>
      </c>
      <c r="AI5" s="3" t="s">
        <v>495</v>
      </c>
      <c r="AJ5" s="3" t="s">
        <v>495</v>
      </c>
      <c r="AK5" s="3" t="s">
        <v>495</v>
      </c>
      <c r="AM5" s="3" t="s">
        <v>494</v>
      </c>
      <c r="AN5" s="3" t="s">
        <v>494</v>
      </c>
      <c r="AO5" s="3" t="s">
        <v>494</v>
      </c>
      <c r="AP5" s="3" t="s">
        <v>494</v>
      </c>
      <c r="AQ5" s="3" t="s">
        <v>494</v>
      </c>
      <c r="AR5" s="3" t="s">
        <v>494</v>
      </c>
      <c r="AS5" s="3" t="s">
        <v>494</v>
      </c>
      <c r="AT5" s="3" t="s">
        <v>494</v>
      </c>
      <c r="AU5" s="3" t="s">
        <v>494</v>
      </c>
      <c r="AV5" s="3" t="s">
        <v>494</v>
      </c>
      <c r="AW5" s="3" t="s">
        <v>494</v>
      </c>
      <c r="AX5" s="3" t="s">
        <v>494</v>
      </c>
      <c r="AY5" s="3" t="s">
        <v>494</v>
      </c>
      <c r="AZ5" s="3" t="s">
        <v>494</v>
      </c>
      <c r="BA5" s="3" t="s">
        <v>494</v>
      </c>
      <c r="BB5" s="3" t="s">
        <v>494</v>
      </c>
      <c r="BC5" s="3" t="s">
        <v>494</v>
      </c>
      <c r="BD5" s="3" t="s">
        <v>494</v>
      </c>
      <c r="BE5" s="3" t="s">
        <v>494</v>
      </c>
      <c r="BF5" s="3" t="s">
        <v>494</v>
      </c>
      <c r="BG5" s="3" t="s">
        <v>494</v>
      </c>
      <c r="BH5" s="3" t="s">
        <v>494</v>
      </c>
      <c r="BI5" s="3" t="s">
        <v>494</v>
      </c>
      <c r="BJ5" s="3" t="s">
        <v>494</v>
      </c>
      <c r="BK5" s="3" t="s">
        <v>494</v>
      </c>
      <c r="BL5" s="3" t="s">
        <v>494</v>
      </c>
      <c r="BM5" s="3" t="s">
        <v>494</v>
      </c>
      <c r="BN5" s="3" t="s">
        <v>494</v>
      </c>
      <c r="BO5" s="3" t="s">
        <v>494</v>
      </c>
      <c r="BP5" s="3" t="s">
        <v>494</v>
      </c>
      <c r="BQ5" s="3" t="s">
        <v>494</v>
      </c>
      <c r="BR5" s="3" t="s">
        <v>494</v>
      </c>
      <c r="BS5" s="3" t="s">
        <v>494</v>
      </c>
      <c r="BT5" s="3" t="s">
        <v>494</v>
      </c>
      <c r="BU5" s="3" t="s">
        <v>494</v>
      </c>
      <c r="BV5" s="3" t="s">
        <v>494</v>
      </c>
      <c r="BW5" s="3" t="s">
        <v>494</v>
      </c>
      <c r="BX5" s="3" t="s">
        <v>494</v>
      </c>
      <c r="BY5" s="3" t="s">
        <v>494</v>
      </c>
      <c r="BZ5" s="3" t="s">
        <v>494</v>
      </c>
      <c r="CA5" s="3" t="s">
        <v>494</v>
      </c>
      <c r="CB5" s="3" t="s">
        <v>494</v>
      </c>
    </row>
    <row r="6" spans="1:115" x14ac:dyDescent="0.3">
      <c r="J6" s="217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</row>
    <row r="7" spans="1:115" x14ac:dyDescent="0.3">
      <c r="A7" s="1" t="s">
        <v>623</v>
      </c>
      <c r="B7" s="2" t="s">
        <v>155</v>
      </c>
      <c r="C7" s="2" t="s">
        <v>622</v>
      </c>
      <c r="D7" s="2" t="s">
        <v>573</v>
      </c>
      <c r="E7" s="114">
        <v>8.0875000000000004</v>
      </c>
      <c r="F7" s="114">
        <v>156.84190000000001</v>
      </c>
      <c r="G7" s="114"/>
      <c r="J7" s="3" t="s">
        <v>385</v>
      </c>
      <c r="K7" s="6">
        <v>50.57</v>
      </c>
      <c r="L7" s="6">
        <v>0.62</v>
      </c>
      <c r="M7" s="6">
        <v>16.350000000000001</v>
      </c>
      <c r="N7" s="6">
        <v>4.83</v>
      </c>
      <c r="O7" s="6">
        <v>4.46</v>
      </c>
      <c r="P7" s="6">
        <f>SUM(O7+(0.8998*N7))</f>
        <v>8.8060340000000004</v>
      </c>
      <c r="Q7" s="6">
        <v>0.19</v>
      </c>
      <c r="R7" s="6">
        <v>5.77</v>
      </c>
      <c r="S7" s="6">
        <v>10.210000000000001</v>
      </c>
      <c r="T7" s="6">
        <v>2.77</v>
      </c>
      <c r="U7" s="6">
        <v>2.17</v>
      </c>
      <c r="V7" s="6">
        <v>0.36</v>
      </c>
      <c r="W7" s="6">
        <v>1.45</v>
      </c>
      <c r="X7" s="6">
        <v>99.75</v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>
        <v>29.316358000000001</v>
      </c>
      <c r="AO7" s="6">
        <v>281</v>
      </c>
      <c r="AP7" s="6">
        <v>81</v>
      </c>
      <c r="AQ7" s="6">
        <v>27</v>
      </c>
      <c r="AR7" s="6">
        <v>33</v>
      </c>
      <c r="AS7" s="6"/>
      <c r="AT7" s="6">
        <v>94</v>
      </c>
      <c r="AU7" s="6">
        <v>18</v>
      </c>
      <c r="AV7" s="6">
        <v>33.2143145</v>
      </c>
      <c r="AW7" s="6">
        <v>887.05167500000005</v>
      </c>
      <c r="AX7" s="6">
        <v>14.750826500000002</v>
      </c>
      <c r="AY7" s="6">
        <v>41.074479000000004</v>
      </c>
      <c r="AZ7" s="6">
        <v>1.4674396000000001</v>
      </c>
      <c r="BA7" s="6">
        <v>1.4506900327085854</v>
      </c>
      <c r="BB7" s="6"/>
      <c r="BC7" s="6"/>
      <c r="BD7" s="6"/>
      <c r="BE7" s="6">
        <v>3.6587306E-2</v>
      </c>
      <c r="BF7" s="6">
        <v>9.1326940000000023E-2</v>
      </c>
      <c r="BG7" s="6">
        <v>258.576885</v>
      </c>
      <c r="BH7" s="6">
        <v>10.2754025</v>
      </c>
      <c r="BI7" s="6">
        <v>20.337372999999999</v>
      </c>
      <c r="BJ7" s="6">
        <v>2.6814876000000001</v>
      </c>
      <c r="BK7" s="6">
        <v>11.695997</v>
      </c>
      <c r="BL7" s="6">
        <v>2.8700845000000004</v>
      </c>
      <c r="BM7" s="6">
        <v>0.93080622993291839</v>
      </c>
      <c r="BN7" s="6">
        <v>2.8727911915532811</v>
      </c>
      <c r="BO7" s="6">
        <v>0.45173352000000006</v>
      </c>
      <c r="BP7" s="6">
        <v>2.7965611000000004</v>
      </c>
      <c r="BQ7" s="6">
        <v>0.57660310000000004</v>
      </c>
      <c r="BR7" s="6">
        <v>1.64446425</v>
      </c>
      <c r="BS7" s="6">
        <v>0.24128752000000003</v>
      </c>
      <c r="BT7" s="6">
        <v>1.6080460999999999</v>
      </c>
      <c r="BU7" s="6">
        <v>0.24431966000000002</v>
      </c>
      <c r="BV7" s="6">
        <v>1.4038082000000001</v>
      </c>
      <c r="BW7" s="6">
        <v>7.3663740000000005E-2</v>
      </c>
      <c r="BX7" s="6"/>
      <c r="BY7" s="6">
        <v>1.9590640000000003E-2</v>
      </c>
      <c r="BZ7" s="6">
        <v>4.5749818000000007</v>
      </c>
      <c r="CA7" s="6">
        <v>1.4312951000000003</v>
      </c>
      <c r="CB7" s="6">
        <v>0.57488930000000005</v>
      </c>
      <c r="CC7" s="6">
        <v>3716.8035489479053</v>
      </c>
      <c r="CD7" s="6"/>
      <c r="CE7" s="6"/>
      <c r="CF7" s="6"/>
      <c r="CG7" s="6"/>
      <c r="CH7" s="6"/>
      <c r="CI7" s="6"/>
      <c r="CJ7" s="6"/>
      <c r="CK7" s="6">
        <v>2.3097898112351292</v>
      </c>
      <c r="CL7" s="6">
        <v>3.5131270663059833</v>
      </c>
      <c r="CM7" s="6">
        <v>1.1671846001773845</v>
      </c>
      <c r="CN7" s="6">
        <v>4.5971168981290873</v>
      </c>
      <c r="CO7" s="6">
        <f t="shared" ref="CO7:CO53" si="0">BN7/BT7/1.5</f>
        <v>1.1910069790301332</v>
      </c>
      <c r="CP7" s="6">
        <v>0.97419963933136033</v>
      </c>
      <c r="CQ7" s="6">
        <v>0.54588113309633801</v>
      </c>
      <c r="CR7" s="6">
        <v>0.14281091178666724</v>
      </c>
      <c r="CS7" s="6">
        <v>0.91256065357827743</v>
      </c>
      <c r="CT7" s="6">
        <v>19.920785993217287</v>
      </c>
      <c r="CU7" s="6">
        <v>29.259324030163096</v>
      </c>
      <c r="CV7" s="6">
        <v>14.311243797874242</v>
      </c>
      <c r="CW7" s="6">
        <v>4.4453451159084381</v>
      </c>
      <c r="CX7" s="6">
        <v>25.164647808200215</v>
      </c>
      <c r="CY7" s="6">
        <v>7.7851037690390994</v>
      </c>
      <c r="CZ7" s="6">
        <v>180.65937974635696</v>
      </c>
      <c r="DA7" s="6">
        <v>3.744349448412912E-2</v>
      </c>
      <c r="DB7" s="6">
        <v>60.135726970959894</v>
      </c>
      <c r="DC7" s="6">
        <v>0.89008337509726887</v>
      </c>
      <c r="DD7" s="6">
        <v>75.842330927410472</v>
      </c>
      <c r="DE7" s="6">
        <v>3.5726310734215276E-2</v>
      </c>
      <c r="DF7" s="6">
        <v>3.4846336091079823E-2</v>
      </c>
      <c r="DG7" s="6">
        <v>2.2516917611362315</v>
      </c>
      <c r="DH7" s="6">
        <v>9.9481856152263723E-2</v>
      </c>
      <c r="DI7" s="6">
        <f t="shared" ref="DI7:DI53" si="1">BH7/BL7</f>
        <v>3.5801742074144505</v>
      </c>
      <c r="DJ7" s="6">
        <f t="shared" ref="DJ7:DJ53" si="2">CA7/BH7</f>
        <v>0.13929333668437807</v>
      </c>
      <c r="DK7" s="6">
        <f t="shared" ref="DK7:DK53" si="3">BL7/BH7</f>
        <v>0.27931601706113218</v>
      </c>
    </row>
    <row r="8" spans="1:115" x14ac:dyDescent="0.3">
      <c r="A8" s="1" t="s">
        <v>621</v>
      </c>
      <c r="B8" s="2" t="s">
        <v>519</v>
      </c>
      <c r="C8" s="2" t="s">
        <v>574</v>
      </c>
      <c r="D8" s="2" t="s">
        <v>573</v>
      </c>
      <c r="E8" s="114">
        <v>8.0380000000000003</v>
      </c>
      <c r="F8" s="114">
        <v>156.95580000000001</v>
      </c>
      <c r="G8" s="114"/>
      <c r="J8" s="3" t="s">
        <v>385</v>
      </c>
      <c r="K8" s="6">
        <v>53.43</v>
      </c>
      <c r="L8" s="6">
        <v>0.82</v>
      </c>
      <c r="M8" s="6">
        <v>16.05</v>
      </c>
      <c r="N8" s="6">
        <v>3.75</v>
      </c>
      <c r="O8" s="6">
        <v>5.0199999999999996</v>
      </c>
      <c r="P8" s="6">
        <f t="shared" ref="P8:P71" si="4">SUM(O8+(0.8998*N8))</f>
        <v>8.3942499999999995</v>
      </c>
      <c r="Q8" s="6">
        <v>0.16</v>
      </c>
      <c r="R8" s="6">
        <v>6.18</v>
      </c>
      <c r="S8" s="6">
        <v>10.050000000000001</v>
      </c>
      <c r="T8" s="6">
        <v>3.03</v>
      </c>
      <c r="U8" s="6">
        <v>1.26</v>
      </c>
      <c r="V8" s="6">
        <v>0.24</v>
      </c>
      <c r="W8" s="6">
        <v>0.03</v>
      </c>
      <c r="X8" s="6">
        <v>100.02</v>
      </c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>
        <v>43.551267000000003</v>
      </c>
      <c r="AO8" s="6">
        <v>374.46902549999999</v>
      </c>
      <c r="AP8" s="6">
        <v>130.85996589999999</v>
      </c>
      <c r="AQ8" s="6">
        <v>44.179634900000003</v>
      </c>
      <c r="AR8" s="6">
        <v>48.8973467</v>
      </c>
      <c r="AS8" s="6">
        <v>134.90453059999999</v>
      </c>
      <c r="AT8" s="6">
        <v>110.2249941</v>
      </c>
      <c r="AU8" s="6">
        <v>17.660285500000001</v>
      </c>
      <c r="AV8" s="6">
        <v>29.004196799999999</v>
      </c>
      <c r="AW8" s="6">
        <v>991.44794999999999</v>
      </c>
      <c r="AX8" s="6">
        <v>21.495025200000001</v>
      </c>
      <c r="AY8" s="6">
        <v>76.443321999999995</v>
      </c>
      <c r="AZ8" s="6">
        <v>2.1816149999999999</v>
      </c>
      <c r="BA8" s="6">
        <v>1.0916043</v>
      </c>
      <c r="BB8" s="6"/>
      <c r="BC8" s="6"/>
      <c r="BD8" s="6">
        <v>0.670964</v>
      </c>
      <c r="BE8" s="6">
        <v>4.3479999999999998E-2</v>
      </c>
      <c r="BF8" s="6">
        <v>0.23746159999999999</v>
      </c>
      <c r="BG8" s="6">
        <v>266.01397639999999</v>
      </c>
      <c r="BH8" s="6">
        <v>16.752023300000001</v>
      </c>
      <c r="BI8" s="6">
        <v>35.663167999999999</v>
      </c>
      <c r="BJ8" s="6">
        <v>5.5286165</v>
      </c>
      <c r="BK8" s="6">
        <v>22.616694500000001</v>
      </c>
      <c r="BL8" s="6">
        <v>5.3722979999999998</v>
      </c>
      <c r="BM8" s="6">
        <v>1.7261774999999999</v>
      </c>
      <c r="BN8" s="6">
        <v>5.3988205000000002</v>
      </c>
      <c r="BO8" s="6">
        <v>0.7504537</v>
      </c>
      <c r="BP8" s="6">
        <v>3.7504387000000001</v>
      </c>
      <c r="BQ8" s="6">
        <v>0.85020430000000002</v>
      </c>
      <c r="BR8" s="6">
        <v>2.4681905999999998</v>
      </c>
      <c r="BS8" s="6">
        <v>0.342665</v>
      </c>
      <c r="BT8" s="6">
        <v>2.3323423000000001</v>
      </c>
      <c r="BU8" s="6">
        <v>0.36731170000000002</v>
      </c>
      <c r="BV8" s="6">
        <v>2.2730399999999999</v>
      </c>
      <c r="BW8" s="6">
        <v>0.111233</v>
      </c>
      <c r="BX8" s="6"/>
      <c r="BY8" s="6">
        <v>7.8570600000000004E-2</v>
      </c>
      <c r="BZ8" s="6">
        <v>4.4028814000000001</v>
      </c>
      <c r="CA8" s="6">
        <v>4.2288689000000002</v>
      </c>
      <c r="CB8" s="6">
        <v>1.0410178999999999</v>
      </c>
      <c r="CC8" s="6">
        <v>4915.772435705293</v>
      </c>
      <c r="CD8" s="6"/>
      <c r="CE8" s="6"/>
      <c r="CF8" s="6"/>
      <c r="CG8" s="6"/>
      <c r="CH8" s="6"/>
      <c r="CI8" s="6"/>
      <c r="CJ8" s="6"/>
      <c r="CK8" s="6">
        <v>2.0117567878293303</v>
      </c>
      <c r="CL8" s="6">
        <v>4.2474192384006217</v>
      </c>
      <c r="CM8" s="6">
        <v>1.0792039200335792</v>
      </c>
      <c r="CN8" s="6">
        <v>5.1672583924499458</v>
      </c>
      <c r="CO8" s="6">
        <f t="shared" si="0"/>
        <v>1.5431755736139874</v>
      </c>
      <c r="CP8" s="6">
        <v>0.96353458666032288</v>
      </c>
      <c r="CQ8" s="6">
        <v>0.3868884338913684</v>
      </c>
      <c r="CR8" s="6">
        <v>0.13022994064245361</v>
      </c>
      <c r="CS8" s="6">
        <v>0.9353751376888374</v>
      </c>
      <c r="CT8" s="6">
        <v>19.613019517589205</v>
      </c>
      <c r="CU8" s="6">
        <v>33.630434132263396</v>
      </c>
      <c r="CV8" s="6">
        <v>14.22916636418903</v>
      </c>
      <c r="CW8" s="6">
        <v>8.0999610845752059</v>
      </c>
      <c r="CX8" s="6">
        <v>15.879513276464937</v>
      </c>
      <c r="CY8" s="6">
        <v>9.1715684538452731</v>
      </c>
      <c r="CZ8" s="6">
        <v>62.904285446162682</v>
      </c>
      <c r="DA8" s="6">
        <v>2.9254381735319537E-2</v>
      </c>
      <c r="DB8" s="6">
        <v>46.124530712343613</v>
      </c>
      <c r="DC8" s="6">
        <v>1.8131424791292428</v>
      </c>
      <c r="DD8" s="6">
        <v>43.8369961622818</v>
      </c>
      <c r="DE8" s="6">
        <v>2.853898735588702E-2</v>
      </c>
      <c r="DF8" s="6">
        <v>5.5320318235254094E-2</v>
      </c>
      <c r="DG8" s="6">
        <v>1.3493446288213702</v>
      </c>
      <c r="DH8" s="6">
        <v>0.10149394939997557</v>
      </c>
      <c r="DI8" s="6">
        <f t="shared" si="1"/>
        <v>3.1182230211354622</v>
      </c>
      <c r="DJ8" s="6">
        <f t="shared" si="2"/>
        <v>0.25243929191526376</v>
      </c>
      <c r="DK8" s="6">
        <f t="shared" si="3"/>
        <v>0.32069547085694416</v>
      </c>
    </row>
    <row r="9" spans="1:115" x14ac:dyDescent="0.3">
      <c r="A9" s="1" t="s">
        <v>620</v>
      </c>
      <c r="B9" s="2" t="s">
        <v>519</v>
      </c>
      <c r="C9" s="2" t="s">
        <v>574</v>
      </c>
      <c r="D9" s="2" t="s">
        <v>573</v>
      </c>
      <c r="E9" s="114">
        <v>8.0380555600000001</v>
      </c>
      <c r="F9" s="114">
        <v>156.95583332999999</v>
      </c>
      <c r="G9" s="114"/>
      <c r="J9" s="3" t="s">
        <v>385</v>
      </c>
      <c r="K9" s="6">
        <v>53.16</v>
      </c>
      <c r="L9" s="6">
        <v>0.78</v>
      </c>
      <c r="M9" s="6">
        <v>15.28</v>
      </c>
      <c r="N9" s="6">
        <v>3.77</v>
      </c>
      <c r="O9" s="6">
        <v>5.01</v>
      </c>
      <c r="P9" s="6">
        <f t="shared" si="4"/>
        <v>8.4022459999999999</v>
      </c>
      <c r="Q9" s="6">
        <v>0.16</v>
      </c>
      <c r="R9" s="6">
        <v>7.17</v>
      </c>
      <c r="S9" s="6">
        <v>10.71</v>
      </c>
      <c r="T9" s="6">
        <v>2.86</v>
      </c>
      <c r="U9" s="6">
        <v>1.1299999999999999</v>
      </c>
      <c r="V9" s="6">
        <v>0.22</v>
      </c>
      <c r="W9" s="6">
        <v>0</v>
      </c>
      <c r="X9" s="6">
        <v>100.25</v>
      </c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>
        <v>34.473655000000001</v>
      </c>
      <c r="AO9" s="6">
        <v>244</v>
      </c>
      <c r="AP9" s="6">
        <v>181</v>
      </c>
      <c r="AQ9" s="6">
        <v>29</v>
      </c>
      <c r="AR9" s="6">
        <v>36</v>
      </c>
      <c r="AS9" s="6"/>
      <c r="AT9" s="6">
        <v>79</v>
      </c>
      <c r="AU9" s="6">
        <v>24</v>
      </c>
      <c r="AV9" s="6">
        <v>18.681381499999997</v>
      </c>
      <c r="AW9" s="6">
        <v>647.9693749999999</v>
      </c>
      <c r="AX9" s="6">
        <v>14.305803499999998</v>
      </c>
      <c r="AY9" s="6">
        <v>62.640374999999992</v>
      </c>
      <c r="AZ9" s="6">
        <v>1.7456499999999997</v>
      </c>
      <c r="BA9" s="6">
        <v>1.5322808171673987</v>
      </c>
      <c r="BB9" s="6"/>
      <c r="BC9" s="6"/>
      <c r="BD9" s="6"/>
      <c r="BE9" s="6">
        <v>4.0002994999999993E-2</v>
      </c>
      <c r="BF9" s="6">
        <v>0.16926235000000001</v>
      </c>
      <c r="BG9" s="6">
        <v>169.69923499999999</v>
      </c>
      <c r="BH9" s="6">
        <v>10.640701499999999</v>
      </c>
      <c r="BI9" s="6">
        <v>22.669562999999997</v>
      </c>
      <c r="BJ9" s="6">
        <v>3.1021044999999998</v>
      </c>
      <c r="BK9" s="6">
        <v>13.699603999999999</v>
      </c>
      <c r="BL9" s="6">
        <v>3.2837445000000001</v>
      </c>
      <c r="BM9" s="6">
        <v>1.0469573472290339</v>
      </c>
      <c r="BN9" s="6">
        <v>3.0411193111800112</v>
      </c>
      <c r="BO9" s="6">
        <v>0.45643174999999991</v>
      </c>
      <c r="BP9" s="6">
        <v>2.7375929999999995</v>
      </c>
      <c r="BQ9" s="6">
        <v>0.55318849999999997</v>
      </c>
      <c r="BR9" s="6">
        <v>1.5313382499999997</v>
      </c>
      <c r="BS9" s="6">
        <v>0.21825174999999997</v>
      </c>
      <c r="BT9" s="6">
        <v>1.4262969999999999</v>
      </c>
      <c r="BU9" s="6">
        <v>0.21015004999999998</v>
      </c>
      <c r="BV9" s="6">
        <v>1.9530764999999999</v>
      </c>
      <c r="BW9" s="6">
        <v>9.1270199999999996E-2</v>
      </c>
      <c r="BX9" s="6"/>
      <c r="BY9" s="6">
        <v>4.1078989999999996E-2</v>
      </c>
      <c r="BZ9" s="6">
        <v>2.6260119999999998</v>
      </c>
      <c r="CA9" s="6">
        <v>2.3465539999999998</v>
      </c>
      <c r="CB9" s="6">
        <v>0.59578599999999993</v>
      </c>
      <c r="CC9" s="6">
        <v>4675.9786583538162</v>
      </c>
      <c r="CD9" s="6"/>
      <c r="CE9" s="6"/>
      <c r="CF9" s="6"/>
      <c r="CG9" s="6"/>
      <c r="CH9" s="6"/>
      <c r="CI9" s="6"/>
      <c r="CJ9" s="6"/>
      <c r="CK9" s="6">
        <v>2.0905916126170654</v>
      </c>
      <c r="CL9" s="6">
        <v>4.414999704362649</v>
      </c>
      <c r="CM9" s="6">
        <v>1.2881684097036126</v>
      </c>
      <c r="CN9" s="6">
        <v>5.3671717287856593</v>
      </c>
      <c r="CO9" s="6">
        <f t="shared" si="0"/>
        <v>1.4214521057816203</v>
      </c>
      <c r="CP9" s="6">
        <v>0.98940403325460646</v>
      </c>
      <c r="CQ9" s="6">
        <v>0.62784967233699784</v>
      </c>
      <c r="CR9" s="6">
        <v>0.16405403346762429</v>
      </c>
      <c r="CS9" s="6">
        <v>1.2239035768847581</v>
      </c>
      <c r="CT9" s="6">
        <v>19.126176999721704</v>
      </c>
      <c r="CU9" s="6">
        <v>32.072668428502418</v>
      </c>
      <c r="CV9" s="6">
        <v>19.075897957347166</v>
      </c>
      <c r="CW9" s="6">
        <v>8.6326958901939506</v>
      </c>
      <c r="CX9" s="6">
        <v>15.948124754744789</v>
      </c>
      <c r="CY9" s="6">
        <v>9.0838696806229251</v>
      </c>
      <c r="CZ9" s="6">
        <v>72.318487023950865</v>
      </c>
      <c r="DA9" s="6">
        <v>2.8830654998162529E-2</v>
      </c>
      <c r="DB9" s="6">
        <v>45.294161561774565</v>
      </c>
      <c r="DC9" s="6">
        <v>1.6452071342784846</v>
      </c>
      <c r="DD9" s="6">
        <v>47.298401837016598</v>
      </c>
      <c r="DE9" s="6">
        <v>2.7867808901207887E-2</v>
      </c>
      <c r="DF9" s="6">
        <v>3.7460727206693765E-2</v>
      </c>
      <c r="DG9" s="6">
        <v>1.3058603454185569</v>
      </c>
      <c r="DH9" s="6">
        <v>0.12202390449442424</v>
      </c>
      <c r="DI9" s="6">
        <f t="shared" si="1"/>
        <v>3.2404169995564511</v>
      </c>
      <c r="DJ9" s="6">
        <f t="shared" si="2"/>
        <v>0.22052625007853102</v>
      </c>
      <c r="DK9" s="6">
        <f t="shared" si="3"/>
        <v>0.30860225709742917</v>
      </c>
    </row>
    <row r="10" spans="1:115" x14ac:dyDescent="0.3">
      <c r="A10" s="1" t="s">
        <v>619</v>
      </c>
      <c r="B10" s="2" t="s">
        <v>519</v>
      </c>
      <c r="C10" s="2" t="s">
        <v>574</v>
      </c>
      <c r="D10" s="2" t="s">
        <v>573</v>
      </c>
      <c r="E10" s="114">
        <v>8.0207999999999995</v>
      </c>
      <c r="F10" s="114">
        <v>156.9581</v>
      </c>
      <c r="G10" s="114"/>
      <c r="J10" s="3" t="s">
        <v>385</v>
      </c>
      <c r="K10" s="6">
        <v>55.46</v>
      </c>
      <c r="L10" s="6">
        <v>0.73</v>
      </c>
      <c r="M10" s="6">
        <v>17.96</v>
      </c>
      <c r="N10" s="6">
        <v>3.49</v>
      </c>
      <c r="O10" s="6">
        <v>3.78</v>
      </c>
      <c r="P10" s="6">
        <f t="shared" si="4"/>
        <v>6.9203019999999995</v>
      </c>
      <c r="Q10" s="6">
        <v>0.13</v>
      </c>
      <c r="R10" s="6">
        <v>3.27</v>
      </c>
      <c r="S10" s="6">
        <v>7.23</v>
      </c>
      <c r="T10" s="6">
        <v>4.1900000000000004</v>
      </c>
      <c r="U10" s="6">
        <v>1.61</v>
      </c>
      <c r="V10" s="6">
        <v>0.36</v>
      </c>
      <c r="W10" s="6">
        <v>0.63</v>
      </c>
      <c r="X10" s="6">
        <v>99.26</v>
      </c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>
        <v>26.223811631227804</v>
      </c>
      <c r="AO10" s="6">
        <v>202</v>
      </c>
      <c r="AP10" s="6">
        <v>8</v>
      </c>
      <c r="AQ10" s="6">
        <v>19</v>
      </c>
      <c r="AR10" s="6">
        <v>7</v>
      </c>
      <c r="AS10" s="6">
        <v>132.38900000000001</v>
      </c>
      <c r="AT10" s="6">
        <v>77</v>
      </c>
      <c r="AU10" s="6">
        <v>22</v>
      </c>
      <c r="AV10" s="6">
        <v>29.796205297390266</v>
      </c>
      <c r="AW10" s="6">
        <v>865.80509960711629</v>
      </c>
      <c r="AX10" s="6">
        <v>17.550612944741914</v>
      </c>
      <c r="AY10" s="6">
        <v>93.427918045117238</v>
      </c>
      <c r="AZ10" s="6">
        <v>3.1293316588872848</v>
      </c>
      <c r="BA10" s="6">
        <v>1.0252233810229798</v>
      </c>
      <c r="BB10" s="6"/>
      <c r="BC10" s="6"/>
      <c r="BD10" s="6"/>
      <c r="BE10" s="6">
        <v>7.1675395150403817E-2</v>
      </c>
      <c r="BF10" s="6">
        <v>0.22047510311302718</v>
      </c>
      <c r="BG10" s="6">
        <v>242.75551708243921</v>
      </c>
      <c r="BH10" s="6">
        <v>14.510892830154889</v>
      </c>
      <c r="BI10" s="6">
        <v>28.172173554211692</v>
      </c>
      <c r="BJ10" s="6">
        <v>4.1245637206618939</v>
      </c>
      <c r="BK10" s="6">
        <v>17.389026181424054</v>
      </c>
      <c r="BL10" s="6">
        <v>3.710732179725917</v>
      </c>
      <c r="BM10" s="6">
        <v>1.1243406577971986</v>
      </c>
      <c r="BN10" s="6">
        <v>3.3485442897397486</v>
      </c>
      <c r="BO10" s="6">
        <v>0.46445758651242636</v>
      </c>
      <c r="BP10" s="6">
        <v>2.5736238699161174</v>
      </c>
      <c r="BQ10" s="6">
        <v>0.50113897233818427</v>
      </c>
      <c r="BR10" s="6">
        <v>1.3649681616011859</v>
      </c>
      <c r="BS10" s="6">
        <v>0.20002204361905501</v>
      </c>
      <c r="BT10" s="6">
        <v>1.307100892399204</v>
      </c>
      <c r="BU10" s="6">
        <v>0.20218188920014826</v>
      </c>
      <c r="BV10" s="6">
        <v>2.1104761557734775</v>
      </c>
      <c r="BW10" s="6">
        <v>0.12714474057430453</v>
      </c>
      <c r="BX10" s="6"/>
      <c r="BY10" s="6">
        <v>3.9940702118528341E-2</v>
      </c>
      <c r="BZ10" s="6">
        <v>2.5735904315009166</v>
      </c>
      <c r="CA10" s="6">
        <v>1.2390839001740079</v>
      </c>
      <c r="CB10" s="6">
        <v>0.48635901837618506</v>
      </c>
      <c r="CC10" s="6">
        <v>4376.2364366644688</v>
      </c>
      <c r="CD10" s="6"/>
      <c r="CE10" s="6"/>
      <c r="CF10" s="6"/>
      <c r="CG10" s="6"/>
      <c r="CH10" s="6"/>
      <c r="CI10" s="6"/>
      <c r="CJ10" s="6"/>
      <c r="CK10" s="6">
        <v>2.5229162032186596</v>
      </c>
      <c r="CL10" s="6">
        <v>5.9869929020511847</v>
      </c>
      <c r="CM10" s="6">
        <v>1.3214468387785747</v>
      </c>
      <c r="CN10" s="6">
        <v>7.9867524423106309</v>
      </c>
      <c r="CO10" s="6">
        <f t="shared" si="0"/>
        <v>1.7078734111557086</v>
      </c>
      <c r="CP10" s="6">
        <v>0.95023065750999469</v>
      </c>
      <c r="CQ10" s="6">
        <v>0.5409624911270855</v>
      </c>
      <c r="CR10" s="6">
        <v>0.21565397081454996</v>
      </c>
      <c r="CS10" s="6">
        <v>2.3941010805549583</v>
      </c>
      <c r="CT10" s="6">
        <v>24.612356317314401</v>
      </c>
      <c r="CU10" s="6">
        <v>44.268644205968982</v>
      </c>
      <c r="CV10" s="6">
        <v>25.177758329090199</v>
      </c>
      <c r="CW10" s="6">
        <v>10.946642173277624</v>
      </c>
      <c r="CX10" s="6">
        <v>16.729192333222411</v>
      </c>
      <c r="CY10" s="6">
        <v>8.147195747228297</v>
      </c>
      <c r="CZ10" s="6">
        <v>195.91531860622868</v>
      </c>
      <c r="DA10" s="6">
        <v>3.4414448830240363E-2</v>
      </c>
      <c r="DB10" s="6">
        <v>49.331900961698757</v>
      </c>
      <c r="DC10" s="6">
        <v>0.94796347197013242</v>
      </c>
      <c r="DD10" s="6">
        <v>49.790315488282978</v>
      </c>
      <c r="DE10" s="6">
        <v>3.3494609795073252E-2</v>
      </c>
      <c r="DF10" s="6">
        <v>1.326245865369324E-2</v>
      </c>
      <c r="DG10" s="6">
        <v>1.6977301813448673</v>
      </c>
      <c r="DH10" s="6">
        <v>0.17830326887955322</v>
      </c>
      <c r="DI10" s="6">
        <f t="shared" si="1"/>
        <v>3.9105201149889228</v>
      </c>
      <c r="DJ10" s="6">
        <f t="shared" si="2"/>
        <v>8.5389914643920775E-2</v>
      </c>
      <c r="DK10" s="6">
        <f t="shared" si="3"/>
        <v>0.25572045932381876</v>
      </c>
    </row>
    <row r="11" spans="1:115" x14ac:dyDescent="0.3">
      <c r="A11" s="1" t="s">
        <v>618</v>
      </c>
      <c r="B11" s="2" t="s">
        <v>560</v>
      </c>
      <c r="C11" s="2" t="s">
        <v>617</v>
      </c>
      <c r="D11" s="2" t="s">
        <v>573</v>
      </c>
      <c r="E11" s="114">
        <v>8.2605555600000002</v>
      </c>
      <c r="F11" s="114">
        <v>157.15833333</v>
      </c>
      <c r="G11" s="114"/>
      <c r="J11" s="3" t="s">
        <v>385</v>
      </c>
      <c r="K11" s="6">
        <v>45.79</v>
      </c>
      <c r="L11" s="6">
        <v>0.31</v>
      </c>
      <c r="M11" s="6">
        <v>6.21</v>
      </c>
      <c r="N11" s="6">
        <v>3.83</v>
      </c>
      <c r="O11" s="6">
        <v>5.41</v>
      </c>
      <c r="P11" s="6">
        <f t="shared" si="4"/>
        <v>8.8562340000000006</v>
      </c>
      <c r="Q11" s="6">
        <v>0.16</v>
      </c>
      <c r="R11" s="6">
        <v>29.24</v>
      </c>
      <c r="S11" s="6">
        <v>6.28</v>
      </c>
      <c r="T11" s="6">
        <v>0.71</v>
      </c>
      <c r="U11" s="6">
        <v>0.56999999999999995</v>
      </c>
      <c r="V11" s="6">
        <v>0.14000000000000001</v>
      </c>
      <c r="W11" s="6">
        <v>1.38</v>
      </c>
      <c r="X11" s="6">
        <v>100.03</v>
      </c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>
        <v>15.249225999999998</v>
      </c>
      <c r="AO11" s="6">
        <v>146</v>
      </c>
      <c r="AP11" s="6">
        <v>2217</v>
      </c>
      <c r="AQ11" s="6">
        <v>101</v>
      </c>
      <c r="AR11" s="6">
        <v>1383</v>
      </c>
      <c r="AS11" s="6"/>
      <c r="AT11" s="6">
        <v>66</v>
      </c>
      <c r="AU11" s="6">
        <v>14</v>
      </c>
      <c r="AV11" s="6">
        <v>8.0835364999999992</v>
      </c>
      <c r="AW11" s="6">
        <v>199.894475</v>
      </c>
      <c r="AX11" s="6">
        <v>6.6507125</v>
      </c>
      <c r="AY11" s="6">
        <v>14.4</v>
      </c>
      <c r="AZ11" s="6">
        <v>0.22800000000000001</v>
      </c>
      <c r="BA11" s="6">
        <v>0.52703840334270335</v>
      </c>
      <c r="BB11" s="6"/>
      <c r="BC11" s="6"/>
      <c r="BD11" s="6"/>
      <c r="BE11" s="6">
        <v>6.4146679999999984E-3</v>
      </c>
      <c r="BF11" s="6">
        <v>0.19733535999999999</v>
      </c>
      <c r="BG11" s="6">
        <v>65.763945000000007</v>
      </c>
      <c r="BH11" s="6">
        <v>1.1474105000000001</v>
      </c>
      <c r="BI11" s="6">
        <v>2.8294617999999998</v>
      </c>
      <c r="BJ11" s="6">
        <v>0.46992935999999996</v>
      </c>
      <c r="BK11" s="6">
        <v>2.4644186000000001</v>
      </c>
      <c r="BL11" s="6">
        <v>0.83507050000000005</v>
      </c>
      <c r="BM11" s="6">
        <v>0.30626689416220115</v>
      </c>
      <c r="BN11" s="6">
        <v>1.0536265209403974</v>
      </c>
      <c r="BO11" s="6">
        <v>0.18388848000000002</v>
      </c>
      <c r="BP11" s="6">
        <v>1.2260815</v>
      </c>
      <c r="BQ11" s="6">
        <v>0.26200893999999997</v>
      </c>
      <c r="BR11" s="6">
        <v>0.74475629999999993</v>
      </c>
      <c r="BS11" s="6">
        <v>0.1087972</v>
      </c>
      <c r="BT11" s="6">
        <v>0.73268990000000001</v>
      </c>
      <c r="BU11" s="6">
        <v>0.11104867999999998</v>
      </c>
      <c r="BV11" s="6">
        <v>0.46100000000000002</v>
      </c>
      <c r="BW11" s="6">
        <v>1.2999999999999999E-2</v>
      </c>
      <c r="BX11" s="6"/>
      <c r="BY11" s="6">
        <v>1.8129375999999999E-2</v>
      </c>
      <c r="BZ11" s="6">
        <v>0.87628240000000002</v>
      </c>
      <c r="CA11" s="6">
        <v>8.1891619999999998E-2</v>
      </c>
      <c r="CB11" s="6">
        <v>3.4313515999999995E-2</v>
      </c>
      <c r="CC11" s="6">
        <v>1858.4017744739526</v>
      </c>
      <c r="CD11" s="6"/>
      <c r="CE11" s="6"/>
      <c r="CF11" s="6"/>
      <c r="CG11" s="6"/>
      <c r="CH11" s="6"/>
      <c r="CI11" s="6"/>
      <c r="CJ11" s="6"/>
      <c r="CK11" s="6">
        <v>0.88646987135778044</v>
      </c>
      <c r="CL11" s="6">
        <v>1.0727070362388114</v>
      </c>
      <c r="CM11" s="6">
        <v>1.1230856190768916</v>
      </c>
      <c r="CN11" s="6">
        <v>1.1266364936327296</v>
      </c>
      <c r="CO11" s="6">
        <f t="shared" si="0"/>
        <v>0.95868344933775074</v>
      </c>
      <c r="CP11" s="6">
        <v>0.99111770238789221</v>
      </c>
      <c r="CQ11" s="6">
        <v>0.78728949157454453</v>
      </c>
      <c r="CR11" s="6">
        <v>0.19870830883977442</v>
      </c>
      <c r="CS11" s="6">
        <v>0.31118212493443681</v>
      </c>
      <c r="CT11" s="6">
        <v>17.53846153846154</v>
      </c>
      <c r="CU11" s="6">
        <v>31.23644251626898</v>
      </c>
      <c r="CV11" s="6">
        <v>17.244053047018184</v>
      </c>
      <c r="CW11" s="6">
        <v>3.2289382966039257</v>
      </c>
      <c r="CX11" s="6">
        <v>57.315097778868157</v>
      </c>
      <c r="CY11" s="6">
        <v>8.1355412943332421</v>
      </c>
      <c r="CZ11" s="6">
        <v>803.06074052509905</v>
      </c>
      <c r="DA11" s="6">
        <v>4.0439019137472408E-2</v>
      </c>
      <c r="DB11" s="6">
        <v>30.056099252523694</v>
      </c>
      <c r="DC11" s="6">
        <v>0.11176845756983957</v>
      </c>
      <c r="DD11" s="6">
        <v>81.112224603401387</v>
      </c>
      <c r="DE11" s="6">
        <v>1.5833333333333335E-2</v>
      </c>
      <c r="DF11" s="6">
        <v>5.686918055555555E-3</v>
      </c>
      <c r="DG11" s="6">
        <v>1.2154391728705758</v>
      </c>
      <c r="DH11" s="6">
        <v>3.428204120987037E-2</v>
      </c>
      <c r="DI11" s="6">
        <f t="shared" si="1"/>
        <v>1.3740283006045597</v>
      </c>
      <c r="DJ11" s="6">
        <f t="shared" si="2"/>
        <v>7.1370812799778277E-2</v>
      </c>
      <c r="DK11" s="6">
        <f t="shared" si="3"/>
        <v>0.727787047442916</v>
      </c>
    </row>
    <row r="12" spans="1:115" x14ac:dyDescent="0.3">
      <c r="A12" s="1" t="s">
        <v>616</v>
      </c>
      <c r="B12" s="2" t="s">
        <v>519</v>
      </c>
      <c r="C12" s="2" t="s">
        <v>610</v>
      </c>
      <c r="D12" s="2" t="s">
        <v>573</v>
      </c>
      <c r="E12" s="114">
        <v>8.2947222200000006</v>
      </c>
      <c r="F12" s="114">
        <v>157.56361111000001</v>
      </c>
      <c r="G12" s="114"/>
      <c r="J12" s="3" t="s">
        <v>385</v>
      </c>
      <c r="K12" s="6">
        <v>54.52</v>
      </c>
      <c r="L12" s="6">
        <v>0.59</v>
      </c>
      <c r="M12" s="6">
        <v>21.35</v>
      </c>
      <c r="N12" s="6">
        <v>3.58</v>
      </c>
      <c r="O12" s="6">
        <v>1.52</v>
      </c>
      <c r="P12" s="6">
        <f t="shared" si="4"/>
        <v>4.7412840000000003</v>
      </c>
      <c r="Q12" s="6">
        <v>0.1</v>
      </c>
      <c r="R12" s="6">
        <v>2.27</v>
      </c>
      <c r="S12" s="6">
        <v>8.9700000000000006</v>
      </c>
      <c r="T12" s="6">
        <v>3.88</v>
      </c>
      <c r="U12" s="6">
        <v>2.0499999999999998</v>
      </c>
      <c r="V12" s="6">
        <v>0.38</v>
      </c>
      <c r="W12" s="6">
        <v>0.8</v>
      </c>
      <c r="X12" s="6">
        <v>100.01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>
        <v>11.129849999999999</v>
      </c>
      <c r="AO12" s="6">
        <v>235</v>
      </c>
      <c r="AP12" s="6">
        <v>78</v>
      </c>
      <c r="AQ12" s="6">
        <v>14</v>
      </c>
      <c r="AR12" s="6">
        <v>48</v>
      </c>
      <c r="AS12" s="6"/>
      <c r="AT12" s="6">
        <v>49</v>
      </c>
      <c r="AU12" s="6">
        <v>17</v>
      </c>
      <c r="AV12" s="6">
        <v>27.339616499999998</v>
      </c>
      <c r="AW12" s="6">
        <v>923.01287500000001</v>
      </c>
      <c r="AX12" s="6">
        <v>18.666344500000001</v>
      </c>
      <c r="AY12" s="6">
        <v>56.880065000000002</v>
      </c>
      <c r="AZ12" s="6">
        <v>1.1104049999999999</v>
      </c>
      <c r="BA12" s="6">
        <v>1.3987776494963129</v>
      </c>
      <c r="BB12" s="6"/>
      <c r="BC12" s="6"/>
      <c r="BD12" s="6"/>
      <c r="BE12" s="6">
        <v>7.9359020000000002E-2</v>
      </c>
      <c r="BF12" s="6">
        <v>0.48425311999999998</v>
      </c>
      <c r="BG12" s="6">
        <v>336.89434499999999</v>
      </c>
      <c r="BH12" s="6">
        <v>11.207698499999999</v>
      </c>
      <c r="BI12" s="6">
        <v>20.423496999999998</v>
      </c>
      <c r="BJ12" s="6">
        <v>2.8258996000000001</v>
      </c>
      <c r="BK12" s="6">
        <v>12.444345</v>
      </c>
      <c r="BL12" s="6">
        <v>2.7894512999999996</v>
      </c>
      <c r="BM12" s="6">
        <v>0.916190565153436</v>
      </c>
      <c r="BN12" s="6">
        <v>2.808908819584587</v>
      </c>
      <c r="BO12" s="6">
        <v>0.42452591999999995</v>
      </c>
      <c r="BP12" s="6">
        <v>2.6781231000000001</v>
      </c>
      <c r="BQ12" s="6">
        <v>0.58002590000000009</v>
      </c>
      <c r="BR12" s="6">
        <v>1.7029293399999998</v>
      </c>
      <c r="BS12" s="6">
        <v>0.24384055999999998</v>
      </c>
      <c r="BT12" s="6">
        <v>1.5891922999999999</v>
      </c>
      <c r="BU12" s="6">
        <v>0.25011556000000001</v>
      </c>
      <c r="BV12" s="6">
        <v>1.6723746000000002</v>
      </c>
      <c r="BW12" s="6">
        <v>6.1155639999999983E-2</v>
      </c>
      <c r="BX12" s="6"/>
      <c r="BY12" s="6">
        <v>2.0063599999999997E-2</v>
      </c>
      <c r="BZ12" s="6">
        <v>4.4427319999999995</v>
      </c>
      <c r="CA12" s="6">
        <v>1.0247728999999999</v>
      </c>
      <c r="CB12" s="6">
        <v>0.36008574000000004</v>
      </c>
      <c r="CC12" s="6">
        <v>3536.9582159342967</v>
      </c>
      <c r="CD12" s="6"/>
      <c r="CE12" s="6"/>
      <c r="CF12" s="6"/>
      <c r="CG12" s="6"/>
      <c r="CH12" s="6"/>
      <c r="CI12" s="6"/>
      <c r="CJ12" s="6"/>
      <c r="CK12" s="6">
        <v>2.5921847876700528</v>
      </c>
      <c r="CL12" s="6">
        <v>3.5698597401403913</v>
      </c>
      <c r="CM12" s="6">
        <v>1.1310135681448215</v>
      </c>
      <c r="CN12" s="6">
        <v>5.0737047027242497</v>
      </c>
      <c r="CO12" s="6">
        <f t="shared" si="0"/>
        <v>1.1783381279427656</v>
      </c>
      <c r="CP12" s="6">
        <v>0.98408144927855479</v>
      </c>
      <c r="CQ12" s="6">
        <v>0.52939874015986987</v>
      </c>
      <c r="CR12" s="6">
        <v>9.907520263861487E-2</v>
      </c>
      <c r="CS12" s="6">
        <v>0.69872286695574848</v>
      </c>
      <c r="CT12" s="6">
        <v>18.157033431421862</v>
      </c>
      <c r="CU12" s="6">
        <v>34.011557578068931</v>
      </c>
      <c r="CV12" s="6">
        <v>20.391130327315629</v>
      </c>
      <c r="CW12" s="6">
        <v>4.5970580714749394</v>
      </c>
      <c r="CX12" s="6">
        <v>30.059190564414273</v>
      </c>
      <c r="CY12" s="6">
        <v>12.322570252585658</v>
      </c>
      <c r="CZ12" s="6">
        <v>328.75024798177236</v>
      </c>
      <c r="DA12" s="6">
        <v>2.9619973069173057E-2</v>
      </c>
      <c r="DB12" s="6">
        <v>49.447971722583389</v>
      </c>
      <c r="DC12" s="6">
        <v>0.64483882787501545</v>
      </c>
      <c r="DD12" s="6">
        <v>74.171270163274968</v>
      </c>
      <c r="DE12" s="6">
        <v>1.9521865876911355E-2</v>
      </c>
      <c r="DF12" s="6">
        <v>1.8016380607159991E-2</v>
      </c>
      <c r="DG12" s="6">
        <v>1.4646475907481509</v>
      </c>
      <c r="DH12" s="6">
        <v>5.948700882489337E-2</v>
      </c>
      <c r="DI12" s="6">
        <f t="shared" si="1"/>
        <v>4.0178864208885816</v>
      </c>
      <c r="DJ12" s="6">
        <f t="shared" si="2"/>
        <v>9.1434731225148488E-2</v>
      </c>
      <c r="DK12" s="6">
        <f t="shared" si="3"/>
        <v>0.24888707525456719</v>
      </c>
    </row>
    <row r="13" spans="1:115" x14ac:dyDescent="0.3">
      <c r="A13" s="1" t="s">
        <v>615</v>
      </c>
      <c r="B13" s="2" t="s">
        <v>155</v>
      </c>
      <c r="C13" s="2" t="s">
        <v>613</v>
      </c>
      <c r="D13" s="2" t="s">
        <v>573</v>
      </c>
      <c r="E13" s="114">
        <v>8.3367000000000004</v>
      </c>
      <c r="F13" s="114">
        <v>157.60499999999999</v>
      </c>
      <c r="G13" s="114"/>
      <c r="J13" s="3" t="s">
        <v>385</v>
      </c>
      <c r="K13" s="6">
        <v>47.45</v>
      </c>
      <c r="L13" s="6">
        <v>0.46</v>
      </c>
      <c r="M13" s="6">
        <v>16.45</v>
      </c>
      <c r="N13" s="6">
        <v>3.66</v>
      </c>
      <c r="O13" s="6">
        <v>4.96</v>
      </c>
      <c r="P13" s="6">
        <f t="shared" si="4"/>
        <v>8.2532680000000003</v>
      </c>
      <c r="Q13" s="6">
        <v>0.16</v>
      </c>
      <c r="R13" s="6">
        <v>10.64</v>
      </c>
      <c r="S13" s="6">
        <v>11.94</v>
      </c>
      <c r="T13" s="6">
        <v>1.79</v>
      </c>
      <c r="U13" s="6">
        <v>0.69</v>
      </c>
      <c r="V13" s="6">
        <v>0.21</v>
      </c>
      <c r="W13" s="6">
        <v>1.29</v>
      </c>
      <c r="X13" s="6">
        <v>99.95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>
        <v>37.925826849315065</v>
      </c>
      <c r="AO13" s="6">
        <v>171</v>
      </c>
      <c r="AP13" s="6">
        <v>460</v>
      </c>
      <c r="AQ13" s="6">
        <v>45</v>
      </c>
      <c r="AR13" s="6">
        <v>230</v>
      </c>
      <c r="AS13" s="6">
        <v>40.265999999999998</v>
      </c>
      <c r="AT13" s="6">
        <v>71</v>
      </c>
      <c r="AU13" s="6">
        <v>11</v>
      </c>
      <c r="AV13" s="6">
        <v>11.907580667077625</v>
      </c>
      <c r="AW13" s="6">
        <v>480.22390777777775</v>
      </c>
      <c r="AX13" s="6">
        <v>9.8419194124200917</v>
      </c>
      <c r="AY13" s="6">
        <v>27.700576677016741</v>
      </c>
      <c r="AZ13" s="6">
        <v>0.6402271540030442</v>
      </c>
      <c r="BA13" s="6">
        <v>0.88360504261796036</v>
      </c>
      <c r="BB13" s="6"/>
      <c r="BC13" s="6"/>
      <c r="BD13" s="6"/>
      <c r="BE13" s="6">
        <v>1.7834148706240487E-2</v>
      </c>
      <c r="BF13" s="6">
        <v>7.2041903850837127E-2</v>
      </c>
      <c r="BG13" s="6">
        <v>56.798146088280056</v>
      </c>
      <c r="BH13" s="6">
        <v>3.8237584412480969</v>
      </c>
      <c r="BI13" s="6">
        <v>9.0739197808219174</v>
      </c>
      <c r="BJ13" s="6">
        <v>1.3822847814231354</v>
      </c>
      <c r="BK13" s="6">
        <v>6.4464930224657531</v>
      </c>
      <c r="BL13" s="6">
        <v>1.7434030625342465</v>
      </c>
      <c r="BM13" s="6">
        <v>0.62531385083713853</v>
      </c>
      <c r="BN13" s="6">
        <v>1.7897835168039185</v>
      </c>
      <c r="BO13" s="6">
        <v>0.27342799893455094</v>
      </c>
      <c r="BP13" s="6">
        <v>1.6040660297412479</v>
      </c>
      <c r="BQ13" s="6">
        <v>0.31203957382039571</v>
      </c>
      <c r="BR13" s="6">
        <v>0.84457458143074582</v>
      </c>
      <c r="BS13" s="6">
        <v>0.12337138508371386</v>
      </c>
      <c r="BT13" s="6">
        <v>0.81518246415220696</v>
      </c>
      <c r="BU13" s="6">
        <v>0.12219607638203957</v>
      </c>
      <c r="BV13" s="6">
        <v>0.72785915617960417</v>
      </c>
      <c r="BW13" s="6">
        <v>3.1823449041095887E-2</v>
      </c>
      <c r="BX13" s="6"/>
      <c r="BY13" s="6">
        <v>9.8573698630136982E-3</v>
      </c>
      <c r="BZ13" s="6">
        <v>1.2500688593607305</v>
      </c>
      <c r="CA13" s="6">
        <v>0.32503149455098934</v>
      </c>
      <c r="CB13" s="6">
        <v>0.12050228310502283</v>
      </c>
      <c r="CC13" s="6">
        <v>2757.6284395419943</v>
      </c>
      <c r="CD13" s="6"/>
      <c r="CE13" s="6"/>
      <c r="CF13" s="6"/>
      <c r="CG13" s="6"/>
      <c r="CH13" s="6"/>
      <c r="CI13" s="6"/>
      <c r="CJ13" s="6"/>
      <c r="CK13" s="6">
        <v>1.4150146818323732</v>
      </c>
      <c r="CL13" s="6">
        <v>3.0919866205315119</v>
      </c>
      <c r="CM13" s="6">
        <v>1.3206299567499864</v>
      </c>
      <c r="CN13" s="6">
        <v>3.3745884809689199</v>
      </c>
      <c r="CO13" s="6">
        <f t="shared" si="0"/>
        <v>1.4637078981373006</v>
      </c>
      <c r="CP13" s="6">
        <v>1.0657171103834564</v>
      </c>
      <c r="CQ13" s="6">
        <v>0.62407502118061886</v>
      </c>
      <c r="CR13" s="6">
        <v>0.16743399559363126</v>
      </c>
      <c r="CS13" s="6">
        <v>0.78537895766548782</v>
      </c>
      <c r="CT13" s="6">
        <v>20.118094464753749</v>
      </c>
      <c r="CU13" s="6">
        <v>38.057605570852274</v>
      </c>
      <c r="CV13" s="6">
        <v>15.888796614106329</v>
      </c>
      <c r="CW13" s="6">
        <v>7.2587359591232481</v>
      </c>
      <c r="CX13" s="6">
        <v>14.85400999068885</v>
      </c>
      <c r="CY13" s="6">
        <v>4.7699148698876321</v>
      </c>
      <c r="CZ13" s="6">
        <v>174.74659237789598</v>
      </c>
      <c r="DA13" s="6">
        <v>2.4795893070337981E-2</v>
      </c>
      <c r="DB13" s="6">
        <v>48.793724847183285</v>
      </c>
      <c r="DC13" s="6">
        <v>0.39872238283366829</v>
      </c>
      <c r="DD13" s="6">
        <v>74.493822626382737</v>
      </c>
      <c r="DE13" s="6">
        <v>2.3112412476749725E-2</v>
      </c>
      <c r="DF13" s="6">
        <v>1.1733744692061556E-2</v>
      </c>
      <c r="DG13" s="6">
        <v>1.2098839838142501</v>
      </c>
      <c r="DH13" s="6">
        <v>6.5051046160274822E-2</v>
      </c>
      <c r="DI13" s="6">
        <f t="shared" si="1"/>
        <v>2.1932727568401784</v>
      </c>
      <c r="DJ13" s="6">
        <f t="shared" si="2"/>
        <v>8.5003145346413983E-2</v>
      </c>
      <c r="DK13" s="6">
        <f t="shared" si="3"/>
        <v>0.45593964402343096</v>
      </c>
    </row>
    <row r="14" spans="1:115" x14ac:dyDescent="0.3">
      <c r="A14" s="1" t="s">
        <v>614</v>
      </c>
      <c r="B14" s="2" t="s">
        <v>560</v>
      </c>
      <c r="C14" s="2" t="s">
        <v>613</v>
      </c>
      <c r="D14" s="2" t="s">
        <v>573</v>
      </c>
      <c r="E14" s="114">
        <v>8.2811000000000003</v>
      </c>
      <c r="F14" s="114">
        <v>157.5556</v>
      </c>
      <c r="G14" s="114"/>
      <c r="J14" s="3" t="s">
        <v>385</v>
      </c>
      <c r="K14" s="6">
        <v>47.79</v>
      </c>
      <c r="L14" s="6">
        <v>0.69</v>
      </c>
      <c r="M14" s="6">
        <v>11.83</v>
      </c>
      <c r="N14" s="6">
        <v>3.49</v>
      </c>
      <c r="O14" s="6">
        <v>5.83</v>
      </c>
      <c r="P14" s="6">
        <f t="shared" si="4"/>
        <v>8.9703020000000002</v>
      </c>
      <c r="Q14" s="6">
        <v>0.16</v>
      </c>
      <c r="R14" s="6">
        <v>15.52</v>
      </c>
      <c r="S14" s="6">
        <v>10.38</v>
      </c>
      <c r="T14" s="6">
        <v>1.85</v>
      </c>
      <c r="U14" s="6">
        <v>0.76</v>
      </c>
      <c r="V14" s="6">
        <v>0.22</v>
      </c>
      <c r="W14" s="6">
        <v>1.18</v>
      </c>
      <c r="X14" s="6">
        <v>99.7</v>
      </c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>
        <v>41.423874170661563</v>
      </c>
      <c r="AO14" s="6">
        <v>204</v>
      </c>
      <c r="AP14" s="6">
        <v>775</v>
      </c>
      <c r="AQ14" s="6">
        <v>50</v>
      </c>
      <c r="AR14" s="6">
        <v>444</v>
      </c>
      <c r="AS14" s="6">
        <v>107.87</v>
      </c>
      <c r="AT14" s="6">
        <v>70</v>
      </c>
      <c r="AU14" s="6">
        <v>18</v>
      </c>
      <c r="AV14" s="6">
        <v>11.480685799357623</v>
      </c>
      <c r="AW14" s="6">
        <v>453.69454802492811</v>
      </c>
      <c r="AX14" s="6">
        <v>14.476050021131352</v>
      </c>
      <c r="AY14" s="6">
        <v>42.235263857334616</v>
      </c>
      <c r="AZ14" s="6">
        <v>1.0893142788302972</v>
      </c>
      <c r="BA14" s="6">
        <v>0.50090439789069996</v>
      </c>
      <c r="BB14" s="6"/>
      <c r="BC14" s="6"/>
      <c r="BD14" s="6"/>
      <c r="BE14" s="6">
        <v>2.5870681255992335E-2</v>
      </c>
      <c r="BF14" s="6">
        <v>5.2723386548418023E-2</v>
      </c>
      <c r="BG14" s="6">
        <v>68.629440095877285</v>
      </c>
      <c r="BH14" s="6">
        <v>4.3355378658676891</v>
      </c>
      <c r="BI14" s="6">
        <v>10.548801346116973</v>
      </c>
      <c r="BJ14" s="6">
        <v>1.6442444852396934</v>
      </c>
      <c r="BK14" s="6">
        <v>7.8077951967785246</v>
      </c>
      <c r="BL14" s="6">
        <v>2.1763410608005751</v>
      </c>
      <c r="BM14" s="6">
        <v>0.75066963566634726</v>
      </c>
      <c r="BN14" s="6">
        <v>2.3283465461149508</v>
      </c>
      <c r="BO14" s="6">
        <v>0.37251616462128478</v>
      </c>
      <c r="BP14" s="6">
        <v>2.2731207502013424</v>
      </c>
      <c r="BQ14" s="6">
        <v>0.45302229146692241</v>
      </c>
      <c r="BR14" s="6">
        <v>1.2424428811121764</v>
      </c>
      <c r="BS14" s="6">
        <v>0.18042227948226272</v>
      </c>
      <c r="BT14" s="6">
        <v>1.1920195300594441</v>
      </c>
      <c r="BU14" s="6">
        <v>0.17545253366922342</v>
      </c>
      <c r="BV14" s="6">
        <v>1.0354358824448706</v>
      </c>
      <c r="BW14" s="6">
        <v>5.5488195450623203E-2</v>
      </c>
      <c r="BX14" s="6"/>
      <c r="BY14" s="6">
        <v>4.8021544103547462E-2</v>
      </c>
      <c r="BZ14" s="6">
        <v>1.1965420607861936</v>
      </c>
      <c r="CA14" s="6">
        <v>0.36360094446788116</v>
      </c>
      <c r="CB14" s="6">
        <v>0.14165518935762225</v>
      </c>
      <c r="CC14" s="6">
        <v>4136.4426593129901</v>
      </c>
      <c r="CD14" s="6"/>
      <c r="CE14" s="6"/>
      <c r="CF14" s="6"/>
      <c r="CG14" s="6"/>
      <c r="CH14" s="6"/>
      <c r="CI14" s="6"/>
      <c r="CJ14" s="6"/>
      <c r="CK14" s="6">
        <v>1.2852402843314799</v>
      </c>
      <c r="CL14" s="6">
        <v>2.4582001571714835</v>
      </c>
      <c r="CM14" s="6">
        <v>1.2798317121802569</v>
      </c>
      <c r="CN14" s="6">
        <v>2.6166450390937186</v>
      </c>
      <c r="CO14" s="6">
        <f t="shared" si="0"/>
        <v>1.3021859051805078</v>
      </c>
      <c r="CP14" s="6">
        <v>1.0064414792960563</v>
      </c>
      <c r="CQ14" s="6">
        <v>0.75154825608607101</v>
      </c>
      <c r="CR14" s="6">
        <v>0.25125239648028957</v>
      </c>
      <c r="CS14" s="6">
        <v>0.91383928816667537</v>
      </c>
      <c r="CT14" s="6">
        <v>19.63145980841341</v>
      </c>
      <c r="CU14" s="6">
        <v>40.789839886182747</v>
      </c>
      <c r="CV14" s="6">
        <v>19.406546436153814</v>
      </c>
      <c r="CW14" s="6">
        <v>8.8160723235970764</v>
      </c>
      <c r="CX14" s="6">
        <v>15.82951002139205</v>
      </c>
      <c r="CY14" s="6">
        <v>5.9778171178343111</v>
      </c>
      <c r="CZ14" s="6">
        <v>188.74934496200049</v>
      </c>
      <c r="DA14" s="6">
        <v>2.5304879349634195E-2</v>
      </c>
      <c r="DB14" s="6">
        <v>31.341045890463867</v>
      </c>
      <c r="DC14" s="6">
        <v>0.30502935170009249</v>
      </c>
      <c r="DD14" s="6">
        <v>58.107895582625076</v>
      </c>
      <c r="DE14" s="6">
        <v>2.5791582183785172E-2</v>
      </c>
      <c r="DF14" s="6">
        <v>8.6089421791249888E-3</v>
      </c>
      <c r="DG14" s="6">
        <v>0.79308138494953673</v>
      </c>
      <c r="DH14" s="6">
        <v>7.5249413841495111E-2</v>
      </c>
      <c r="DI14" s="6">
        <f t="shared" si="1"/>
        <v>1.9921224407137939</v>
      </c>
      <c r="DJ14" s="6">
        <f t="shared" si="2"/>
        <v>8.3865244801664809E-2</v>
      </c>
      <c r="DK14" s="6">
        <f t="shared" si="3"/>
        <v>0.50197717748799198</v>
      </c>
    </row>
    <row r="15" spans="1:115" x14ac:dyDescent="0.3">
      <c r="A15" s="1" t="s">
        <v>612</v>
      </c>
      <c r="B15" s="2" t="s">
        <v>560</v>
      </c>
      <c r="C15" s="2" t="s">
        <v>610</v>
      </c>
      <c r="D15" s="2" t="s">
        <v>573</v>
      </c>
      <c r="E15" s="114">
        <v>8.2955555600000004</v>
      </c>
      <c r="F15" s="114">
        <v>157.56611111000001</v>
      </c>
      <c r="G15" s="114"/>
      <c r="J15" s="3" t="s">
        <v>385</v>
      </c>
      <c r="K15" s="6">
        <v>47.66</v>
      </c>
      <c r="L15" s="6">
        <v>0.45</v>
      </c>
      <c r="M15" s="6">
        <v>16</v>
      </c>
      <c r="N15" s="6">
        <v>3.49</v>
      </c>
      <c r="O15" s="6">
        <v>4.63</v>
      </c>
      <c r="P15" s="6">
        <f t="shared" si="4"/>
        <v>7.770302</v>
      </c>
      <c r="Q15" s="6">
        <v>0.14000000000000001</v>
      </c>
      <c r="R15" s="6">
        <v>12.05</v>
      </c>
      <c r="S15" s="6">
        <v>11.6</v>
      </c>
      <c r="T15" s="6">
        <v>1.86</v>
      </c>
      <c r="U15" s="6">
        <v>0.72</v>
      </c>
      <c r="V15" s="6">
        <v>0.22</v>
      </c>
      <c r="W15" s="6">
        <v>1.44</v>
      </c>
      <c r="X15" s="6">
        <v>100.26</v>
      </c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>
        <v>38</v>
      </c>
      <c r="AO15" s="6">
        <v>189</v>
      </c>
      <c r="AP15" s="6">
        <v>588</v>
      </c>
      <c r="AQ15" s="6">
        <v>50</v>
      </c>
      <c r="AR15" s="6">
        <v>320</v>
      </c>
      <c r="AS15" s="6"/>
      <c r="AT15" s="6">
        <v>63</v>
      </c>
      <c r="AU15" s="6">
        <v>14</v>
      </c>
      <c r="AV15" s="6">
        <v>11.12528</v>
      </c>
      <c r="AW15" s="6">
        <v>500.464</v>
      </c>
      <c r="AX15" s="6">
        <v>9.2652800000000006</v>
      </c>
      <c r="AY15" s="6">
        <v>27.36928</v>
      </c>
      <c r="AZ15" s="6">
        <v>0.71126400000000001</v>
      </c>
      <c r="BA15" s="6">
        <v>0.51236799999999993</v>
      </c>
      <c r="BB15" s="6"/>
      <c r="BC15" s="6"/>
      <c r="BD15" s="6"/>
      <c r="BE15" s="6">
        <v>1.7657599999999999E-2</v>
      </c>
      <c r="BF15" s="6">
        <v>6.5124799999999997E-2</v>
      </c>
      <c r="BG15" s="6">
        <v>63.934400000000004</v>
      </c>
      <c r="BH15" s="6">
        <v>4.1073760000000004</v>
      </c>
      <c r="BI15" s="6">
        <v>9.7414400000000008</v>
      </c>
      <c r="BJ15" s="6">
        <v>1.44584</v>
      </c>
      <c r="BK15" s="6">
        <v>6.8695999999999993</v>
      </c>
      <c r="BL15" s="6">
        <v>1.8456159999999999</v>
      </c>
      <c r="BM15" s="6">
        <v>0.67009600000000002</v>
      </c>
      <c r="BN15" s="6">
        <v>1.9522559999999998</v>
      </c>
      <c r="BO15" s="6">
        <v>0.29829440000000002</v>
      </c>
      <c r="BP15" s="6">
        <v>1.7841120000000001</v>
      </c>
      <c r="BQ15" s="6">
        <v>0.35578080000000001</v>
      </c>
      <c r="BR15" s="6">
        <v>0.97868239999999995</v>
      </c>
      <c r="BS15" s="6">
        <v>0.13972319999999999</v>
      </c>
      <c r="BT15" s="6">
        <v>0.92801599999999995</v>
      </c>
      <c r="BU15" s="6">
        <v>0.1379872</v>
      </c>
      <c r="BV15" s="6">
        <v>0.87692800000000004</v>
      </c>
      <c r="BW15" s="6">
        <v>4.4044800000000002E-2</v>
      </c>
      <c r="BX15" s="6"/>
      <c r="BY15" s="6">
        <v>1.5162720000000001E-2</v>
      </c>
      <c r="BZ15" s="6">
        <v>1.5886879999999999</v>
      </c>
      <c r="CA15" s="6">
        <v>0.38767359999999995</v>
      </c>
      <c r="CB15" s="6">
        <v>0.1444848</v>
      </c>
      <c r="CC15" s="6">
        <v>2697.6799952041247</v>
      </c>
      <c r="CD15" s="6"/>
      <c r="CE15" s="6"/>
      <c r="CF15" s="6"/>
      <c r="CG15" s="6"/>
      <c r="CH15" s="6"/>
      <c r="CI15" s="6"/>
      <c r="CJ15" s="6"/>
      <c r="CK15" s="6">
        <v>1.4357916272940852</v>
      </c>
      <c r="CL15" s="6">
        <v>2.9158501098640066</v>
      </c>
      <c r="CM15" s="6">
        <v>1.2902693531435296</v>
      </c>
      <c r="CN15" s="6">
        <v>3.1841549742568325</v>
      </c>
      <c r="CO15" s="6">
        <f t="shared" si="0"/>
        <v>1.402458578300374</v>
      </c>
      <c r="CP15" s="6">
        <v>1.0647438617015872</v>
      </c>
      <c r="CQ15" s="6">
        <v>0.56516935764954412</v>
      </c>
      <c r="CR15" s="6">
        <v>0.17316749184881053</v>
      </c>
      <c r="CS15" s="6">
        <v>0.76643506146445761</v>
      </c>
      <c r="CT15" s="6">
        <v>16.148648648648649</v>
      </c>
      <c r="CU15" s="6">
        <v>31.210407239819002</v>
      </c>
      <c r="CV15" s="6">
        <v>14.829346949744693</v>
      </c>
      <c r="CW15" s="6">
        <v>6.1317514829847024</v>
      </c>
      <c r="CX15" s="6">
        <v>15.565752928390291</v>
      </c>
      <c r="CY15" s="6">
        <v>5.7467677218011595</v>
      </c>
      <c r="CZ15" s="6">
        <v>164.91811668372571</v>
      </c>
      <c r="DA15" s="6">
        <v>2.2229930624380573E-2</v>
      </c>
      <c r="DB15" s="6">
        <v>54.014989293361879</v>
      </c>
      <c r="DC15" s="6">
        <v>0.41774452164617848</v>
      </c>
      <c r="DD15" s="6">
        <v>72.851985559566799</v>
      </c>
      <c r="DE15" s="6">
        <v>2.5987676694454512E-2</v>
      </c>
      <c r="DF15" s="6">
        <v>1.4164552374048567E-2</v>
      </c>
      <c r="DG15" s="6">
        <v>1.2007494646680941</v>
      </c>
      <c r="DH15" s="6">
        <v>7.6766595289079226E-2</v>
      </c>
      <c r="DI15" s="6">
        <f t="shared" si="1"/>
        <v>2.225477022305832</v>
      </c>
      <c r="DJ15" s="6">
        <f t="shared" si="2"/>
        <v>9.4384736142977876E-2</v>
      </c>
      <c r="DK15" s="6">
        <f t="shared" si="3"/>
        <v>0.44934186692428446</v>
      </c>
    </row>
    <row r="16" spans="1:115" x14ac:dyDescent="0.3">
      <c r="A16" s="1" t="s">
        <v>611</v>
      </c>
      <c r="B16" s="2" t="s">
        <v>155</v>
      </c>
      <c r="C16" s="2" t="s">
        <v>610</v>
      </c>
      <c r="D16" s="2" t="s">
        <v>573</v>
      </c>
      <c r="E16" s="114">
        <v>8.2963888899999993</v>
      </c>
      <c r="F16" s="114">
        <v>157.57166667000001</v>
      </c>
      <c r="G16" s="114"/>
      <c r="J16" s="3" t="s">
        <v>385</v>
      </c>
      <c r="K16" s="6">
        <v>48.49</v>
      </c>
      <c r="L16" s="6">
        <v>0.48</v>
      </c>
      <c r="M16" s="6">
        <v>16.32</v>
      </c>
      <c r="N16" s="6">
        <v>3.35</v>
      </c>
      <c r="O16" s="6">
        <v>4.99</v>
      </c>
      <c r="P16" s="6">
        <f t="shared" si="4"/>
        <v>8.0043299999999995</v>
      </c>
      <c r="Q16" s="6">
        <v>0.14000000000000001</v>
      </c>
      <c r="R16" s="6">
        <v>11.56</v>
      </c>
      <c r="S16" s="6">
        <v>11.86</v>
      </c>
      <c r="T16" s="6">
        <v>1.94</v>
      </c>
      <c r="U16" s="6">
        <v>0.72</v>
      </c>
      <c r="V16" s="6">
        <v>0.23</v>
      </c>
      <c r="W16" s="6">
        <v>0.14000000000000001</v>
      </c>
      <c r="X16" s="6">
        <v>100.22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>
        <v>24.689105000000001</v>
      </c>
      <c r="AO16" s="6">
        <v>175</v>
      </c>
      <c r="AP16" s="6">
        <v>540</v>
      </c>
      <c r="AQ16" s="6">
        <v>50</v>
      </c>
      <c r="AR16" s="6">
        <v>325</v>
      </c>
      <c r="AS16" s="6">
        <v>36.852800000000002</v>
      </c>
      <c r="AT16" s="6">
        <v>69</v>
      </c>
      <c r="AU16" s="6">
        <v>16</v>
      </c>
      <c r="AV16" s="6">
        <v>11.002088500000001</v>
      </c>
      <c r="AW16" s="6">
        <v>513.89657499999998</v>
      </c>
      <c r="AX16" s="6">
        <v>9.3275954999999993</v>
      </c>
      <c r="AY16" s="6">
        <v>26.686434999999999</v>
      </c>
      <c r="AZ16" s="6">
        <v>0.65333170000000007</v>
      </c>
      <c r="BA16" s="6">
        <v>0.88366623772976816</v>
      </c>
      <c r="BB16" s="6"/>
      <c r="BC16" s="6"/>
      <c r="BD16" s="6"/>
      <c r="BE16" s="6">
        <v>1.2714352E-2</v>
      </c>
      <c r="BF16" s="6">
        <v>5.2278230000000002E-2</v>
      </c>
      <c r="BG16" s="6">
        <v>66.867925</v>
      </c>
      <c r="BH16" s="6">
        <v>4.3404895000000003</v>
      </c>
      <c r="BI16" s="6">
        <v>9.8711380000000002</v>
      </c>
      <c r="BJ16" s="6">
        <v>1.4603116</v>
      </c>
      <c r="BK16" s="6">
        <v>6.9652830000000003</v>
      </c>
      <c r="BL16" s="6">
        <v>1.8848604000000002</v>
      </c>
      <c r="BM16" s="6">
        <v>0.68182704478122513</v>
      </c>
      <c r="BN16" s="6">
        <v>1.9184565280072245</v>
      </c>
      <c r="BO16" s="6">
        <v>0.29655911000000001</v>
      </c>
      <c r="BP16" s="6">
        <v>1.8053223</v>
      </c>
      <c r="BQ16" s="6">
        <v>0.36121236999999995</v>
      </c>
      <c r="BR16" s="6">
        <v>1.0031467999999999</v>
      </c>
      <c r="BS16" s="6">
        <v>0.14312944</v>
      </c>
      <c r="BT16" s="6">
        <v>0.9548755000000001</v>
      </c>
      <c r="BU16" s="6">
        <v>0.1388595</v>
      </c>
      <c r="BV16" s="6">
        <v>0.87467620000000001</v>
      </c>
      <c r="BW16" s="6">
        <v>4.0278202999999999E-2</v>
      </c>
      <c r="BX16" s="6"/>
      <c r="BY16" s="6">
        <v>1.3781051999999998E-2</v>
      </c>
      <c r="BZ16" s="6">
        <v>1.2758391</v>
      </c>
      <c r="CA16" s="6">
        <v>0.37652683000000003</v>
      </c>
      <c r="CB16" s="6">
        <v>0.14108456999999999</v>
      </c>
      <c r="CC16" s="6">
        <v>2877.5253282177327</v>
      </c>
      <c r="CD16" s="6"/>
      <c r="CE16" s="6"/>
      <c r="CF16" s="6"/>
      <c r="CG16" s="6"/>
      <c r="CH16" s="6"/>
      <c r="CI16" s="6"/>
      <c r="CJ16" s="6"/>
      <c r="CK16" s="6">
        <v>1.4856887048248308</v>
      </c>
      <c r="CL16" s="6">
        <v>2.8715605100118053</v>
      </c>
      <c r="CM16" s="6">
        <v>1.2688834352729612</v>
      </c>
      <c r="CN16" s="6">
        <v>3.2702214231559643</v>
      </c>
      <c r="CO16" s="6">
        <f t="shared" si="0"/>
        <v>1.339411283116472</v>
      </c>
      <c r="CP16" s="6">
        <v>1.0788304177808521</v>
      </c>
      <c r="CQ16" s="6">
        <v>0.60181489594407145</v>
      </c>
      <c r="CR16" s="6">
        <v>0.15052028118026781</v>
      </c>
      <c r="CS16" s="6">
        <v>0.68420616090788799</v>
      </c>
      <c r="CT16" s="6">
        <v>16.220477859948222</v>
      </c>
      <c r="CU16" s="6">
        <v>30.51007332770687</v>
      </c>
      <c r="CV16" s="6">
        <v>14.158308487992</v>
      </c>
      <c r="CW16" s="6">
        <v>7.736977178391852</v>
      </c>
      <c r="CX16" s="6">
        <v>15.405618421608898</v>
      </c>
      <c r="CY16" s="6">
        <v>6.0777483293285623</v>
      </c>
      <c r="CZ16" s="6">
        <v>177.59139501426762</v>
      </c>
      <c r="DA16" s="6">
        <v>2.1409149302075037E-2</v>
      </c>
      <c r="DB16" s="6">
        <v>55.094217475446918</v>
      </c>
      <c r="DC16" s="6">
        <v>0.39432033809643247</v>
      </c>
      <c r="DD16" s="6">
        <v>73.779712181113098</v>
      </c>
      <c r="DE16" s="6">
        <v>2.4481790092981699E-2</v>
      </c>
      <c r="DF16" s="6">
        <v>1.410929672697009E-2</v>
      </c>
      <c r="DG16" s="6">
        <v>1.1795203276128345</v>
      </c>
      <c r="DH16" s="6">
        <v>7.0042885114389886E-2</v>
      </c>
      <c r="DI16" s="6">
        <f t="shared" si="1"/>
        <v>2.3028174924784879</v>
      </c>
      <c r="DJ16" s="6">
        <f t="shared" si="2"/>
        <v>8.6747550017112124E-2</v>
      </c>
      <c r="DK16" s="6">
        <f t="shared" si="3"/>
        <v>0.43425065306574295</v>
      </c>
    </row>
    <row r="17" spans="1:115" x14ac:dyDescent="0.3">
      <c r="A17" s="1" t="s">
        <v>609</v>
      </c>
      <c r="B17" s="2" t="s">
        <v>155</v>
      </c>
      <c r="C17" s="2" t="s">
        <v>580</v>
      </c>
      <c r="D17" s="2" t="s">
        <v>573</v>
      </c>
      <c r="E17" s="114">
        <v>8.4118999999999993</v>
      </c>
      <c r="F17" s="114">
        <v>157.3758</v>
      </c>
      <c r="G17" s="114"/>
      <c r="J17" s="3" t="s">
        <v>385</v>
      </c>
      <c r="K17" s="6">
        <v>50.02</v>
      </c>
      <c r="L17" s="6">
        <v>0.76</v>
      </c>
      <c r="M17" s="6">
        <v>17.55</v>
      </c>
      <c r="N17" s="6">
        <v>4.74</v>
      </c>
      <c r="O17" s="6">
        <v>4.63</v>
      </c>
      <c r="P17" s="6">
        <f t="shared" si="4"/>
        <v>8.8950519999999997</v>
      </c>
      <c r="Q17" s="6">
        <v>0.2</v>
      </c>
      <c r="R17" s="6">
        <v>4.33</v>
      </c>
      <c r="S17" s="6">
        <v>9.58</v>
      </c>
      <c r="T17" s="6">
        <v>3.27</v>
      </c>
      <c r="U17" s="6">
        <v>3</v>
      </c>
      <c r="V17" s="6">
        <v>0.47</v>
      </c>
      <c r="W17" s="6">
        <v>0.53</v>
      </c>
      <c r="X17" s="6">
        <v>99.6</v>
      </c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>
        <v>32.713842388059703</v>
      </c>
      <c r="AO17" s="6">
        <v>336</v>
      </c>
      <c r="AP17" s="6">
        <v>28</v>
      </c>
      <c r="AQ17" s="6">
        <v>32</v>
      </c>
      <c r="AR17" s="6">
        <v>12</v>
      </c>
      <c r="AS17" s="6">
        <v>197.15799999999999</v>
      </c>
      <c r="AT17" s="6">
        <v>100</v>
      </c>
      <c r="AU17" s="6">
        <v>20</v>
      </c>
      <c r="AV17" s="6">
        <v>81.988737512985082</v>
      </c>
      <c r="AW17" s="6">
        <v>1212.6797180597014</v>
      </c>
      <c r="AX17" s="6">
        <v>22.393271474029856</v>
      </c>
      <c r="AY17" s="6">
        <v>84.109087474626875</v>
      </c>
      <c r="AZ17" s="6">
        <v>1.9160660235820894</v>
      </c>
      <c r="BA17" s="6">
        <v>1.0442369402985074</v>
      </c>
      <c r="BB17" s="6"/>
      <c r="BC17" s="6"/>
      <c r="BD17" s="6"/>
      <c r="BE17" s="6">
        <v>5.9674009253731349E-2</v>
      </c>
      <c r="BF17" s="6">
        <v>1.254906966119403</v>
      </c>
      <c r="BG17" s="6">
        <v>473.85288626865673</v>
      </c>
      <c r="BH17" s="6">
        <v>20.511187505970149</v>
      </c>
      <c r="BI17" s="6">
        <v>40.195716059701496</v>
      </c>
      <c r="BJ17" s="6">
        <v>5.401193921567164</v>
      </c>
      <c r="BK17" s="6">
        <v>22.413290814328359</v>
      </c>
      <c r="BL17" s="6">
        <v>4.9289193005223879</v>
      </c>
      <c r="BM17" s="6">
        <v>1.2206483104477612</v>
      </c>
      <c r="BN17" s="6">
        <v>4.5281502184859246</v>
      </c>
      <c r="BO17" s="6">
        <v>0.63795355671641807</v>
      </c>
      <c r="BP17" s="6">
        <v>3.544055846865672</v>
      </c>
      <c r="BQ17" s="6">
        <v>0.67360191044776119</v>
      </c>
      <c r="BR17" s="6">
        <v>1.8433398447761193</v>
      </c>
      <c r="BS17" s="6">
        <v>0.26655904477611941</v>
      </c>
      <c r="BT17" s="6">
        <v>1.7748207490746268</v>
      </c>
      <c r="BU17" s="6">
        <v>0.26495020855223883</v>
      </c>
      <c r="BV17" s="6">
        <v>2.0311106702985078</v>
      </c>
      <c r="BW17" s="6">
        <v>7.1920420000000013E-2</v>
      </c>
      <c r="BX17" s="6"/>
      <c r="BY17" s="6">
        <v>0.12797238208955228</v>
      </c>
      <c r="BZ17" s="6">
        <v>7.4244292328358226</v>
      </c>
      <c r="CA17" s="6">
        <v>3.2598776346268656</v>
      </c>
      <c r="CB17" s="6">
        <v>1.2985748059701492</v>
      </c>
      <c r="CC17" s="6">
        <v>4556.0817696780769</v>
      </c>
      <c r="CD17" s="6"/>
      <c r="CE17" s="6"/>
      <c r="CF17" s="6"/>
      <c r="CG17" s="6"/>
      <c r="CH17" s="6"/>
      <c r="CI17" s="6"/>
      <c r="CJ17" s="6"/>
      <c r="CK17" s="6">
        <v>2.6847719328652033</v>
      </c>
      <c r="CL17" s="6">
        <v>6.2910447092034385</v>
      </c>
      <c r="CM17" s="6">
        <v>1.3401696888493915</v>
      </c>
      <c r="CN17" s="6">
        <v>8.3142199075533849</v>
      </c>
      <c r="CO17" s="6">
        <f t="shared" si="0"/>
        <v>1.7008854634463246</v>
      </c>
      <c r="CP17" s="6">
        <v>0.77104553458025005</v>
      </c>
      <c r="CQ17" s="6">
        <v>0.46620991452845822</v>
      </c>
      <c r="CR17" s="6">
        <v>9.3415655384379084E-2</v>
      </c>
      <c r="CS17" s="6">
        <v>1.0795828393267919</v>
      </c>
      <c r="CT17" s="6">
        <v>26.641474334856348</v>
      </c>
      <c r="CU17" s="6">
        <v>41.410391223175225</v>
      </c>
      <c r="CV17" s="6">
        <v>17.064407499167746</v>
      </c>
      <c r="CW17" s="6">
        <v>5.4139806305822118</v>
      </c>
      <c r="CX17" s="6">
        <v>23.10216734797697</v>
      </c>
      <c r="CY17" s="6">
        <v>5.7794875325846995</v>
      </c>
      <c r="CZ17" s="6">
        <v>145.35910220534865</v>
      </c>
      <c r="DA17" s="6">
        <v>6.7609556168852072E-2</v>
      </c>
      <c r="DB17" s="6">
        <v>54.153754151825567</v>
      </c>
      <c r="DC17" s="6">
        <v>1.8367362655223252</v>
      </c>
      <c r="DD17" s="6">
        <v>54.105384528561061</v>
      </c>
      <c r="DE17" s="6">
        <v>2.2780725378338074E-2</v>
      </c>
      <c r="DF17" s="6">
        <v>3.8757733944150455E-2</v>
      </c>
      <c r="DG17" s="6">
        <v>3.6613112830820573</v>
      </c>
      <c r="DH17" s="6">
        <v>8.556436364397263E-2</v>
      </c>
      <c r="DI17" s="6">
        <f t="shared" si="1"/>
        <v>4.161396495941065</v>
      </c>
      <c r="DJ17" s="6">
        <f t="shared" si="2"/>
        <v>0.15893168709408073</v>
      </c>
      <c r="DK17" s="6">
        <f t="shared" si="3"/>
        <v>0.2403039462775004</v>
      </c>
    </row>
    <row r="18" spans="1:115" x14ac:dyDescent="0.3">
      <c r="A18" s="1" t="s">
        <v>608</v>
      </c>
      <c r="B18" s="2" t="s">
        <v>155</v>
      </c>
      <c r="C18" s="2" t="s">
        <v>580</v>
      </c>
      <c r="D18" s="2" t="s">
        <v>573</v>
      </c>
      <c r="E18" s="114">
        <v>8.4119444399999992</v>
      </c>
      <c r="F18" s="114">
        <v>157.37583333000001</v>
      </c>
      <c r="G18" s="114"/>
      <c r="J18" s="3" t="s">
        <v>385</v>
      </c>
      <c r="K18" s="6">
        <v>49.81</v>
      </c>
      <c r="L18" s="6">
        <v>0.9</v>
      </c>
      <c r="M18" s="6">
        <v>16.3</v>
      </c>
      <c r="N18" s="6">
        <v>4.96</v>
      </c>
      <c r="O18" s="6">
        <v>5.65</v>
      </c>
      <c r="P18" s="6">
        <f t="shared" si="4"/>
        <v>10.113008000000001</v>
      </c>
      <c r="Q18" s="6">
        <v>0.2</v>
      </c>
      <c r="R18" s="6">
        <v>6.27</v>
      </c>
      <c r="S18" s="6">
        <v>11.41</v>
      </c>
      <c r="T18" s="6">
        <v>2.4900000000000002</v>
      </c>
      <c r="U18" s="6">
        <v>1.53</v>
      </c>
      <c r="V18" s="6">
        <v>0.33</v>
      </c>
      <c r="W18" s="6">
        <v>0.02</v>
      </c>
      <c r="X18" s="6">
        <v>99.87</v>
      </c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>
        <v>34.974942000000006</v>
      </c>
      <c r="AO18" s="6">
        <v>332</v>
      </c>
      <c r="AP18" s="6">
        <v>49</v>
      </c>
      <c r="AQ18" s="6">
        <v>30</v>
      </c>
      <c r="AR18" s="6">
        <v>23</v>
      </c>
      <c r="AS18" s="6">
        <v>185</v>
      </c>
      <c r="AT18" s="6">
        <v>93</v>
      </c>
      <c r="AU18" s="6">
        <v>21</v>
      </c>
      <c r="AV18" s="6">
        <v>25.5864075</v>
      </c>
      <c r="AW18" s="6">
        <v>714.22837500000003</v>
      </c>
      <c r="AX18" s="6">
        <v>18.330012500000002</v>
      </c>
      <c r="AY18" s="6">
        <v>59.715495000000004</v>
      </c>
      <c r="AZ18" s="6">
        <v>1.2783739999999999</v>
      </c>
      <c r="BA18" s="6">
        <v>1.8978209749439952</v>
      </c>
      <c r="BB18" s="6"/>
      <c r="BC18" s="6"/>
      <c r="BD18" s="6"/>
      <c r="BE18" s="6">
        <v>3.7605704999999996E-2</v>
      </c>
      <c r="BF18" s="6">
        <v>0.24152681000000001</v>
      </c>
      <c r="BG18" s="6">
        <v>227.050805</v>
      </c>
      <c r="BH18" s="6">
        <v>12.314759499999999</v>
      </c>
      <c r="BI18" s="6">
        <v>25.834111</v>
      </c>
      <c r="BJ18" s="6">
        <v>3.5945722</v>
      </c>
      <c r="BK18" s="6">
        <v>16.133321000000002</v>
      </c>
      <c r="BL18" s="6">
        <v>4.0066949000000003</v>
      </c>
      <c r="BM18" s="6">
        <v>1.2500559255708668</v>
      </c>
      <c r="BN18" s="6">
        <v>3.8372717266044547</v>
      </c>
      <c r="BO18" s="6">
        <v>0.58322779999999996</v>
      </c>
      <c r="BP18" s="6">
        <v>3.5159826000000001</v>
      </c>
      <c r="BQ18" s="6">
        <v>0.70369760000000003</v>
      </c>
      <c r="BR18" s="6">
        <v>1.9578760899999998</v>
      </c>
      <c r="BS18" s="6">
        <v>0.27992842000000001</v>
      </c>
      <c r="BT18" s="6">
        <v>1.8678044</v>
      </c>
      <c r="BU18" s="6">
        <v>0.27968683999999999</v>
      </c>
      <c r="BV18" s="6">
        <v>1.9019744000000003</v>
      </c>
      <c r="BW18" s="6">
        <v>7.2939480000000001E-2</v>
      </c>
      <c r="BX18" s="6"/>
      <c r="BY18" s="6">
        <v>5.9188130000000005E-2</v>
      </c>
      <c r="BZ18" s="6">
        <v>3.0365880000000001</v>
      </c>
      <c r="CA18" s="6">
        <v>1.581958</v>
      </c>
      <c r="CB18" s="6">
        <v>0.55372470000000007</v>
      </c>
      <c r="CC18" s="6">
        <v>5395.3599904082494</v>
      </c>
      <c r="CD18" s="6"/>
      <c r="CE18" s="6"/>
      <c r="CF18" s="6"/>
      <c r="CG18" s="6"/>
      <c r="CH18" s="6"/>
      <c r="CI18" s="6"/>
      <c r="CJ18" s="6"/>
      <c r="CK18" s="6">
        <v>1.9829326483112695</v>
      </c>
      <c r="CL18" s="6">
        <v>3.8420200447351149</v>
      </c>
      <c r="CM18" s="6">
        <v>1.2633656210317377</v>
      </c>
      <c r="CN18" s="6">
        <v>4.7432906832391515</v>
      </c>
      <c r="CO18" s="6">
        <f t="shared" si="0"/>
        <v>1.3696194050456443</v>
      </c>
      <c r="CP18" s="6">
        <v>0.95484625042321447</v>
      </c>
      <c r="CQ18" s="6">
        <v>0.59153078879821341</v>
      </c>
      <c r="CR18" s="6">
        <v>0.10380827981252902</v>
      </c>
      <c r="CS18" s="6">
        <v>0.68442605660421396</v>
      </c>
      <c r="CT18" s="6">
        <v>17.526502793823042</v>
      </c>
      <c r="CU18" s="6">
        <v>31.396581888799343</v>
      </c>
      <c r="CV18" s="6">
        <v>14.903928671983484</v>
      </c>
      <c r="CW18" s="6">
        <v>8.5076115034374098</v>
      </c>
      <c r="CX18" s="6">
        <v>18.43729104088472</v>
      </c>
      <c r="CY18" s="6">
        <v>8.8738837212688022</v>
      </c>
      <c r="CZ18" s="6">
        <v>143.52517892383995</v>
      </c>
      <c r="DA18" s="6">
        <v>3.5823846259258461E-2</v>
      </c>
      <c r="DB18" s="6">
        <v>38.964969336491173</v>
      </c>
      <c r="DC18" s="6">
        <v>0.84696127710160651</v>
      </c>
      <c r="DD18" s="6">
        <v>44.270387665378998</v>
      </c>
      <c r="DE18" s="6">
        <v>2.1407743501079574E-2</v>
      </c>
      <c r="DF18" s="6">
        <v>2.6491583130977978E-2</v>
      </c>
      <c r="DG18" s="6">
        <v>1.3958750710071799</v>
      </c>
      <c r="DH18" s="6">
        <v>6.9742123743778126E-2</v>
      </c>
      <c r="DI18" s="6">
        <f t="shared" si="1"/>
        <v>3.0735456048824679</v>
      </c>
      <c r="DJ18" s="6">
        <f t="shared" si="2"/>
        <v>0.12846032437742694</v>
      </c>
      <c r="DK18" s="6">
        <f t="shared" si="3"/>
        <v>0.3253571375064207</v>
      </c>
    </row>
    <row r="19" spans="1:115" x14ac:dyDescent="0.3">
      <c r="A19" s="1" t="s">
        <v>607</v>
      </c>
      <c r="B19" s="2" t="s">
        <v>155</v>
      </c>
      <c r="C19" s="2" t="s">
        <v>580</v>
      </c>
      <c r="D19" s="2" t="s">
        <v>573</v>
      </c>
      <c r="E19" s="114">
        <v>8.4919444399999993</v>
      </c>
      <c r="F19" s="114">
        <v>157.40805556000001</v>
      </c>
      <c r="G19" s="114"/>
      <c r="J19" s="3" t="s">
        <v>385</v>
      </c>
      <c r="K19" s="6">
        <v>49.11</v>
      </c>
      <c r="L19" s="6">
        <v>0.77</v>
      </c>
      <c r="M19" s="6">
        <v>14.17</v>
      </c>
      <c r="N19" s="6">
        <v>5.22</v>
      </c>
      <c r="O19" s="6">
        <v>5.43</v>
      </c>
      <c r="P19" s="6">
        <f t="shared" si="4"/>
        <v>10.126956</v>
      </c>
      <c r="Q19" s="6">
        <v>0.17</v>
      </c>
      <c r="R19" s="6">
        <v>7.84</v>
      </c>
      <c r="S19" s="6">
        <v>12.05</v>
      </c>
      <c r="T19" s="6">
        <v>2.42</v>
      </c>
      <c r="U19" s="6">
        <v>1.74</v>
      </c>
      <c r="V19" s="6">
        <v>0.31</v>
      </c>
      <c r="W19" s="6">
        <v>0.67</v>
      </c>
      <c r="X19" s="6">
        <v>99.9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>
        <v>36.827276000000005</v>
      </c>
      <c r="AO19" s="6">
        <v>280</v>
      </c>
      <c r="AP19" s="6">
        <v>187</v>
      </c>
      <c r="AQ19" s="6">
        <v>34</v>
      </c>
      <c r="AR19" s="6">
        <v>70</v>
      </c>
      <c r="AS19" s="6">
        <v>154</v>
      </c>
      <c r="AT19" s="6">
        <v>88</v>
      </c>
      <c r="AU19" s="6">
        <v>14</v>
      </c>
      <c r="AV19" s="6">
        <v>26.868770500000004</v>
      </c>
      <c r="AW19" s="6">
        <v>754.06107500000007</v>
      </c>
      <c r="AX19" s="6">
        <v>16.0022105</v>
      </c>
      <c r="AY19" s="6">
        <v>53.4</v>
      </c>
      <c r="AZ19" s="6">
        <v>1.5</v>
      </c>
      <c r="BA19" s="6">
        <v>1.666291946316159</v>
      </c>
      <c r="BB19" s="6"/>
      <c r="BC19" s="6"/>
      <c r="BD19" s="6"/>
      <c r="BE19" s="6">
        <v>2.3304008000000001E-2</v>
      </c>
      <c r="BF19" s="6">
        <v>0.44340924000000004</v>
      </c>
      <c r="BG19" s="6">
        <v>265.04562499999997</v>
      </c>
      <c r="BH19" s="6">
        <v>9.0693764999999988</v>
      </c>
      <c r="BI19" s="6">
        <v>19.522922999999999</v>
      </c>
      <c r="BJ19" s="6">
        <v>2.8121871999999999</v>
      </c>
      <c r="BK19" s="6">
        <v>13.068425</v>
      </c>
      <c r="BL19" s="6">
        <v>3.4178689000000002</v>
      </c>
      <c r="BM19" s="6">
        <v>1.0740409769402892</v>
      </c>
      <c r="BN19" s="6">
        <v>3.4250343806562311</v>
      </c>
      <c r="BO19" s="6">
        <v>0.52500120000000006</v>
      </c>
      <c r="BP19" s="6">
        <v>3.1695321000000001</v>
      </c>
      <c r="BQ19" s="6">
        <v>0.62698810000000005</v>
      </c>
      <c r="BR19" s="6">
        <v>1.7377679299999997</v>
      </c>
      <c r="BS19" s="6">
        <v>0.24658185999999999</v>
      </c>
      <c r="BT19" s="6">
        <v>1.6310133</v>
      </c>
      <c r="BU19" s="6">
        <v>0.24002454000000001</v>
      </c>
      <c r="BV19" s="6">
        <v>1.61</v>
      </c>
      <c r="BW19" s="6">
        <v>5.8999999999999997E-2</v>
      </c>
      <c r="BX19" s="6"/>
      <c r="BY19" s="6">
        <v>1.4449179999999999E-2</v>
      </c>
      <c r="BZ19" s="6">
        <v>3.9255441999999996</v>
      </c>
      <c r="CA19" s="6">
        <v>1.1548825</v>
      </c>
      <c r="CB19" s="6">
        <v>0.41874312000000002</v>
      </c>
      <c r="CC19" s="6">
        <v>4616.0302140159465</v>
      </c>
      <c r="CD19" s="6"/>
      <c r="CE19" s="6"/>
      <c r="CF19" s="6"/>
      <c r="CG19" s="6"/>
      <c r="CH19" s="6"/>
      <c r="CI19" s="6"/>
      <c r="CJ19" s="6"/>
      <c r="CK19" s="6">
        <v>1.7119470688771266</v>
      </c>
      <c r="CL19" s="6">
        <v>3.3249478509259647</v>
      </c>
      <c r="CM19" s="6">
        <v>1.304221585242654</v>
      </c>
      <c r="CN19" s="6">
        <v>4.000415750726269</v>
      </c>
      <c r="CO19" s="6">
        <f t="shared" si="0"/>
        <v>1.3999617622804308</v>
      </c>
      <c r="CP19" s="6">
        <v>0.94348406316771471</v>
      </c>
      <c r="CQ19" s="6">
        <v>0.57854183154040695</v>
      </c>
      <c r="CR19" s="6">
        <v>0.16539174440492135</v>
      </c>
      <c r="CS19" s="6">
        <v>0.91967367770698127</v>
      </c>
      <c r="CT19" s="6">
        <v>25.423728813559322</v>
      </c>
      <c r="CU19" s="6">
        <v>33.167701863354033</v>
      </c>
      <c r="CV19" s="6">
        <v>15.623770706945487</v>
      </c>
      <c r="CW19" s="6">
        <v>4.9733035740624194</v>
      </c>
      <c r="CX19" s="6">
        <v>29.224238843761754</v>
      </c>
      <c r="CY19" s="6">
        <v>9.8644493241698559</v>
      </c>
      <c r="CZ19" s="6">
        <v>229.50007901236702</v>
      </c>
      <c r="DA19" s="6">
        <v>3.5632087891554406E-2</v>
      </c>
      <c r="DB19" s="6">
        <v>47.122306946280958</v>
      </c>
      <c r="DC19" s="6">
        <v>0.70807669072962187</v>
      </c>
      <c r="DD19" s="6">
        <v>57.700991129382473</v>
      </c>
      <c r="DE19" s="6">
        <v>2.8089887640449437E-2</v>
      </c>
      <c r="DF19" s="6">
        <v>2.1627013108614233E-2</v>
      </c>
      <c r="DG19" s="6">
        <v>1.6790661827626878</v>
      </c>
      <c r="DH19" s="6">
        <v>9.3737049640735565E-2</v>
      </c>
      <c r="DI19" s="6">
        <f t="shared" si="1"/>
        <v>2.6535179567595462</v>
      </c>
      <c r="DJ19" s="6">
        <f t="shared" si="2"/>
        <v>0.1273386875051444</v>
      </c>
      <c r="DK19" s="6">
        <f t="shared" si="3"/>
        <v>0.37685819967888651</v>
      </c>
    </row>
    <row r="20" spans="1:115" x14ac:dyDescent="0.3">
      <c r="A20" s="1" t="s">
        <v>606</v>
      </c>
      <c r="B20" s="2" t="s">
        <v>560</v>
      </c>
      <c r="C20" s="2" t="s">
        <v>594</v>
      </c>
      <c r="D20" s="2" t="s">
        <v>573</v>
      </c>
      <c r="E20" s="114">
        <v>8.5068999999999999</v>
      </c>
      <c r="F20" s="114">
        <v>157.875</v>
      </c>
      <c r="G20" s="114"/>
      <c r="J20" s="3" t="s">
        <v>385</v>
      </c>
      <c r="K20" s="6">
        <v>45.93</v>
      </c>
      <c r="L20" s="6">
        <v>0.33</v>
      </c>
      <c r="M20" s="6">
        <v>6.76</v>
      </c>
      <c r="N20" s="6">
        <v>4.54</v>
      </c>
      <c r="O20" s="6">
        <v>6.36</v>
      </c>
      <c r="P20" s="6">
        <f t="shared" si="4"/>
        <v>10.445092000000001</v>
      </c>
      <c r="Q20" s="6">
        <v>0.27</v>
      </c>
      <c r="R20" s="6">
        <v>25.19</v>
      </c>
      <c r="S20" s="6">
        <v>7.49</v>
      </c>
      <c r="T20" s="6">
        <v>1.08</v>
      </c>
      <c r="U20" s="6">
        <v>0.83</v>
      </c>
      <c r="V20" s="6">
        <v>0.17</v>
      </c>
      <c r="W20" s="6">
        <v>1.22</v>
      </c>
      <c r="X20" s="6">
        <v>101.26</v>
      </c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>
        <v>36.930337357762774</v>
      </c>
      <c r="AO20" s="6">
        <v>154</v>
      </c>
      <c r="AP20" s="6">
        <v>1594</v>
      </c>
      <c r="AQ20" s="6">
        <v>95</v>
      </c>
      <c r="AR20" s="6">
        <v>1015</v>
      </c>
      <c r="AS20" s="6">
        <v>104.669</v>
      </c>
      <c r="AT20" s="6">
        <v>69</v>
      </c>
      <c r="AU20" s="6">
        <v>8</v>
      </c>
      <c r="AV20" s="6">
        <v>14.290854754165862</v>
      </c>
      <c r="AW20" s="6">
        <v>393.65837686595944</v>
      </c>
      <c r="AX20" s="6">
        <v>7.3789556030472516</v>
      </c>
      <c r="AY20" s="6">
        <v>15.458593817550627</v>
      </c>
      <c r="AZ20" s="6">
        <v>0.45902254713596907</v>
      </c>
      <c r="BA20" s="6">
        <v>0.31262818997107039</v>
      </c>
      <c r="BB20" s="6"/>
      <c r="BC20" s="6"/>
      <c r="BD20" s="6"/>
      <c r="BE20" s="6">
        <v>1.3693640501446482E-2</v>
      </c>
      <c r="BF20" s="6">
        <v>0.11737434236258437</v>
      </c>
      <c r="BG20" s="6">
        <v>68.518982815814852</v>
      </c>
      <c r="BH20" s="6">
        <v>2.7767982660559305</v>
      </c>
      <c r="BI20" s="6">
        <v>6.1919208640308581</v>
      </c>
      <c r="BJ20" s="6">
        <v>0.92592109035197678</v>
      </c>
      <c r="BK20" s="6">
        <v>4.2197199943683703</v>
      </c>
      <c r="BL20" s="6">
        <v>1.0964335641128256</v>
      </c>
      <c r="BM20" s="6">
        <v>0.32798204435872708</v>
      </c>
      <c r="BN20" s="6">
        <v>1.1376939656835561</v>
      </c>
      <c r="BO20" s="6">
        <v>0.17996205139826421</v>
      </c>
      <c r="BP20" s="6">
        <v>1.1118968612729025</v>
      </c>
      <c r="BQ20" s="6">
        <v>0.22577675988428156</v>
      </c>
      <c r="BR20" s="6">
        <v>0.6180817261330761</v>
      </c>
      <c r="BS20" s="6">
        <v>9.4247010607521692E-2</v>
      </c>
      <c r="BT20" s="6">
        <v>0.6222245412420444</v>
      </c>
      <c r="BU20" s="6">
        <v>9.5238502799421407E-2</v>
      </c>
      <c r="BV20" s="6">
        <v>0.42881338766634525</v>
      </c>
      <c r="BW20" s="6">
        <v>2.416230985535198E-2</v>
      </c>
      <c r="BX20" s="6"/>
      <c r="BY20" s="6">
        <v>8.0672391513982641E-3</v>
      </c>
      <c r="BZ20" s="6">
        <v>2.0824818173577628</v>
      </c>
      <c r="CA20" s="6">
        <v>0.14963458507232399</v>
      </c>
      <c r="CB20" s="6">
        <v>9.4430568948891028E-2</v>
      </c>
      <c r="CC20" s="6">
        <v>1978.2986631496915</v>
      </c>
      <c r="CD20" s="6"/>
      <c r="CE20" s="6"/>
      <c r="CF20" s="6"/>
      <c r="CG20" s="6"/>
      <c r="CH20" s="6"/>
      <c r="CI20" s="6"/>
      <c r="CJ20" s="6"/>
      <c r="CK20" s="6">
        <v>1.633918197080841</v>
      </c>
      <c r="CL20" s="6">
        <v>2.7642400834159329</v>
      </c>
      <c r="CM20" s="6">
        <v>1.1993090190888431</v>
      </c>
      <c r="CN20" s="6">
        <v>3.2105718464546085</v>
      </c>
      <c r="CO20" s="6">
        <f t="shared" si="0"/>
        <v>1.2189532773410756</v>
      </c>
      <c r="CP20" s="6">
        <v>0.88468244195595203</v>
      </c>
      <c r="CQ20" s="6">
        <v>0.77939354344008982</v>
      </c>
      <c r="CR20" s="6">
        <v>0.16530640801211283</v>
      </c>
      <c r="CS20" s="6">
        <v>0.73771205844709686</v>
      </c>
      <c r="CT20" s="6">
        <v>18.997461330639091</v>
      </c>
      <c r="CU20" s="6">
        <v>36.049699618004418</v>
      </c>
      <c r="CV20" s="6">
        <v>14.098979020273683</v>
      </c>
      <c r="CW20" s="6">
        <v>2.9733372999564147</v>
      </c>
      <c r="CX20" s="6">
        <v>24.675535004974229</v>
      </c>
      <c r="CY20" s="6">
        <v>4.7946035415300265</v>
      </c>
      <c r="CZ20" s="6">
        <v>457.90873000848745</v>
      </c>
      <c r="DA20" s="6">
        <v>3.6302681700666292E-2</v>
      </c>
      <c r="DB20" s="6">
        <v>53.348793249737433</v>
      </c>
      <c r="DC20" s="6">
        <v>0.24048325830034462</v>
      </c>
      <c r="DD20" s="6">
        <v>93.290165553955021</v>
      </c>
      <c r="DE20" s="6">
        <v>2.9693680586576145E-2</v>
      </c>
      <c r="DF20" s="6">
        <v>9.6797022315470351E-3</v>
      </c>
      <c r="DG20" s="6">
        <v>1.9367042604598728</v>
      </c>
      <c r="DH20" s="6">
        <v>6.2206980476533662E-2</v>
      </c>
      <c r="DI20" s="6">
        <f t="shared" si="1"/>
        <v>2.5325732054753036</v>
      </c>
      <c r="DJ20" s="6">
        <f t="shared" si="2"/>
        <v>5.3887452646986793E-2</v>
      </c>
      <c r="DK20" s="6">
        <f t="shared" si="3"/>
        <v>0.39485531862930839</v>
      </c>
    </row>
    <row r="21" spans="1:115" x14ac:dyDescent="0.3">
      <c r="A21" s="1" t="s">
        <v>605</v>
      </c>
      <c r="B21" s="2" t="s">
        <v>560</v>
      </c>
      <c r="C21" s="2" t="s">
        <v>594</v>
      </c>
      <c r="D21" s="2" t="s">
        <v>573</v>
      </c>
      <c r="E21" s="114">
        <v>8.5068999999999999</v>
      </c>
      <c r="F21" s="114">
        <v>157.875</v>
      </c>
      <c r="G21" s="114"/>
      <c r="J21" s="3" t="s">
        <v>385</v>
      </c>
      <c r="K21" s="6">
        <v>48.45</v>
      </c>
      <c r="L21" s="6">
        <v>0.54</v>
      </c>
      <c r="M21" s="6">
        <v>11.25</v>
      </c>
      <c r="N21" s="6">
        <v>5.82</v>
      </c>
      <c r="O21" s="6">
        <v>4.6500000000000004</v>
      </c>
      <c r="P21" s="6">
        <f t="shared" si="4"/>
        <v>9.8868360000000006</v>
      </c>
      <c r="Q21" s="6">
        <v>0.17</v>
      </c>
      <c r="R21" s="6">
        <v>15.36</v>
      </c>
      <c r="S21" s="6">
        <v>10.24</v>
      </c>
      <c r="T21" s="6">
        <v>1.79</v>
      </c>
      <c r="U21" s="6">
        <v>1.0900000000000001</v>
      </c>
      <c r="V21" s="6">
        <v>0.22</v>
      </c>
      <c r="W21" s="6">
        <v>0.31</v>
      </c>
      <c r="X21" s="6">
        <v>99.89</v>
      </c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>
        <v>32.137962000000009</v>
      </c>
      <c r="AO21" s="6">
        <v>244</v>
      </c>
      <c r="AP21" s="6">
        <v>901</v>
      </c>
      <c r="AQ21" s="6">
        <v>50</v>
      </c>
      <c r="AR21" s="6">
        <v>469</v>
      </c>
      <c r="AS21" s="6">
        <v>135</v>
      </c>
      <c r="AT21" s="6">
        <v>76</v>
      </c>
      <c r="AU21" s="6">
        <v>11</v>
      </c>
      <c r="AV21" s="6">
        <v>15.072912500000001</v>
      </c>
      <c r="AW21" s="6">
        <v>592.6868750000001</v>
      </c>
      <c r="AX21" s="6">
        <v>10.645034500000001</v>
      </c>
      <c r="AY21" s="6">
        <v>24.418339000000003</v>
      </c>
      <c r="AZ21" s="6">
        <v>0.5325854000000001</v>
      </c>
      <c r="BA21" s="6">
        <v>0.97514900468155841</v>
      </c>
      <c r="BB21" s="6"/>
      <c r="BC21" s="6"/>
      <c r="BD21" s="6"/>
      <c r="BE21" s="6">
        <v>2.0633580000000006E-2</v>
      </c>
      <c r="BF21" s="6">
        <v>0.13243538000000002</v>
      </c>
      <c r="BG21" s="6">
        <v>92.829165000000017</v>
      </c>
      <c r="BH21" s="6">
        <v>3.5378145000000005</v>
      </c>
      <c r="BI21" s="6">
        <v>8.2950350000000022</v>
      </c>
      <c r="BJ21" s="6">
        <v>1.2361512000000001</v>
      </c>
      <c r="BK21" s="6">
        <v>6.1494930000000005</v>
      </c>
      <c r="BL21" s="6">
        <v>1.7644115000000002</v>
      </c>
      <c r="BM21" s="6">
        <v>0.59297311234506977</v>
      </c>
      <c r="BN21" s="6">
        <v>1.9227499569837452</v>
      </c>
      <c r="BO21" s="6">
        <v>0.31720986000000001</v>
      </c>
      <c r="BP21" s="6">
        <v>2.0604181000000001</v>
      </c>
      <c r="BQ21" s="6">
        <v>0.42833358000000005</v>
      </c>
      <c r="BR21" s="6">
        <v>1.2231417199999999</v>
      </c>
      <c r="BS21" s="6">
        <v>0.17983680000000002</v>
      </c>
      <c r="BT21" s="6">
        <v>1.1883775000000001</v>
      </c>
      <c r="BU21" s="6">
        <v>0.17984114000000001</v>
      </c>
      <c r="BV21" s="6">
        <v>0.84503980000000001</v>
      </c>
      <c r="BW21" s="6">
        <v>3.3353418000000003E-2</v>
      </c>
      <c r="BX21" s="6"/>
      <c r="BY21" s="6">
        <v>2.2205770000000003E-2</v>
      </c>
      <c r="BZ21" s="6">
        <v>2.9406186000000001</v>
      </c>
      <c r="CA21" s="6">
        <v>0.29236506000000007</v>
      </c>
      <c r="CB21" s="6">
        <v>0.10477080000000001</v>
      </c>
      <c r="CC21" s="6">
        <v>3237.2159942449498</v>
      </c>
      <c r="CD21" s="6"/>
      <c r="CE21" s="6"/>
      <c r="CF21" s="6"/>
      <c r="CG21" s="6"/>
      <c r="CH21" s="6"/>
      <c r="CI21" s="6"/>
      <c r="CJ21" s="6"/>
      <c r="CK21" s="6">
        <v>1.2936103441526738</v>
      </c>
      <c r="CL21" s="6">
        <v>1.938926299840656</v>
      </c>
      <c r="CM21" s="6">
        <v>1.1636293514454079</v>
      </c>
      <c r="CN21" s="6">
        <v>2.1417355072523541</v>
      </c>
      <c r="CO21" s="6">
        <f t="shared" si="0"/>
        <v>1.0786415130342253</v>
      </c>
      <c r="CP21" s="6">
        <v>0.9725810284298162</v>
      </c>
      <c r="CQ21" s="6">
        <v>0.72905564768198428</v>
      </c>
      <c r="CR21" s="6">
        <v>0.15054079291042535</v>
      </c>
      <c r="CS21" s="6">
        <v>0.4481618004379922</v>
      </c>
      <c r="CT21" s="6">
        <v>15.967940677024467</v>
      </c>
      <c r="CU21" s="6">
        <v>28.896081581009561</v>
      </c>
      <c r="CV21" s="6">
        <v>13.839367403805745</v>
      </c>
      <c r="CW21" s="6">
        <v>2.8208469469655131</v>
      </c>
      <c r="CX21" s="6">
        <v>26.239127291722053</v>
      </c>
      <c r="CY21" s="6">
        <v>6.158674708686859</v>
      </c>
      <c r="CZ21" s="6">
        <v>317.51114514162532</v>
      </c>
      <c r="DA21" s="6">
        <v>2.5431493653373036E-2</v>
      </c>
      <c r="DB21" s="6">
        <v>55.67730898382716</v>
      </c>
      <c r="DC21" s="6">
        <v>0.24602035969210123</v>
      </c>
      <c r="DD21" s="6">
        <v>96.379795049770777</v>
      </c>
      <c r="DE21" s="6">
        <v>2.1810877472050825E-2</v>
      </c>
      <c r="DF21" s="6">
        <v>1.1973175571032904E-2</v>
      </c>
      <c r="DG21" s="6">
        <v>1.4159571300590899</v>
      </c>
      <c r="DH21" s="6">
        <v>5.0031345600617831E-2</v>
      </c>
      <c r="DI21" s="6">
        <f t="shared" si="1"/>
        <v>2.0050960334366446</v>
      </c>
      <c r="DJ21" s="6">
        <f t="shared" si="2"/>
        <v>8.2640019707081874E-2</v>
      </c>
      <c r="DK21" s="6">
        <f t="shared" si="3"/>
        <v>0.49872922958510119</v>
      </c>
    </row>
    <row r="22" spans="1:115" x14ac:dyDescent="0.3">
      <c r="A22" s="1" t="s">
        <v>604</v>
      </c>
      <c r="B22" s="2" t="s">
        <v>560</v>
      </c>
      <c r="C22" s="2" t="s">
        <v>594</v>
      </c>
      <c r="D22" s="2" t="s">
        <v>573</v>
      </c>
      <c r="E22" s="114">
        <v>8.5068999999999999</v>
      </c>
      <c r="F22" s="114">
        <v>157.875</v>
      </c>
      <c r="G22" s="114"/>
      <c r="J22" s="3" t="s">
        <v>385</v>
      </c>
      <c r="K22" s="6">
        <v>50.34</v>
      </c>
      <c r="L22" s="6">
        <v>0.6</v>
      </c>
      <c r="M22" s="6">
        <v>11.71</v>
      </c>
      <c r="N22" s="6">
        <v>4.63</v>
      </c>
      <c r="O22" s="6">
        <v>5.37</v>
      </c>
      <c r="P22" s="6">
        <f t="shared" si="4"/>
        <v>9.5360739999999993</v>
      </c>
      <c r="Q22" s="6">
        <v>0.18</v>
      </c>
      <c r="R22" s="6">
        <v>13.04</v>
      </c>
      <c r="S22" s="6">
        <v>10.39</v>
      </c>
      <c r="T22" s="6">
        <v>1.97</v>
      </c>
      <c r="U22" s="6">
        <v>1</v>
      </c>
      <c r="V22" s="6">
        <v>0.21</v>
      </c>
      <c r="W22" s="6">
        <v>0.47</v>
      </c>
      <c r="X22" s="6">
        <v>99.91</v>
      </c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>
        <v>35.22343</v>
      </c>
      <c r="AO22" s="6">
        <v>253</v>
      </c>
      <c r="AP22" s="6">
        <v>731</v>
      </c>
      <c r="AQ22" s="6">
        <v>49</v>
      </c>
      <c r="AR22" s="6">
        <v>314</v>
      </c>
      <c r="AS22" s="6"/>
      <c r="AT22" s="6">
        <v>94</v>
      </c>
      <c r="AU22" s="6">
        <v>15</v>
      </c>
      <c r="AV22" s="6">
        <v>12.119361499999998</v>
      </c>
      <c r="AW22" s="6">
        <v>550.91337499999997</v>
      </c>
      <c r="AX22" s="6">
        <v>17.708643500000004</v>
      </c>
      <c r="AY22" s="6">
        <v>36</v>
      </c>
      <c r="AZ22" s="6">
        <v>1.01</v>
      </c>
      <c r="BA22" s="6">
        <v>1.2672082247735401</v>
      </c>
      <c r="BB22" s="6"/>
      <c r="BC22" s="6"/>
      <c r="BD22" s="6"/>
      <c r="BE22" s="6">
        <v>1.163576E-2</v>
      </c>
      <c r="BF22" s="6">
        <v>0.12043345</v>
      </c>
      <c r="BG22" s="6">
        <v>112.706535</v>
      </c>
      <c r="BH22" s="6">
        <v>5.2215214999999997</v>
      </c>
      <c r="BI22" s="6">
        <v>10.271713</v>
      </c>
      <c r="BJ22" s="6">
        <v>1.6403909999999999</v>
      </c>
      <c r="BK22" s="6">
        <v>8.001358999999999</v>
      </c>
      <c r="BL22" s="6">
        <v>2.2106965000000001</v>
      </c>
      <c r="BM22" s="6">
        <v>0.77296842915184261</v>
      </c>
      <c r="BN22" s="6">
        <v>2.5348138915532812</v>
      </c>
      <c r="BO22" s="6">
        <v>0.42191265</v>
      </c>
      <c r="BP22" s="6">
        <v>2.766778</v>
      </c>
      <c r="BQ22" s="6">
        <v>0.59773149999999997</v>
      </c>
      <c r="BR22" s="6">
        <v>1.7260483499999997</v>
      </c>
      <c r="BS22" s="6">
        <v>0.24627594999999999</v>
      </c>
      <c r="BT22" s="6">
        <v>1.6242394999999998</v>
      </c>
      <c r="BU22" s="6">
        <v>0.2516756</v>
      </c>
      <c r="BV22" s="6">
        <v>1.1200000000000001</v>
      </c>
      <c r="BW22" s="6">
        <v>6.3E-2</v>
      </c>
      <c r="BX22" s="6"/>
      <c r="BY22" s="6">
        <v>2.0000245E-2</v>
      </c>
      <c r="BZ22" s="6">
        <v>6.6350500000000006</v>
      </c>
      <c r="CA22" s="6">
        <v>0.36061325000000005</v>
      </c>
      <c r="CB22" s="6">
        <v>0.1269026</v>
      </c>
      <c r="CC22" s="6">
        <v>3596.9066602721659</v>
      </c>
      <c r="CD22" s="6"/>
      <c r="CE22" s="6"/>
      <c r="CF22" s="6"/>
      <c r="CG22" s="6"/>
      <c r="CH22" s="6"/>
      <c r="CI22" s="6"/>
      <c r="CJ22" s="6"/>
      <c r="CK22" s="6">
        <v>1.5238290504314349</v>
      </c>
      <c r="CL22" s="6">
        <v>1.7566704978613752</v>
      </c>
      <c r="CM22" s="6">
        <v>1.143241490295724</v>
      </c>
      <c r="CN22" s="6">
        <v>2.3127687066899831</v>
      </c>
      <c r="CO22" s="6">
        <f t="shared" si="0"/>
        <v>1.0404105599587916</v>
      </c>
      <c r="CP22" s="6">
        <v>0.98869099174586783</v>
      </c>
      <c r="CQ22" s="6">
        <v>0.61806404657922154</v>
      </c>
      <c r="CR22" s="6">
        <v>0.1934302099493414</v>
      </c>
      <c r="CS22" s="6">
        <v>0.62182947773404118</v>
      </c>
      <c r="CT22" s="6">
        <v>16.031746031746032</v>
      </c>
      <c r="CU22" s="6">
        <v>32.142857142857139</v>
      </c>
      <c r="CV22" s="6">
        <v>16.284460576112551</v>
      </c>
      <c r="CW22" s="6">
        <v>1.5480988085997844</v>
      </c>
      <c r="CX22" s="6">
        <v>21.5849987403097</v>
      </c>
      <c r="CY22" s="6">
        <v>9.2997089821934935</v>
      </c>
      <c r="CZ22" s="6">
        <v>312.54130290553655</v>
      </c>
      <c r="DA22" s="6">
        <v>2.1998669936085683E-2</v>
      </c>
      <c r="DB22" s="6">
        <v>31.10985745463789</v>
      </c>
      <c r="DC22" s="6">
        <v>0.22201975139750024</v>
      </c>
      <c r="DD22" s="6">
        <v>68.852475560714126</v>
      </c>
      <c r="DE22" s="6">
        <v>2.8055555555555556E-2</v>
      </c>
      <c r="DF22" s="6">
        <v>1.0017034722222224E-2</v>
      </c>
      <c r="DG22" s="6">
        <v>0.6843754859032537</v>
      </c>
      <c r="DH22" s="6">
        <v>5.7034295145192787E-2</v>
      </c>
      <c r="DI22" s="6">
        <f t="shared" si="1"/>
        <v>2.3619350281687241</v>
      </c>
      <c r="DJ22" s="6">
        <f t="shared" si="2"/>
        <v>6.9062867978232023E-2</v>
      </c>
      <c r="DK22" s="6">
        <f t="shared" si="3"/>
        <v>0.42338167141512301</v>
      </c>
    </row>
    <row r="23" spans="1:115" x14ac:dyDescent="0.3">
      <c r="A23" s="1" t="s">
        <v>603</v>
      </c>
      <c r="B23" s="2" t="s">
        <v>560</v>
      </c>
      <c r="C23" s="2" t="s">
        <v>594</v>
      </c>
      <c r="D23" s="2" t="s">
        <v>573</v>
      </c>
      <c r="E23" s="114">
        <v>8.5068999999999999</v>
      </c>
      <c r="F23" s="114">
        <v>157.875</v>
      </c>
      <c r="G23" s="114"/>
      <c r="J23" s="3" t="s">
        <v>385</v>
      </c>
      <c r="K23" s="6">
        <v>49.81</v>
      </c>
      <c r="L23" s="6">
        <v>0.55000000000000004</v>
      </c>
      <c r="M23" s="6">
        <v>10.63</v>
      </c>
      <c r="N23" s="6">
        <v>4.1399999999999997</v>
      </c>
      <c r="O23" s="6">
        <v>5.86</v>
      </c>
      <c r="P23" s="6">
        <f t="shared" si="4"/>
        <v>9.585172</v>
      </c>
      <c r="Q23" s="6">
        <v>0.19</v>
      </c>
      <c r="R23" s="6">
        <v>16.47</v>
      </c>
      <c r="S23" s="6">
        <v>10.029999999999999</v>
      </c>
      <c r="T23" s="6">
        <v>1.76</v>
      </c>
      <c r="U23" s="6">
        <v>0.87</v>
      </c>
      <c r="V23" s="6">
        <v>0.19</v>
      </c>
      <c r="W23" s="6">
        <v>0.13</v>
      </c>
      <c r="X23" s="6">
        <v>100.63</v>
      </c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>
        <v>47.520537027954873</v>
      </c>
      <c r="AO23" s="6">
        <v>323.13965179009313</v>
      </c>
      <c r="AP23" s="6">
        <v>1397.2059833251592</v>
      </c>
      <c r="AQ23" s="6">
        <v>86.742864149092682</v>
      </c>
      <c r="AR23" s="6">
        <v>632.99399215301617</v>
      </c>
      <c r="AS23" s="6">
        <v>130.89099999999999</v>
      </c>
      <c r="AT23" s="6">
        <v>99.864664051005391</v>
      </c>
      <c r="AU23" s="6">
        <v>14.999627574791562</v>
      </c>
      <c r="AV23" s="6">
        <v>17.046076508092202</v>
      </c>
      <c r="AW23" s="6">
        <v>561.92779548798421</v>
      </c>
      <c r="AX23" s="6">
        <v>17.166666257969592</v>
      </c>
      <c r="AY23" s="6">
        <v>31.6</v>
      </c>
      <c r="AZ23" s="6">
        <v>1.42</v>
      </c>
      <c r="BA23" s="6">
        <v>2.3790926924963216</v>
      </c>
      <c r="BB23" s="6"/>
      <c r="BC23" s="6"/>
      <c r="BD23" s="6">
        <v>0.50913401177047568</v>
      </c>
      <c r="BE23" s="6">
        <v>0.10341286414909268</v>
      </c>
      <c r="BF23" s="6">
        <v>0.12387224374693477</v>
      </c>
      <c r="BG23" s="6">
        <v>90.436180725846</v>
      </c>
      <c r="BH23" s="6">
        <v>4.0603999509563513</v>
      </c>
      <c r="BI23" s="6">
        <v>8.374855934281511</v>
      </c>
      <c r="BJ23" s="6">
        <v>1.3444735164296224</v>
      </c>
      <c r="BK23" s="6">
        <v>6.5425049043648853</v>
      </c>
      <c r="BL23" s="6">
        <v>1.7781673982344284</v>
      </c>
      <c r="BM23" s="6">
        <v>0.61698858769063269</v>
      </c>
      <c r="BN23" s="6">
        <v>2.0484672786905347</v>
      </c>
      <c r="BO23" s="6">
        <v>0.33836666257969589</v>
      </c>
      <c r="BP23" s="6">
        <v>2.1405906939676314</v>
      </c>
      <c r="BQ23" s="6">
        <v>0.45842500000000003</v>
      </c>
      <c r="BR23" s="6">
        <v>1.2853661439431092</v>
      </c>
      <c r="BS23" s="6">
        <v>0.18982257356547327</v>
      </c>
      <c r="BT23" s="6">
        <v>1.242401446787641</v>
      </c>
      <c r="BU23" s="6">
        <v>0.19139637199607651</v>
      </c>
      <c r="BV23" s="6">
        <v>0.94699999999999995</v>
      </c>
      <c r="BW23" s="6">
        <v>7.6999999999999999E-2</v>
      </c>
      <c r="BX23" s="6"/>
      <c r="BY23" s="6"/>
      <c r="BZ23" s="6">
        <v>2.5382609428641487</v>
      </c>
      <c r="CA23" s="6">
        <v>0.2592475232957332</v>
      </c>
      <c r="CB23" s="6">
        <v>0.10860435507601764</v>
      </c>
      <c r="CC23" s="6">
        <v>3297.164438582819</v>
      </c>
      <c r="CD23" s="6"/>
      <c r="CE23" s="6"/>
      <c r="CF23" s="6"/>
      <c r="CG23" s="6"/>
      <c r="CH23" s="6"/>
      <c r="CI23" s="6"/>
      <c r="CJ23" s="6"/>
      <c r="CK23" s="6">
        <v>1.4732093694810733</v>
      </c>
      <c r="CL23" s="6">
        <v>1.8724614951542207</v>
      </c>
      <c r="CM23" s="6">
        <v>1.1563396463818387</v>
      </c>
      <c r="CN23" s="6">
        <v>2.3512134917473189</v>
      </c>
      <c r="CO23" s="6">
        <f t="shared" si="0"/>
        <v>1.0991977319338884</v>
      </c>
      <c r="CP23" s="6">
        <v>0.9790153628090249</v>
      </c>
      <c r="CQ23" s="6">
        <v>0.70555184247211578</v>
      </c>
      <c r="CR23" s="6">
        <v>0.34971924370788782</v>
      </c>
      <c r="CS23" s="6">
        <v>1.1429477997402198</v>
      </c>
      <c r="CT23" s="6">
        <v>18.441558441558442</v>
      </c>
      <c r="CU23" s="6">
        <v>33.368532206969377</v>
      </c>
      <c r="CV23" s="6">
        <v>17.771105257793028</v>
      </c>
      <c r="CW23" s="6">
        <v>3.2994464016104685</v>
      </c>
      <c r="CX23" s="6">
        <v>22.27272727272727</v>
      </c>
      <c r="CY23" s="6">
        <v>5.305395683453237</v>
      </c>
      <c r="CZ23" s="6">
        <v>348.84105960264901</v>
      </c>
      <c r="DA23" s="6">
        <v>3.0334994362201294E-2</v>
      </c>
      <c r="DB23" s="6">
        <v>32.733658768901059</v>
      </c>
      <c r="DC23" s="6">
        <v>0.20866646925278848</v>
      </c>
      <c r="DD23" s="6">
        <v>85.888784754764117</v>
      </c>
      <c r="DE23" s="6">
        <v>4.493670886075949E-2</v>
      </c>
      <c r="DF23" s="6">
        <v>8.2040355473333281E-3</v>
      </c>
      <c r="DG23" s="6">
        <v>0.99297535420883443</v>
      </c>
      <c r="DH23" s="6">
        <v>8.2718448571269199E-2</v>
      </c>
      <c r="DI23" s="6">
        <f t="shared" si="1"/>
        <v>2.2834745226956636</v>
      </c>
      <c r="DJ23" s="6">
        <f t="shared" si="2"/>
        <v>6.3847780126849885E-2</v>
      </c>
      <c r="DK23" s="6">
        <f t="shared" si="3"/>
        <v>0.43792912513842736</v>
      </c>
    </row>
    <row r="24" spans="1:115" x14ac:dyDescent="0.3">
      <c r="A24" s="1" t="s">
        <v>602</v>
      </c>
      <c r="B24" s="2" t="s">
        <v>155</v>
      </c>
      <c r="C24" s="2" t="s">
        <v>594</v>
      </c>
      <c r="D24" s="2" t="s">
        <v>573</v>
      </c>
      <c r="E24" s="114">
        <v>8.5068999999999999</v>
      </c>
      <c r="F24" s="114">
        <v>157.875</v>
      </c>
      <c r="G24" s="114"/>
      <c r="J24" s="3" t="s">
        <v>385</v>
      </c>
      <c r="K24" s="6">
        <v>49.53</v>
      </c>
      <c r="L24" s="6">
        <v>0.56999999999999995</v>
      </c>
      <c r="M24" s="6">
        <v>12.18</v>
      </c>
      <c r="N24" s="6">
        <v>5.73</v>
      </c>
      <c r="O24" s="6">
        <v>4.6399999999999997</v>
      </c>
      <c r="P24" s="6">
        <f t="shared" si="4"/>
        <v>9.7958540000000003</v>
      </c>
      <c r="Q24" s="6">
        <v>0.18</v>
      </c>
      <c r="R24" s="6">
        <v>13.59</v>
      </c>
      <c r="S24" s="6">
        <v>10.68</v>
      </c>
      <c r="T24" s="6">
        <v>1.9</v>
      </c>
      <c r="U24" s="6">
        <v>1.1200000000000001</v>
      </c>
      <c r="V24" s="6">
        <v>0.26</v>
      </c>
      <c r="W24" s="6">
        <v>0.22</v>
      </c>
      <c r="X24" s="6">
        <v>100.6</v>
      </c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>
        <v>34.491458999999999</v>
      </c>
      <c r="AO24" s="6">
        <v>260</v>
      </c>
      <c r="AP24" s="6">
        <v>733</v>
      </c>
      <c r="AQ24" s="6">
        <v>52</v>
      </c>
      <c r="AR24" s="6">
        <v>385</v>
      </c>
      <c r="AS24" s="6"/>
      <c r="AT24" s="6">
        <v>75</v>
      </c>
      <c r="AU24" s="6">
        <v>17</v>
      </c>
      <c r="AV24" s="6">
        <v>17.828068500000001</v>
      </c>
      <c r="AW24" s="6">
        <v>664.30107499999997</v>
      </c>
      <c r="AX24" s="6">
        <v>11.833045499999999</v>
      </c>
      <c r="AY24" s="6">
        <v>28.7</v>
      </c>
      <c r="AZ24" s="6">
        <v>0.60499999999999998</v>
      </c>
      <c r="BA24" s="6">
        <v>1.2279178883139932</v>
      </c>
      <c r="BB24" s="6"/>
      <c r="BC24" s="6"/>
      <c r="BD24" s="6"/>
      <c r="BE24" s="6">
        <v>2.4496507000000001E-2</v>
      </c>
      <c r="BF24" s="6">
        <v>0.15478782999999999</v>
      </c>
      <c r="BG24" s="6">
        <v>100.953125</v>
      </c>
      <c r="BH24" s="6">
        <v>3.9274749</v>
      </c>
      <c r="BI24" s="6">
        <v>9.2366139999999994</v>
      </c>
      <c r="BJ24" s="6">
        <v>1.3839372999999999</v>
      </c>
      <c r="BK24" s="6">
        <v>6.8398289999999999</v>
      </c>
      <c r="BL24" s="6">
        <v>1.9513400999999999</v>
      </c>
      <c r="BM24" s="6">
        <v>0.64885072634726082</v>
      </c>
      <c r="BN24" s="6">
        <v>2.1160559143648401</v>
      </c>
      <c r="BO24" s="6">
        <v>0.350605</v>
      </c>
      <c r="BP24" s="6">
        <v>2.2635171000000001</v>
      </c>
      <c r="BQ24" s="6">
        <v>0.47577241999999997</v>
      </c>
      <c r="BR24" s="6">
        <v>1.3459786199999999</v>
      </c>
      <c r="BS24" s="6">
        <v>0.19742704</v>
      </c>
      <c r="BT24" s="6">
        <v>1.3305977999999998</v>
      </c>
      <c r="BU24" s="6">
        <v>0.19817767999999999</v>
      </c>
      <c r="BV24" s="6">
        <v>0.90700000000000003</v>
      </c>
      <c r="BW24" s="6">
        <v>3.9E-2</v>
      </c>
      <c r="BX24" s="6"/>
      <c r="BY24" s="6">
        <v>2.6106012000000001E-2</v>
      </c>
      <c r="BZ24" s="6">
        <v>3.2687440999999997</v>
      </c>
      <c r="CA24" s="6">
        <v>0.32595264000000002</v>
      </c>
      <c r="CB24" s="6">
        <v>0.11969459</v>
      </c>
      <c r="CC24" s="6">
        <v>3417.0613272585574</v>
      </c>
      <c r="CD24" s="6"/>
      <c r="CE24" s="6"/>
      <c r="CF24" s="6"/>
      <c r="CG24" s="6"/>
      <c r="CH24" s="6"/>
      <c r="CI24" s="6"/>
      <c r="CJ24" s="6"/>
      <c r="CK24" s="6">
        <v>1.2985203215951686</v>
      </c>
      <c r="CL24" s="6">
        <v>1.9282506788385725</v>
      </c>
      <c r="CM24" s="6">
        <v>1.1416966068098044</v>
      </c>
      <c r="CN24" s="6">
        <v>2.1234978073700166</v>
      </c>
      <c r="CO24" s="6">
        <f t="shared" si="0"/>
        <v>1.0602031229195581</v>
      </c>
      <c r="CP24" s="6">
        <v>0.96440029171675989</v>
      </c>
      <c r="CQ24" s="6">
        <v>0.70134620381479928</v>
      </c>
      <c r="CR24" s="6">
        <v>0.15404299592086507</v>
      </c>
      <c r="CS24" s="6">
        <v>0.45468285006934483</v>
      </c>
      <c r="CT24" s="6">
        <v>15.512820512820513</v>
      </c>
      <c r="CU24" s="6">
        <v>31.642778390297682</v>
      </c>
      <c r="CV24" s="6">
        <v>14.70784103703911</v>
      </c>
      <c r="CW24" s="6">
        <v>2.8257378728423554</v>
      </c>
      <c r="CX24" s="6">
        <v>25.704333591030714</v>
      </c>
      <c r="CY24" s="6">
        <v>5.6625946327276004</v>
      </c>
      <c r="CZ24" s="6">
        <v>309.71715706919878</v>
      </c>
      <c r="DA24" s="6">
        <v>2.6837332003414267E-2</v>
      </c>
      <c r="DB24" s="6">
        <v>56.139484547743862</v>
      </c>
      <c r="DC24" s="6">
        <v>0.2449670666823589</v>
      </c>
      <c r="DD24" s="6">
        <v>97.122468266385013</v>
      </c>
      <c r="DE24" s="6">
        <v>2.1080139372822299E-2</v>
      </c>
      <c r="DF24" s="6">
        <v>1.1357234843205576E-2</v>
      </c>
      <c r="DG24" s="6">
        <v>1.506633985308347</v>
      </c>
      <c r="DH24" s="6">
        <v>5.1128004198073951E-2</v>
      </c>
      <c r="DI24" s="6">
        <f t="shared" si="1"/>
        <v>2.0127064984725114</v>
      </c>
      <c r="DJ24" s="6">
        <f t="shared" si="2"/>
        <v>8.2992927593248278E-2</v>
      </c>
      <c r="DK24" s="6">
        <f t="shared" si="3"/>
        <v>0.49684342985871149</v>
      </c>
    </row>
    <row r="25" spans="1:115" x14ac:dyDescent="0.3">
      <c r="A25" s="1" t="s">
        <v>601</v>
      </c>
      <c r="B25" s="2" t="s">
        <v>560</v>
      </c>
      <c r="C25" s="2" t="s">
        <v>594</v>
      </c>
      <c r="D25" s="2" t="s">
        <v>573</v>
      </c>
      <c r="E25" s="114">
        <v>8.5068999999999999</v>
      </c>
      <c r="F25" s="114">
        <v>157.875</v>
      </c>
      <c r="G25" s="114"/>
      <c r="J25" s="3" t="s">
        <v>385</v>
      </c>
      <c r="K25" s="6">
        <v>48.93</v>
      </c>
      <c r="L25" s="6">
        <v>0.54</v>
      </c>
      <c r="M25" s="6">
        <v>10.38</v>
      </c>
      <c r="N25" s="6">
        <v>4.22</v>
      </c>
      <c r="O25" s="6">
        <v>5.77</v>
      </c>
      <c r="P25" s="6">
        <f t="shared" si="4"/>
        <v>9.5671559999999989</v>
      </c>
      <c r="Q25" s="6">
        <v>0.19</v>
      </c>
      <c r="R25" s="6">
        <v>16.97</v>
      </c>
      <c r="S25" s="6">
        <v>10.01</v>
      </c>
      <c r="T25" s="6">
        <v>1.66</v>
      </c>
      <c r="U25" s="6">
        <v>0.81</v>
      </c>
      <c r="V25" s="6">
        <v>0.19</v>
      </c>
      <c r="W25" s="6">
        <v>0.18</v>
      </c>
      <c r="X25" s="6">
        <v>99.85</v>
      </c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>
        <v>33.369016000000002</v>
      </c>
      <c r="AO25" s="6">
        <v>231</v>
      </c>
      <c r="AP25" s="6">
        <v>1038</v>
      </c>
      <c r="AQ25" s="6">
        <v>58</v>
      </c>
      <c r="AR25" s="6">
        <v>515</v>
      </c>
      <c r="AS25" s="6"/>
      <c r="AT25" s="6">
        <v>80</v>
      </c>
      <c r="AU25" s="6">
        <v>10</v>
      </c>
      <c r="AV25" s="6">
        <v>10.6844465</v>
      </c>
      <c r="AW25" s="6">
        <v>463.64991500000002</v>
      </c>
      <c r="AX25" s="6">
        <v>11.028384500000001</v>
      </c>
      <c r="AY25" s="6">
        <v>28.588503000000003</v>
      </c>
      <c r="AZ25" s="6">
        <v>1.0329093999999999</v>
      </c>
      <c r="BA25" s="6">
        <v>0.92018212986672621</v>
      </c>
      <c r="BB25" s="6"/>
      <c r="BC25" s="6"/>
      <c r="BD25" s="6"/>
      <c r="BE25" s="6">
        <v>2.1272654000000002E-2</v>
      </c>
      <c r="BF25" s="6">
        <v>0.12106930000000002</v>
      </c>
      <c r="BG25" s="6">
        <v>91.566345000000013</v>
      </c>
      <c r="BH25" s="6">
        <v>3.5668534999999997</v>
      </c>
      <c r="BI25" s="6">
        <v>8.1985450000000011</v>
      </c>
      <c r="BJ25" s="6">
        <v>1.215249</v>
      </c>
      <c r="BK25" s="6">
        <v>5.960051</v>
      </c>
      <c r="BL25" s="6">
        <v>1.7060341000000001</v>
      </c>
      <c r="BM25" s="6">
        <v>0.57259909620124505</v>
      </c>
      <c r="BN25" s="6">
        <v>1.8704329954545458</v>
      </c>
      <c r="BO25" s="6">
        <v>0.31571003999999997</v>
      </c>
      <c r="BP25" s="6">
        <v>2.0717574999999999</v>
      </c>
      <c r="BQ25" s="6">
        <v>0.43960870000000002</v>
      </c>
      <c r="BR25" s="6">
        <v>1.2489326999999999</v>
      </c>
      <c r="BS25" s="6">
        <v>0.18279814</v>
      </c>
      <c r="BT25" s="6">
        <v>1.2229276999999998</v>
      </c>
      <c r="BU25" s="6">
        <v>0.18580153999999999</v>
      </c>
      <c r="BV25" s="6">
        <v>0.94434980000000002</v>
      </c>
      <c r="BW25" s="6">
        <v>6.1535820000000005E-2</v>
      </c>
      <c r="BX25" s="6"/>
      <c r="BY25" s="6">
        <v>2.7884056000000001E-2</v>
      </c>
      <c r="BZ25" s="6">
        <v>2.0796585999999997</v>
      </c>
      <c r="CA25" s="6">
        <v>0.32539202</v>
      </c>
      <c r="CB25" s="6">
        <v>0.11287340000000001</v>
      </c>
      <c r="CC25" s="6">
        <v>3237.2159942449498</v>
      </c>
      <c r="CD25" s="6"/>
      <c r="CE25" s="6"/>
      <c r="CF25" s="6"/>
      <c r="CG25" s="6"/>
      <c r="CH25" s="6"/>
      <c r="CI25" s="6"/>
      <c r="CJ25" s="6"/>
      <c r="CK25" s="6">
        <v>1.34885686426292</v>
      </c>
      <c r="CL25" s="6">
        <v>1.8622307852795481</v>
      </c>
      <c r="CM25" s="6">
        <v>1.1369774968444868</v>
      </c>
      <c r="CN25" s="6">
        <v>2.0983101901087524</v>
      </c>
      <c r="CO25" s="6">
        <f t="shared" si="0"/>
        <v>1.0196476294575965</v>
      </c>
      <c r="CP25" s="6">
        <v>0.96865631269303476</v>
      </c>
      <c r="CQ25" s="6">
        <v>0.75232212354215722</v>
      </c>
      <c r="CR25" s="6">
        <v>0.28958559694139385</v>
      </c>
      <c r="CS25" s="6">
        <v>0.84462016846948518</v>
      </c>
      <c r="CT25" s="6">
        <v>16.78549826751313</v>
      </c>
      <c r="CU25" s="6">
        <v>30.273213379194871</v>
      </c>
      <c r="CV25" s="6">
        <v>16.757286973337756</v>
      </c>
      <c r="CW25" s="6">
        <v>3.9422552336234431</v>
      </c>
      <c r="CX25" s="6">
        <v>25.671462256579929</v>
      </c>
      <c r="CY25" s="6">
        <v>8.5700597592959085</v>
      </c>
      <c r="CZ25" s="6">
        <v>281.40316717047949</v>
      </c>
      <c r="DA25" s="6">
        <v>2.3044211061701583E-2</v>
      </c>
      <c r="DB25" s="6">
        <v>42.041507983331556</v>
      </c>
      <c r="DC25" s="6">
        <v>0.26607625291339793</v>
      </c>
      <c r="DD25" s="6">
        <v>77.792944221450455</v>
      </c>
      <c r="DE25" s="6">
        <v>3.613023738948485E-2</v>
      </c>
      <c r="DF25" s="6">
        <v>1.13819188084105E-2</v>
      </c>
      <c r="DG25" s="6">
        <v>0.96881338332010447</v>
      </c>
      <c r="DH25" s="6">
        <v>9.3659175557399152E-2</v>
      </c>
      <c r="DI25" s="6">
        <f t="shared" si="1"/>
        <v>2.0907281396075259</v>
      </c>
      <c r="DJ25" s="6">
        <f t="shared" si="2"/>
        <v>9.1226628735943324E-2</v>
      </c>
      <c r="DK25" s="6">
        <f t="shared" si="3"/>
        <v>0.47830226276464682</v>
      </c>
    </row>
    <row r="26" spans="1:115" x14ac:dyDescent="0.3">
      <c r="A26" s="1" t="s">
        <v>600</v>
      </c>
      <c r="B26" s="2" t="s">
        <v>155</v>
      </c>
      <c r="C26" s="2" t="s">
        <v>594</v>
      </c>
      <c r="D26" s="2" t="s">
        <v>573</v>
      </c>
      <c r="E26" s="114">
        <v>8.4688888900000006</v>
      </c>
      <c r="F26" s="114">
        <v>157.82833332999999</v>
      </c>
      <c r="G26" s="114"/>
      <c r="J26" s="3" t="s">
        <v>385</v>
      </c>
      <c r="K26" s="6">
        <v>49.61</v>
      </c>
      <c r="L26" s="6">
        <v>0.98</v>
      </c>
      <c r="M26" s="6">
        <v>16.93</v>
      </c>
      <c r="N26" s="6">
        <v>5.09</v>
      </c>
      <c r="O26" s="6">
        <v>4.4800000000000004</v>
      </c>
      <c r="P26" s="6">
        <f t="shared" si="4"/>
        <v>9.0599820000000015</v>
      </c>
      <c r="Q26" s="6">
        <v>0.17</v>
      </c>
      <c r="R26" s="6">
        <v>5.83</v>
      </c>
      <c r="S26" s="6">
        <v>11.14</v>
      </c>
      <c r="T26" s="6">
        <v>2.69</v>
      </c>
      <c r="U26" s="6">
        <v>1.1200000000000001</v>
      </c>
      <c r="V26" s="6">
        <v>0.3</v>
      </c>
      <c r="W26" s="6">
        <v>1.1000000000000001</v>
      </c>
      <c r="X26" s="6">
        <v>99.44</v>
      </c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>
        <v>31.282552999999997</v>
      </c>
      <c r="AO26" s="6">
        <v>264</v>
      </c>
      <c r="AP26" s="6">
        <v>45</v>
      </c>
      <c r="AQ26" s="6">
        <v>24</v>
      </c>
      <c r="AR26" s="6">
        <v>23</v>
      </c>
      <c r="AS26" s="6">
        <v>97</v>
      </c>
      <c r="AT26" s="6">
        <v>69</v>
      </c>
      <c r="AU26" s="6">
        <v>18</v>
      </c>
      <c r="AV26" s="6">
        <v>17.3133345</v>
      </c>
      <c r="AW26" s="6">
        <v>571.48897499999998</v>
      </c>
      <c r="AX26" s="6">
        <v>15.611945499999999</v>
      </c>
      <c r="AY26" s="6">
        <v>44.2</v>
      </c>
      <c r="AZ26" s="6">
        <v>2.48</v>
      </c>
      <c r="BA26" s="6">
        <v>1.4205292553980886</v>
      </c>
      <c r="BB26" s="6"/>
      <c r="BC26" s="6"/>
      <c r="BD26" s="6"/>
      <c r="BE26" s="6">
        <v>3.0799404000000002E-2</v>
      </c>
      <c r="BF26" s="6">
        <v>0.21288404</v>
      </c>
      <c r="BG26" s="6">
        <v>104.007305</v>
      </c>
      <c r="BH26" s="6">
        <v>6.3085565000000008</v>
      </c>
      <c r="BI26" s="6">
        <v>14.742328000000001</v>
      </c>
      <c r="BJ26" s="6">
        <v>2.1203711000000003</v>
      </c>
      <c r="BK26" s="6">
        <v>10.070709000000001</v>
      </c>
      <c r="BL26" s="6">
        <v>2.7460396</v>
      </c>
      <c r="BM26" s="6">
        <v>0.964605591951743</v>
      </c>
      <c r="BN26" s="6">
        <v>2.9034224755087297</v>
      </c>
      <c r="BO26" s="6">
        <v>0.47606111000000001</v>
      </c>
      <c r="BP26" s="6">
        <v>2.9930509000000001</v>
      </c>
      <c r="BQ26" s="6">
        <v>0.6148344</v>
      </c>
      <c r="BR26" s="6">
        <v>1.7223497149999998</v>
      </c>
      <c r="BS26" s="6">
        <v>0.24732409999999999</v>
      </c>
      <c r="BT26" s="6">
        <v>1.6361713999999998</v>
      </c>
      <c r="BU26" s="6">
        <v>0.24219676000000001</v>
      </c>
      <c r="BV26" s="6">
        <v>1.32</v>
      </c>
      <c r="BW26" s="6">
        <v>0.127</v>
      </c>
      <c r="BX26" s="6"/>
      <c r="BY26" s="6">
        <v>1.0310336999999999E-2</v>
      </c>
      <c r="BZ26" s="6">
        <v>2.1164593999999997</v>
      </c>
      <c r="CA26" s="6">
        <v>0.53258309999999998</v>
      </c>
      <c r="CB26" s="6">
        <v>0.20386062000000002</v>
      </c>
      <c r="CC26" s="6">
        <v>5874.9475451112039</v>
      </c>
      <c r="CD26" s="6"/>
      <c r="CE26" s="6"/>
      <c r="CF26" s="6"/>
      <c r="CG26" s="6"/>
      <c r="CH26" s="6"/>
      <c r="CI26" s="6"/>
      <c r="CJ26" s="6"/>
      <c r="CK26" s="6">
        <v>1.4821477634965292</v>
      </c>
      <c r="CL26" s="6">
        <v>2.5028497082341814</v>
      </c>
      <c r="CM26" s="6">
        <v>1.2277191700628618</v>
      </c>
      <c r="CN26" s="6">
        <v>2.7738718914871079</v>
      </c>
      <c r="CO26" s="6">
        <f t="shared" si="0"/>
        <v>1.1830148013053441</v>
      </c>
      <c r="CP26" s="6">
        <v>1.0303321487983028</v>
      </c>
      <c r="CQ26" s="6">
        <v>0.84236462965068482</v>
      </c>
      <c r="CR26" s="6">
        <v>0.39311687229875797</v>
      </c>
      <c r="CS26" s="6">
        <v>1.5157336205730036</v>
      </c>
      <c r="CT26" s="6">
        <v>19.527559055118111</v>
      </c>
      <c r="CU26" s="6">
        <v>33.484848484848484</v>
      </c>
      <c r="CV26" s="6">
        <v>16.095907721068553</v>
      </c>
      <c r="CW26" s="6">
        <v>6.9655614466311064</v>
      </c>
      <c r="CX26" s="6">
        <v>16.486704208799587</v>
      </c>
      <c r="CY26" s="6">
        <v>6.0073525986574108</v>
      </c>
      <c r="CZ26" s="6">
        <v>195.28840663550909</v>
      </c>
      <c r="DA26" s="6">
        <v>3.0295132990098367E-2</v>
      </c>
      <c r="DB26" s="6">
        <v>36.605878171942123</v>
      </c>
      <c r="DC26" s="6">
        <v>0.32550568968507826</v>
      </c>
      <c r="DD26" s="6">
        <v>56.74764060802471</v>
      </c>
      <c r="DE26" s="6">
        <v>5.6108597285067868E-2</v>
      </c>
      <c r="DF26" s="6">
        <v>1.204939140271493E-2</v>
      </c>
      <c r="DG26" s="6">
        <v>1.1089799474383255</v>
      </c>
      <c r="DH26" s="6">
        <v>0.15885271954094382</v>
      </c>
      <c r="DI26" s="6">
        <f t="shared" si="1"/>
        <v>2.2973290334196204</v>
      </c>
      <c r="DJ26" s="6">
        <f t="shared" si="2"/>
        <v>8.4422339722248649E-2</v>
      </c>
      <c r="DK26" s="6">
        <f t="shared" si="3"/>
        <v>0.4352881043389244</v>
      </c>
    </row>
    <row r="27" spans="1:115" x14ac:dyDescent="0.3">
      <c r="A27" s="1" t="s">
        <v>599</v>
      </c>
      <c r="B27" s="2" t="s">
        <v>560</v>
      </c>
      <c r="C27" s="2" t="s">
        <v>594</v>
      </c>
      <c r="D27" s="2" t="s">
        <v>573</v>
      </c>
      <c r="E27" s="114">
        <v>8.4038888899999993</v>
      </c>
      <c r="F27" s="114">
        <v>157.85555556</v>
      </c>
      <c r="G27" s="114"/>
      <c r="J27" s="3" t="s">
        <v>385</v>
      </c>
      <c r="K27" s="6">
        <v>47.91</v>
      </c>
      <c r="L27" s="6">
        <v>0.43</v>
      </c>
      <c r="M27" s="6">
        <v>9.1</v>
      </c>
      <c r="N27" s="6">
        <v>4.4000000000000004</v>
      </c>
      <c r="O27" s="6">
        <v>5.65</v>
      </c>
      <c r="P27" s="6">
        <f t="shared" si="4"/>
        <v>9.6091200000000008</v>
      </c>
      <c r="Q27" s="6">
        <v>0.18</v>
      </c>
      <c r="R27" s="6">
        <v>20.440000000000001</v>
      </c>
      <c r="S27" s="6">
        <v>9.14</v>
      </c>
      <c r="T27" s="6">
        <v>1.47</v>
      </c>
      <c r="U27" s="6">
        <v>0.94</v>
      </c>
      <c r="V27" s="6">
        <v>0.18</v>
      </c>
      <c r="W27" s="6">
        <v>0.04</v>
      </c>
      <c r="X27" s="6">
        <v>99.88</v>
      </c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>
        <v>28.300525999999998</v>
      </c>
      <c r="AO27" s="6">
        <v>178</v>
      </c>
      <c r="AP27" s="6">
        <v>1126</v>
      </c>
      <c r="AQ27" s="6">
        <v>71</v>
      </c>
      <c r="AR27" s="6">
        <v>721</v>
      </c>
      <c r="AS27" s="6"/>
      <c r="AT27" s="6">
        <v>66</v>
      </c>
      <c r="AU27" s="6">
        <v>12</v>
      </c>
      <c r="AV27" s="6">
        <v>12.970520499999999</v>
      </c>
      <c r="AW27" s="6">
        <v>510.27047499999998</v>
      </c>
      <c r="AX27" s="6">
        <v>11.704136499999999</v>
      </c>
      <c r="AY27" s="6">
        <v>20.925841000000002</v>
      </c>
      <c r="AZ27" s="6">
        <v>0.51752180000000003</v>
      </c>
      <c r="BA27" s="6">
        <v>0.8282301473309378</v>
      </c>
      <c r="BB27" s="6"/>
      <c r="BC27" s="6"/>
      <c r="BD27" s="6"/>
      <c r="BE27" s="6">
        <v>1.2947231999999998E-2</v>
      </c>
      <c r="BF27" s="6">
        <v>4.9337639999999995E-2</v>
      </c>
      <c r="BG27" s="6">
        <v>96.981544999999997</v>
      </c>
      <c r="BH27" s="6">
        <v>4.2572985000000001</v>
      </c>
      <c r="BI27" s="6">
        <v>7.9946769999999994</v>
      </c>
      <c r="BJ27" s="6">
        <v>1.2324227999999999</v>
      </c>
      <c r="BK27" s="6">
        <v>6.0761529999999997</v>
      </c>
      <c r="BL27" s="6">
        <v>1.6141269</v>
      </c>
      <c r="BM27" s="6">
        <v>0.55022842459487054</v>
      </c>
      <c r="BN27" s="6">
        <v>1.8351057133835038</v>
      </c>
      <c r="BO27" s="6">
        <v>0.28910639999999999</v>
      </c>
      <c r="BP27" s="6">
        <v>1.8783363</v>
      </c>
      <c r="BQ27" s="6">
        <v>0.40477277999999994</v>
      </c>
      <c r="BR27" s="6">
        <v>1.1588411599999997</v>
      </c>
      <c r="BS27" s="6">
        <v>0.16445856</v>
      </c>
      <c r="BT27" s="6">
        <v>1.0739270999999999</v>
      </c>
      <c r="BU27" s="6">
        <v>0.16284559999999998</v>
      </c>
      <c r="BV27" s="6">
        <v>0.73472779999999993</v>
      </c>
      <c r="BW27" s="6">
        <v>3.7352584000000001E-2</v>
      </c>
      <c r="BX27" s="6"/>
      <c r="BY27" s="6">
        <v>9.1476991999999997E-3</v>
      </c>
      <c r="BZ27" s="6">
        <v>2.6090447999999995</v>
      </c>
      <c r="CA27" s="6">
        <v>0.29106205999999996</v>
      </c>
      <c r="CB27" s="6">
        <v>0.1013647</v>
      </c>
      <c r="CC27" s="6">
        <v>2577.7831065283858</v>
      </c>
      <c r="CD27" s="6"/>
      <c r="CE27" s="6"/>
      <c r="CF27" s="6"/>
      <c r="CG27" s="6"/>
      <c r="CH27" s="6"/>
      <c r="CI27" s="6"/>
      <c r="CJ27" s="6"/>
      <c r="CK27" s="6">
        <v>1.7016284119596712</v>
      </c>
      <c r="CL27" s="6">
        <v>2.0678718426149327</v>
      </c>
      <c r="CM27" s="6">
        <v>1.1738491274330864</v>
      </c>
      <c r="CN27" s="6">
        <v>2.8519670248185314</v>
      </c>
      <c r="CO27" s="6">
        <f t="shared" si="0"/>
        <v>1.1391870164393245</v>
      </c>
      <c r="CP27" s="6">
        <v>0.96768705494845852</v>
      </c>
      <c r="CQ27" s="6">
        <v>0.61718028271530601</v>
      </c>
      <c r="CR27" s="6">
        <v>0.12156107916792774</v>
      </c>
      <c r="CS27" s="6">
        <v>0.48189658311071587</v>
      </c>
      <c r="CT27" s="6">
        <v>13.855046815502778</v>
      </c>
      <c r="CU27" s="6">
        <v>28.481079659705273</v>
      </c>
      <c r="CV27" s="6">
        <v>12.964185777462728</v>
      </c>
      <c r="CW27" s="6">
        <v>3.0642160686547051</v>
      </c>
      <c r="CX27" s="6">
        <v>22.780066983792654</v>
      </c>
      <c r="CY27" s="6">
        <v>7.4770742623628719</v>
      </c>
      <c r="CZ27" s="6">
        <v>333.19885456730435</v>
      </c>
      <c r="DA27" s="6">
        <v>2.5418912391511578E-2</v>
      </c>
      <c r="DB27" s="6">
        <v>43.597447364015281</v>
      </c>
      <c r="DC27" s="6">
        <v>0.27102590110632274</v>
      </c>
      <c r="DD27" s="6">
        <v>83.979201149148153</v>
      </c>
      <c r="DE27" s="6">
        <v>2.4731230634888222E-2</v>
      </c>
      <c r="DF27" s="6">
        <v>1.3909216838644618E-2</v>
      </c>
      <c r="DG27" s="6">
        <v>1.1081996950394419</v>
      </c>
      <c r="DH27" s="6">
        <v>4.4216999690664928E-2</v>
      </c>
      <c r="DI27" s="6">
        <f t="shared" si="1"/>
        <v>2.6375240385374905</v>
      </c>
      <c r="DJ27" s="6">
        <f t="shared" si="2"/>
        <v>6.8367782996658549E-2</v>
      </c>
      <c r="DK27" s="6">
        <f t="shared" si="3"/>
        <v>0.37914346386564157</v>
      </c>
    </row>
    <row r="28" spans="1:115" x14ac:dyDescent="0.3">
      <c r="A28" s="1" t="s">
        <v>598</v>
      </c>
      <c r="B28" s="2" t="s">
        <v>560</v>
      </c>
      <c r="C28" s="2" t="s">
        <v>594</v>
      </c>
      <c r="D28" s="2" t="s">
        <v>573</v>
      </c>
      <c r="E28" s="114">
        <v>8.4038888899999993</v>
      </c>
      <c r="F28" s="114">
        <v>157.85555556</v>
      </c>
      <c r="G28" s="114"/>
      <c r="J28" s="3" t="s">
        <v>385</v>
      </c>
      <c r="K28" s="6">
        <v>46.78</v>
      </c>
      <c r="L28" s="6">
        <v>0.37</v>
      </c>
      <c r="M28" s="6">
        <v>7.87</v>
      </c>
      <c r="N28" s="6">
        <v>4.34</v>
      </c>
      <c r="O28" s="6">
        <v>5.82</v>
      </c>
      <c r="P28" s="6">
        <f t="shared" si="4"/>
        <v>9.7251320000000003</v>
      </c>
      <c r="Q28" s="6">
        <v>0.19</v>
      </c>
      <c r="R28" s="6">
        <v>24.13</v>
      </c>
      <c r="S28" s="6">
        <v>8.0299999999999994</v>
      </c>
      <c r="T28" s="6">
        <v>1.2</v>
      </c>
      <c r="U28" s="6">
        <v>0.72</v>
      </c>
      <c r="V28" s="6">
        <v>0.15</v>
      </c>
      <c r="W28" s="6">
        <v>0.59</v>
      </c>
      <c r="X28" s="6">
        <v>100.19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>
        <v>25.415590000000002</v>
      </c>
      <c r="AO28" s="6">
        <v>175</v>
      </c>
      <c r="AP28" s="6">
        <v>1431</v>
      </c>
      <c r="AQ28" s="6">
        <v>81</v>
      </c>
      <c r="AR28" s="6">
        <v>857</v>
      </c>
      <c r="AS28" s="6"/>
      <c r="AT28" s="6">
        <v>65</v>
      </c>
      <c r="AU28" s="6">
        <v>9</v>
      </c>
      <c r="AV28" s="6">
        <v>9.1363745000000005</v>
      </c>
      <c r="AW28" s="6">
        <v>425.94603499999999</v>
      </c>
      <c r="AX28" s="6">
        <v>7.9435445000000007</v>
      </c>
      <c r="AY28" s="6">
        <v>18.553161000000003</v>
      </c>
      <c r="AZ28" s="6">
        <v>0.50480740000000002</v>
      </c>
      <c r="BA28" s="6">
        <v>0.64110433278063583</v>
      </c>
      <c r="BB28" s="6"/>
      <c r="BC28" s="6"/>
      <c r="BD28" s="6"/>
      <c r="BE28" s="6">
        <v>9.0042500000000018E-3</v>
      </c>
      <c r="BF28" s="6">
        <v>5.3433939999999999E-2</v>
      </c>
      <c r="BG28" s="6">
        <v>80.575185000000005</v>
      </c>
      <c r="BH28" s="6">
        <v>2.6257612999999997</v>
      </c>
      <c r="BI28" s="6">
        <v>6.1453389999999999</v>
      </c>
      <c r="BJ28" s="6">
        <v>0.92577300000000007</v>
      </c>
      <c r="BK28" s="6">
        <v>4.5624769999999994</v>
      </c>
      <c r="BL28" s="6">
        <v>1.3172935000000001</v>
      </c>
      <c r="BM28" s="6">
        <v>0.43711467365921319</v>
      </c>
      <c r="BN28" s="6">
        <v>1.4056433888681519</v>
      </c>
      <c r="BO28" s="6">
        <v>0.23338614000000002</v>
      </c>
      <c r="BP28" s="6">
        <v>1.5108883000000002</v>
      </c>
      <c r="BQ28" s="6">
        <v>0.31606407999999997</v>
      </c>
      <c r="BR28" s="6">
        <v>0.90981234000000011</v>
      </c>
      <c r="BS28" s="6">
        <v>0.13240714000000001</v>
      </c>
      <c r="BT28" s="6">
        <v>0.88134350000000006</v>
      </c>
      <c r="BU28" s="6">
        <v>0.13050392</v>
      </c>
      <c r="BV28" s="6">
        <v>0.63662360000000007</v>
      </c>
      <c r="BW28" s="6">
        <v>3.0869436E-2</v>
      </c>
      <c r="BX28" s="6"/>
      <c r="BY28" s="6">
        <v>7.5761644E-3</v>
      </c>
      <c r="BZ28" s="6">
        <v>2.1229719999999999</v>
      </c>
      <c r="CA28" s="6">
        <v>0.23672042000000001</v>
      </c>
      <c r="CB28" s="6">
        <v>9.312794000000002E-2</v>
      </c>
      <c r="CC28" s="6">
        <v>2218.0924405011688</v>
      </c>
      <c r="CD28" s="6"/>
      <c r="CE28" s="6"/>
      <c r="CF28" s="6"/>
      <c r="CG28" s="6"/>
      <c r="CH28" s="6"/>
      <c r="CI28" s="6"/>
      <c r="CJ28" s="6"/>
      <c r="CK28" s="6">
        <v>1.28600008152101</v>
      </c>
      <c r="CL28" s="6">
        <v>1.9368595911935707</v>
      </c>
      <c r="CM28" s="6">
        <v>1.1505377792978455</v>
      </c>
      <c r="CN28" s="6">
        <v>2.1433605699421623</v>
      </c>
      <c r="CO28" s="6">
        <f t="shared" si="0"/>
        <v>1.0632580742681688</v>
      </c>
      <c r="CP28" s="6">
        <v>0.96935004643645439</v>
      </c>
      <c r="CQ28" s="6">
        <v>0.6803570742119851</v>
      </c>
      <c r="CR28" s="6">
        <v>0.19225182426140566</v>
      </c>
      <c r="CS28" s="6">
        <v>0.57277032167367203</v>
      </c>
      <c r="CT28" s="6">
        <v>16.35298422685792</v>
      </c>
      <c r="CU28" s="6">
        <v>29.143061928587002</v>
      </c>
      <c r="CV28" s="6">
        <v>14.084303156434007</v>
      </c>
      <c r="CW28" s="6">
        <v>2.8946867881441678</v>
      </c>
      <c r="CX28" s="6">
        <v>30.686408928336331</v>
      </c>
      <c r="CY28" s="6">
        <v>8.8191639911433146</v>
      </c>
      <c r="CZ28" s="6">
        <v>340.38121848550287</v>
      </c>
      <c r="DA28" s="6">
        <v>2.1449605699463786E-2</v>
      </c>
      <c r="DB28" s="6">
        <v>53.621659071715399</v>
      </c>
      <c r="DC28" s="6">
        <v>0.26859041905908421</v>
      </c>
      <c r="DD28" s="6">
        <v>93.35850569767257</v>
      </c>
      <c r="DE28" s="6">
        <v>2.7208700447325387E-2</v>
      </c>
      <c r="DF28" s="6">
        <v>1.2759034430844425E-2</v>
      </c>
      <c r="DG28" s="6">
        <v>1.1501634440393707</v>
      </c>
      <c r="DH28" s="6">
        <v>6.3549389066807641E-2</v>
      </c>
      <c r="DI28" s="6">
        <f t="shared" si="1"/>
        <v>1.9933001263575654</v>
      </c>
      <c r="DJ28" s="6">
        <f t="shared" si="2"/>
        <v>9.0153061514007399E-2</v>
      </c>
      <c r="DK28" s="6">
        <f t="shared" si="3"/>
        <v>0.50168059830876488</v>
      </c>
    </row>
    <row r="29" spans="1:115" x14ac:dyDescent="0.3">
      <c r="A29" s="1" t="s">
        <v>597</v>
      </c>
      <c r="B29" s="2" t="s">
        <v>560</v>
      </c>
      <c r="C29" s="2" t="s">
        <v>594</v>
      </c>
      <c r="D29" s="2" t="s">
        <v>573</v>
      </c>
      <c r="E29" s="114">
        <v>8.3902777799999999</v>
      </c>
      <c r="F29" s="114">
        <v>157.84166667</v>
      </c>
      <c r="G29" s="114"/>
      <c r="J29" s="3" t="s">
        <v>385</v>
      </c>
      <c r="K29" s="6">
        <v>48.45</v>
      </c>
      <c r="L29" s="6">
        <v>0.52</v>
      </c>
      <c r="M29" s="6">
        <v>10.14</v>
      </c>
      <c r="N29" s="6">
        <v>5.18</v>
      </c>
      <c r="O29" s="6">
        <v>6.37</v>
      </c>
      <c r="P29" s="6">
        <f t="shared" si="4"/>
        <v>11.030964000000001</v>
      </c>
      <c r="Q29" s="6">
        <v>0.26</v>
      </c>
      <c r="R29" s="6">
        <v>14.68</v>
      </c>
      <c r="S29" s="6">
        <v>10.32</v>
      </c>
      <c r="T29" s="6">
        <v>1.75</v>
      </c>
      <c r="U29" s="6">
        <v>1.1100000000000001</v>
      </c>
      <c r="V29" s="6">
        <v>0.21</v>
      </c>
      <c r="W29" s="6">
        <v>0.96</v>
      </c>
      <c r="X29" s="6">
        <v>99.95</v>
      </c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>
        <v>34.947572000000001</v>
      </c>
      <c r="AO29" s="6">
        <v>236</v>
      </c>
      <c r="AP29" s="6">
        <v>798</v>
      </c>
      <c r="AQ29" s="6">
        <v>68</v>
      </c>
      <c r="AR29" s="6">
        <v>272</v>
      </c>
      <c r="AS29" s="6"/>
      <c r="AT29" s="6">
        <v>83</v>
      </c>
      <c r="AU29" s="6">
        <v>12</v>
      </c>
      <c r="AV29" s="6">
        <v>16.907180499999999</v>
      </c>
      <c r="AW29" s="6">
        <v>548.32387499999993</v>
      </c>
      <c r="AX29" s="6">
        <v>10.357014499999998</v>
      </c>
      <c r="AY29" s="6">
        <v>24.047042999999999</v>
      </c>
      <c r="AZ29" s="6">
        <v>0.51611059999999997</v>
      </c>
      <c r="BA29" s="6">
        <v>0.93909620976675723</v>
      </c>
      <c r="BB29" s="6"/>
      <c r="BC29" s="6"/>
      <c r="BD29" s="6"/>
      <c r="BE29" s="6">
        <v>1.2584645999999996E-2</v>
      </c>
      <c r="BF29" s="6">
        <v>5.3118199999999997E-2</v>
      </c>
      <c r="BG29" s="6">
        <v>108.377685</v>
      </c>
      <c r="BH29" s="6">
        <v>3.6719612999999995</v>
      </c>
      <c r="BI29" s="6">
        <v>8.624117</v>
      </c>
      <c r="BJ29" s="6">
        <v>1.3090307999999999</v>
      </c>
      <c r="BK29" s="6">
        <v>6.4634349999999987</v>
      </c>
      <c r="BL29" s="6">
        <v>1.7683158999999999</v>
      </c>
      <c r="BM29" s="6">
        <v>0.58071280692156357</v>
      </c>
      <c r="BN29" s="6">
        <v>1.8559851616676701</v>
      </c>
      <c r="BO29" s="6">
        <v>0.29866125999999993</v>
      </c>
      <c r="BP29" s="6">
        <v>1.9079560999999998</v>
      </c>
      <c r="BQ29" s="6">
        <v>0.39380699999999996</v>
      </c>
      <c r="BR29" s="6">
        <v>1.1112497699999997</v>
      </c>
      <c r="BS29" s="6">
        <v>0.1607074</v>
      </c>
      <c r="BT29" s="6">
        <v>1.0698208999999999</v>
      </c>
      <c r="BU29" s="6">
        <v>0.15939782</v>
      </c>
      <c r="BV29" s="6">
        <v>0.84858559999999994</v>
      </c>
      <c r="BW29" s="6">
        <v>3.2873129999999993E-2</v>
      </c>
      <c r="BX29" s="6"/>
      <c r="BY29" s="6">
        <v>6.1752793999999998E-3</v>
      </c>
      <c r="BZ29" s="6">
        <v>3.1150719999999996</v>
      </c>
      <c r="CA29" s="6">
        <v>0.30632374000000001</v>
      </c>
      <c r="CB29" s="6">
        <v>0.12028667999999999</v>
      </c>
      <c r="CC29" s="6">
        <v>3117.3191055692105</v>
      </c>
      <c r="CD29" s="6"/>
      <c r="CE29" s="6"/>
      <c r="CF29" s="6"/>
      <c r="CG29" s="6"/>
      <c r="CH29" s="6"/>
      <c r="CI29" s="6"/>
      <c r="CJ29" s="6"/>
      <c r="CK29" s="6">
        <v>1.3396968778726586</v>
      </c>
      <c r="CL29" s="6">
        <v>2.2392421531076425</v>
      </c>
      <c r="CM29" s="6">
        <v>1.196936281263929</v>
      </c>
      <c r="CN29" s="6">
        <v>2.4692906793823317</v>
      </c>
      <c r="CO29" s="6">
        <f t="shared" si="0"/>
        <v>1.1565706382365313</v>
      </c>
      <c r="CP29" s="6">
        <v>0.96636541177319968</v>
      </c>
      <c r="CQ29" s="6">
        <v>0.72184728531600795</v>
      </c>
      <c r="CR29" s="6">
        <v>0.14055447697665008</v>
      </c>
      <c r="CS29" s="6">
        <v>0.48242710532202171</v>
      </c>
      <c r="CT29" s="6">
        <v>15.700074802734029</v>
      </c>
      <c r="CU29" s="6">
        <v>28.337792910933207</v>
      </c>
      <c r="CV29" s="6">
        <v>13.598838872624512</v>
      </c>
      <c r="CW29" s="6">
        <v>2.7685128947260291</v>
      </c>
      <c r="CX29" s="6">
        <v>29.514931162264705</v>
      </c>
      <c r="CY29" s="6">
        <v>6.4101572110145746</v>
      </c>
      <c r="CZ29" s="6">
        <v>353.80112883186916</v>
      </c>
      <c r="DA29" s="6">
        <v>3.083429569795771E-2</v>
      </c>
      <c r="DB29" s="6">
        <v>52.942271636290556</v>
      </c>
      <c r="DC29" s="6">
        <v>0.28633179628478006</v>
      </c>
      <c r="DD29" s="6">
        <v>84.834747313154693</v>
      </c>
      <c r="DE29" s="6">
        <v>2.1462539073931045E-2</v>
      </c>
      <c r="DF29" s="6">
        <v>1.273852007500465E-2</v>
      </c>
      <c r="DG29" s="6">
        <v>1.6324376585549825</v>
      </c>
      <c r="DH29" s="6">
        <v>4.9831985848817734E-2</v>
      </c>
      <c r="DI29" s="6">
        <f t="shared" si="1"/>
        <v>2.076530160702621</v>
      </c>
      <c r="DJ29" s="6">
        <f t="shared" si="2"/>
        <v>8.342237702777533E-2</v>
      </c>
      <c r="DK29" s="6">
        <f t="shared" si="3"/>
        <v>0.48157258629060173</v>
      </c>
    </row>
    <row r="30" spans="1:115" x14ac:dyDescent="0.3">
      <c r="A30" s="1" t="s">
        <v>596</v>
      </c>
      <c r="B30" s="2" t="s">
        <v>560</v>
      </c>
      <c r="C30" s="2" t="s">
        <v>594</v>
      </c>
      <c r="D30" s="2" t="s">
        <v>573</v>
      </c>
      <c r="E30" s="114">
        <v>8.3902777799999999</v>
      </c>
      <c r="F30" s="114">
        <v>157.84166667</v>
      </c>
      <c r="G30" s="114"/>
      <c r="J30" s="3" t="s">
        <v>385</v>
      </c>
      <c r="K30" s="6">
        <v>49.02</v>
      </c>
      <c r="L30" s="6">
        <v>0.5</v>
      </c>
      <c r="M30" s="6">
        <v>10.09</v>
      </c>
      <c r="N30" s="6">
        <v>4.4800000000000004</v>
      </c>
      <c r="O30" s="6">
        <v>5.73</v>
      </c>
      <c r="P30" s="6">
        <f t="shared" si="4"/>
        <v>9.7611040000000013</v>
      </c>
      <c r="Q30" s="6">
        <v>0.19</v>
      </c>
      <c r="R30" s="6">
        <v>17.420000000000002</v>
      </c>
      <c r="S30" s="6">
        <v>9.58</v>
      </c>
      <c r="T30" s="6">
        <v>1.67</v>
      </c>
      <c r="U30" s="6">
        <v>0.97</v>
      </c>
      <c r="V30" s="6">
        <v>0.2</v>
      </c>
      <c r="W30" s="6">
        <v>0.34</v>
      </c>
      <c r="X30" s="6">
        <v>100.19</v>
      </c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>
        <v>33.020824000000005</v>
      </c>
      <c r="AO30" s="6">
        <v>242</v>
      </c>
      <c r="AP30" s="6">
        <v>988</v>
      </c>
      <c r="AQ30" s="6">
        <v>69</v>
      </c>
      <c r="AR30" s="6">
        <v>539</v>
      </c>
      <c r="AS30" s="6"/>
      <c r="AT30" s="6">
        <v>86</v>
      </c>
      <c r="AU30" s="6">
        <v>11</v>
      </c>
      <c r="AV30" s="6">
        <v>14.204091499999999</v>
      </c>
      <c r="AW30" s="6">
        <v>539.48717499999998</v>
      </c>
      <c r="AX30" s="6">
        <v>15.7056015</v>
      </c>
      <c r="AY30" s="6">
        <v>25.188150999999998</v>
      </c>
      <c r="AZ30" s="6">
        <v>0.71621800000000002</v>
      </c>
      <c r="BA30" s="6">
        <v>1.2869001294526328</v>
      </c>
      <c r="BB30" s="6"/>
      <c r="BC30" s="6"/>
      <c r="BD30" s="6"/>
      <c r="BE30" s="6">
        <v>1.2149498999999999E-2</v>
      </c>
      <c r="BF30" s="6">
        <v>4.4182998000000001E-2</v>
      </c>
      <c r="BG30" s="6">
        <v>113.68247500000001</v>
      </c>
      <c r="BH30" s="6">
        <v>5.0400789000000001</v>
      </c>
      <c r="BI30" s="6">
        <v>9.6464119999999998</v>
      </c>
      <c r="BJ30" s="6">
        <v>1.6092280999999999</v>
      </c>
      <c r="BK30" s="6">
        <v>7.9325969999999995</v>
      </c>
      <c r="BL30" s="6">
        <v>2.1768850999999998</v>
      </c>
      <c r="BM30" s="6">
        <v>0.75040931172584668</v>
      </c>
      <c r="BN30" s="6">
        <v>2.4570619589885609</v>
      </c>
      <c r="BO30" s="6">
        <v>0.38904435999999998</v>
      </c>
      <c r="BP30" s="6">
        <v>2.5051798000000001</v>
      </c>
      <c r="BQ30" s="6">
        <v>0.53890039999999995</v>
      </c>
      <c r="BR30" s="6">
        <v>1.522541345</v>
      </c>
      <c r="BS30" s="6">
        <v>0.21328865</v>
      </c>
      <c r="BT30" s="6">
        <v>1.3929852999999999</v>
      </c>
      <c r="BU30" s="6">
        <v>0.21564617</v>
      </c>
      <c r="BV30" s="6">
        <v>0.87672550000000005</v>
      </c>
      <c r="BW30" s="6">
        <v>4.3834650999999995E-2</v>
      </c>
      <c r="BX30" s="6"/>
      <c r="BY30" s="6">
        <v>9.2517324000000005E-3</v>
      </c>
      <c r="BZ30" s="6">
        <v>2.6354115999999994</v>
      </c>
      <c r="CA30" s="6">
        <v>0.30516525</v>
      </c>
      <c r="CB30" s="6">
        <v>0.11890914000000001</v>
      </c>
      <c r="CC30" s="6">
        <v>2997.4222168934716</v>
      </c>
      <c r="CD30" s="6"/>
      <c r="CE30" s="6"/>
      <c r="CF30" s="6"/>
      <c r="CG30" s="6"/>
      <c r="CH30" s="6"/>
      <c r="CI30" s="6"/>
      <c r="CJ30" s="6"/>
      <c r="CK30" s="6">
        <v>1.493723213251638</v>
      </c>
      <c r="CL30" s="6">
        <v>1.923608877199845</v>
      </c>
      <c r="CM30" s="6">
        <v>1.2069967463635223</v>
      </c>
      <c r="CN30" s="6">
        <v>2.6030109888205342</v>
      </c>
      <c r="CO30" s="6">
        <f t="shared" si="0"/>
        <v>1.1759214587493307</v>
      </c>
      <c r="CP30" s="6">
        <v>0.98182494566192546</v>
      </c>
      <c r="CQ30" s="6">
        <v>0.53093029625311605</v>
      </c>
      <c r="CR30" s="6">
        <v>0.14210452141929764</v>
      </c>
      <c r="CS30" s="6">
        <v>0.51416048683356541</v>
      </c>
      <c r="CT30" s="6">
        <v>16.339082977984702</v>
      </c>
      <c r="CU30" s="6">
        <v>28.729803113973524</v>
      </c>
      <c r="CV30" s="6">
        <v>11.570730581967785</v>
      </c>
      <c r="CW30" s="6">
        <v>3.660305661552071</v>
      </c>
      <c r="CX30" s="6">
        <v>22.55569352297243</v>
      </c>
      <c r="CY30" s="6">
        <v>8.0035020191189297</v>
      </c>
      <c r="CZ30" s="6">
        <v>372.52758956008267</v>
      </c>
      <c r="DA30" s="6">
        <v>2.632887704883809E-2</v>
      </c>
      <c r="DB30" s="6">
        <v>34.3499849400865</v>
      </c>
      <c r="DC30" s="6">
        <v>0.21907284305153832</v>
      </c>
      <c r="DD30" s="6">
        <v>68.008897338412623</v>
      </c>
      <c r="DE30" s="6">
        <v>2.8434719166166668E-2</v>
      </c>
      <c r="DF30" s="6">
        <v>1.211542879824724E-2</v>
      </c>
      <c r="DG30" s="6">
        <v>0.90439653011697763</v>
      </c>
      <c r="DH30" s="6">
        <v>4.5602710599781868E-2</v>
      </c>
      <c r="DI30" s="6">
        <f t="shared" si="1"/>
        <v>2.3152709805400389</v>
      </c>
      <c r="DJ30" s="6">
        <f t="shared" si="2"/>
        <v>6.0547712854257099E-2</v>
      </c>
      <c r="DK30" s="6">
        <f t="shared" si="3"/>
        <v>0.43191488530070427</v>
      </c>
    </row>
    <row r="31" spans="1:115" x14ac:dyDescent="0.3">
      <c r="A31" s="1" t="s">
        <v>595</v>
      </c>
      <c r="B31" s="2" t="s">
        <v>560</v>
      </c>
      <c r="C31" s="2" t="s">
        <v>594</v>
      </c>
      <c r="D31" s="2" t="s">
        <v>573</v>
      </c>
      <c r="E31" s="114">
        <v>8.3902777799999999</v>
      </c>
      <c r="F31" s="114">
        <v>157.84166667</v>
      </c>
      <c r="G31" s="114"/>
      <c r="J31" s="3" t="s">
        <v>385</v>
      </c>
      <c r="K31" s="6">
        <v>48.23</v>
      </c>
      <c r="L31" s="6">
        <v>0.43</v>
      </c>
      <c r="M31" s="6">
        <v>9.39</v>
      </c>
      <c r="N31" s="6">
        <v>3.97</v>
      </c>
      <c r="O31" s="6">
        <v>6.02</v>
      </c>
      <c r="P31" s="6">
        <f t="shared" si="4"/>
        <v>9.5922060000000009</v>
      </c>
      <c r="Q31" s="6">
        <v>0.17</v>
      </c>
      <c r="R31" s="6">
        <v>20.170000000000002</v>
      </c>
      <c r="S31" s="6">
        <v>8.9700000000000006</v>
      </c>
      <c r="T31" s="6">
        <v>1.45</v>
      </c>
      <c r="U31" s="6">
        <v>0.84</v>
      </c>
      <c r="V31" s="6">
        <v>0.18</v>
      </c>
      <c r="W31" s="6">
        <v>0.23</v>
      </c>
      <c r="X31" s="6">
        <v>100.05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>
        <v>29.095641999999998</v>
      </c>
      <c r="AO31" s="6">
        <v>188</v>
      </c>
      <c r="AP31" s="6">
        <v>1249</v>
      </c>
      <c r="AQ31" s="6">
        <v>67</v>
      </c>
      <c r="AR31" s="6">
        <v>708</v>
      </c>
      <c r="AS31" s="6"/>
      <c r="AT31" s="6">
        <v>69</v>
      </c>
      <c r="AU31" s="6">
        <v>11</v>
      </c>
      <c r="AV31" s="6">
        <v>10.428041499999999</v>
      </c>
      <c r="AW31" s="6">
        <v>505.627005</v>
      </c>
      <c r="AX31" s="6">
        <v>8.9485224999999993</v>
      </c>
      <c r="AY31" s="6">
        <v>21.894026</v>
      </c>
      <c r="AZ31" s="6">
        <v>0.58691430000000011</v>
      </c>
      <c r="BA31" s="6">
        <v>0.80909175861877602</v>
      </c>
      <c r="BB31" s="6"/>
      <c r="BC31" s="6"/>
      <c r="BD31" s="6"/>
      <c r="BE31" s="6">
        <v>1.7963122999999998E-2</v>
      </c>
      <c r="BF31" s="6">
        <v>0.11047443999999999</v>
      </c>
      <c r="BG31" s="6">
        <v>100.86716500000001</v>
      </c>
      <c r="BH31" s="6">
        <v>3.2306794999999999</v>
      </c>
      <c r="BI31" s="6">
        <v>7.3627359999999999</v>
      </c>
      <c r="BJ31" s="6">
        <v>1.0931985</v>
      </c>
      <c r="BK31" s="6">
        <v>5.3554189999999995</v>
      </c>
      <c r="BL31" s="6">
        <v>1.4792207000000002</v>
      </c>
      <c r="BM31" s="6">
        <v>0.49047731492893426</v>
      </c>
      <c r="BN31" s="6">
        <v>1.584003908753763</v>
      </c>
      <c r="BO31" s="6">
        <v>0.26203595999999996</v>
      </c>
      <c r="BP31" s="6">
        <v>1.6936218999999999</v>
      </c>
      <c r="BQ31" s="6">
        <v>0.35473836999999997</v>
      </c>
      <c r="BR31" s="6">
        <v>1.0188699649999999</v>
      </c>
      <c r="BS31" s="6">
        <v>0.14681108000000001</v>
      </c>
      <c r="BT31" s="6">
        <v>0.98695140000000003</v>
      </c>
      <c r="BU31" s="6">
        <v>0.14803931000000001</v>
      </c>
      <c r="BV31" s="6">
        <v>0.75042310000000001</v>
      </c>
      <c r="BW31" s="6">
        <v>3.8557543999999999E-2</v>
      </c>
      <c r="BX31" s="6"/>
      <c r="BY31" s="6">
        <v>7.8533483999999997E-3</v>
      </c>
      <c r="BZ31" s="6">
        <v>2.4962909999999998</v>
      </c>
      <c r="CA31" s="6">
        <v>0.31893647000000003</v>
      </c>
      <c r="CB31" s="6">
        <v>0.1067828</v>
      </c>
      <c r="CC31" s="6">
        <v>2577.7831065283858</v>
      </c>
      <c r="CD31" s="6"/>
      <c r="CE31" s="6"/>
      <c r="CF31" s="6"/>
      <c r="CG31" s="6"/>
      <c r="CH31" s="6"/>
      <c r="CI31" s="6"/>
      <c r="CJ31" s="6"/>
      <c r="CK31" s="6">
        <v>1.4090590774173923</v>
      </c>
      <c r="CL31" s="6">
        <v>2.0722443318327977</v>
      </c>
      <c r="CM31" s="6">
        <v>1.1516868949054537</v>
      </c>
      <c r="CN31" s="6">
        <v>2.3549587711361553</v>
      </c>
      <c r="CO31" s="6">
        <f t="shared" si="0"/>
        <v>1.0699641399118962</v>
      </c>
      <c r="CP31" s="6">
        <v>0.96710480546041178</v>
      </c>
      <c r="CQ31" s="6">
        <v>0.70321974864610393</v>
      </c>
      <c r="CR31" s="6">
        <v>0.18166899564008132</v>
      </c>
      <c r="CS31" s="6">
        <v>0.59467396266928652</v>
      </c>
      <c r="CT31" s="6">
        <v>15.221776055030894</v>
      </c>
      <c r="CU31" s="6">
        <v>29.175575751865846</v>
      </c>
      <c r="CV31" s="6">
        <v>14.801054365991497</v>
      </c>
      <c r="CW31" s="6">
        <v>2.9494702340392207</v>
      </c>
      <c r="CX31" s="6">
        <v>31.221656311002072</v>
      </c>
      <c r="CY31" s="6">
        <v>9.6726854222818375</v>
      </c>
      <c r="CZ31" s="6">
        <v>316.26099392145403</v>
      </c>
      <c r="DA31" s="6">
        <v>2.062398051702163E-2</v>
      </c>
      <c r="DB31" s="6">
        <v>56.503965319414469</v>
      </c>
      <c r="DC31" s="6">
        <v>0.32315316640718078</v>
      </c>
      <c r="DD31" s="6">
        <v>94.414088794919692</v>
      </c>
      <c r="DE31" s="6">
        <v>2.6807052298193128E-2</v>
      </c>
      <c r="DF31" s="6">
        <v>1.4567282874332935E-2</v>
      </c>
      <c r="DG31" s="6">
        <v>1.1653366798820699</v>
      </c>
      <c r="DH31" s="6">
        <v>6.5587844250265911E-2</v>
      </c>
      <c r="DI31" s="6">
        <f t="shared" si="1"/>
        <v>2.1840415699969582</v>
      </c>
      <c r="DJ31" s="6">
        <f t="shared" si="2"/>
        <v>9.8721173053532563E-2</v>
      </c>
      <c r="DK31" s="6">
        <f t="shared" si="3"/>
        <v>0.45786674289418067</v>
      </c>
    </row>
    <row r="32" spans="1:115" x14ac:dyDescent="0.3">
      <c r="A32" s="1" t="s">
        <v>593</v>
      </c>
      <c r="B32" s="2" t="s">
        <v>569</v>
      </c>
      <c r="C32" s="2" t="s">
        <v>591</v>
      </c>
      <c r="D32" s="2" t="s">
        <v>573</v>
      </c>
      <c r="E32" s="114">
        <v>6.819</v>
      </c>
      <c r="F32" s="114">
        <v>156.0643</v>
      </c>
      <c r="G32" s="114"/>
      <c r="J32" s="3" t="s">
        <v>385</v>
      </c>
      <c r="K32" s="6">
        <v>65.95</v>
      </c>
      <c r="L32" s="6">
        <v>0.24</v>
      </c>
      <c r="M32" s="6">
        <v>16.600000000000001</v>
      </c>
      <c r="N32" s="6">
        <v>0.92</v>
      </c>
      <c r="O32" s="6">
        <v>1.7</v>
      </c>
      <c r="P32" s="6">
        <f t="shared" si="4"/>
        <v>2.5278160000000001</v>
      </c>
      <c r="Q32" s="6">
        <v>0.08</v>
      </c>
      <c r="R32" s="6">
        <v>1.29</v>
      </c>
      <c r="S32" s="6">
        <v>4.2300000000000004</v>
      </c>
      <c r="T32" s="6">
        <v>4.51</v>
      </c>
      <c r="U32" s="6">
        <v>0.79</v>
      </c>
      <c r="V32" s="6">
        <v>0.1</v>
      </c>
      <c r="W32" s="6">
        <v>2.69</v>
      </c>
      <c r="X32" s="6">
        <v>99.45</v>
      </c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>
        <v>2.7326313112849259</v>
      </c>
      <c r="AO32" s="6">
        <v>36.499667807667961</v>
      </c>
      <c r="AP32" s="6">
        <v>29.824893961180937</v>
      </c>
      <c r="AQ32" s="6">
        <v>4.1853561395515406</v>
      </c>
      <c r="AR32" s="6">
        <v>24.303267917890402</v>
      </c>
      <c r="AS32" s="6">
        <v>2.9449999999999998</v>
      </c>
      <c r="AT32" s="6">
        <v>43.451424545076407</v>
      </c>
      <c r="AU32" s="6">
        <v>18.926748070874289</v>
      </c>
      <c r="AV32" s="6">
        <v>3.6836243097884069</v>
      </c>
      <c r="AW32" s="6">
        <v>695.18736210330951</v>
      </c>
      <c r="AX32" s="6">
        <v>4.6950394606180046</v>
      </c>
      <c r="AY32" s="6">
        <v>67.050248535580067</v>
      </c>
      <c r="AZ32" s="6">
        <v>4.1213720947648973</v>
      </c>
      <c r="BA32" s="6">
        <v>0.55929168969120169</v>
      </c>
      <c r="BB32" s="6"/>
      <c r="BC32" s="6"/>
      <c r="BD32" s="6">
        <v>0.29450378234017538</v>
      </c>
      <c r="BE32" s="6">
        <v>6.9643590903336647E-2</v>
      </c>
      <c r="BF32" s="6">
        <v>0.19246902994411791</v>
      </c>
      <c r="BG32" s="6">
        <v>294.24830254270279</v>
      </c>
      <c r="BH32" s="6">
        <v>4.9788436330812909</v>
      </c>
      <c r="BI32" s="6">
        <v>9.4721360082692811</v>
      </c>
      <c r="BJ32" s="6">
        <v>1.3122171979668913</v>
      </c>
      <c r="BK32" s="6">
        <v>5.2684631783772939</v>
      </c>
      <c r="BL32" s="6">
        <v>1.0447575943905822</v>
      </c>
      <c r="BM32" s="6">
        <v>0.26036143046690702</v>
      </c>
      <c r="BN32" s="6">
        <v>0.97437153975662505</v>
      </c>
      <c r="BO32" s="6">
        <v>0.1391044876290804</v>
      </c>
      <c r="BP32" s="6">
        <v>0.79474896999903255</v>
      </c>
      <c r="BQ32" s="6">
        <v>0.15809808403981823</v>
      </c>
      <c r="BR32" s="6">
        <v>0.45357890441699067</v>
      </c>
      <c r="BS32" s="6">
        <v>7.1508792535513163E-2</v>
      </c>
      <c r="BT32" s="6">
        <v>0.51027734395795277</v>
      </c>
      <c r="BU32" s="6">
        <v>8.0009212782394423E-2</v>
      </c>
      <c r="BV32" s="6">
        <v>1.9358848830974771</v>
      </c>
      <c r="BW32" s="6">
        <v>0.20387559576928294</v>
      </c>
      <c r="BX32" s="6"/>
      <c r="BY32" s="6">
        <v>7.8077689690589119E-2</v>
      </c>
      <c r="BZ32" s="6">
        <v>3.8666271564788857</v>
      </c>
      <c r="CA32" s="6">
        <v>0.8074200967291798</v>
      </c>
      <c r="CB32" s="6">
        <v>0.52717204082982183</v>
      </c>
      <c r="CC32" s="6">
        <v>1438.7626641088664</v>
      </c>
      <c r="CD32" s="6"/>
      <c r="CE32" s="6"/>
      <c r="CF32" s="6"/>
      <c r="CG32" s="6"/>
      <c r="CH32" s="6"/>
      <c r="CI32" s="6"/>
      <c r="CJ32" s="6"/>
      <c r="CK32" s="6">
        <v>3.0745478184408648</v>
      </c>
      <c r="CL32" s="6">
        <v>5.1563114105311323</v>
      </c>
      <c r="CM32" s="6">
        <v>1.0452915003671044</v>
      </c>
      <c r="CN32" s="6">
        <v>7.0195197508087643</v>
      </c>
      <c r="CO32" s="6">
        <f t="shared" si="0"/>
        <v>1.2729960171579608</v>
      </c>
      <c r="CP32" s="6">
        <v>0.77112759644392259</v>
      </c>
      <c r="CQ32" s="6">
        <v>0.68711186380294464</v>
      </c>
      <c r="CR32" s="6">
        <v>0.82777696961217395</v>
      </c>
      <c r="CS32" s="6">
        <v>8.0767295345656205</v>
      </c>
      <c r="CT32" s="6">
        <v>20.21513207215283</v>
      </c>
      <c r="CU32" s="6">
        <v>34.635452304528329</v>
      </c>
      <c r="CV32" s="6">
        <v>64.177804397479548</v>
      </c>
      <c r="CW32" s="6">
        <v>2.4497153785303181</v>
      </c>
      <c r="CX32" s="6">
        <v>59.099727612975734</v>
      </c>
      <c r="CY32" s="6">
        <v>79.880106600666039</v>
      </c>
      <c r="CZ32" s="6">
        <v>364.43024360514261</v>
      </c>
      <c r="DA32" s="6">
        <v>5.2987503953516859E-3</v>
      </c>
      <c r="DB32" s="6">
        <v>148.06848119904885</v>
      </c>
      <c r="DC32" s="6">
        <v>1.5823161782305424</v>
      </c>
      <c r="DD32" s="6">
        <v>131.95259007531487</v>
      </c>
      <c r="DE32" s="6">
        <v>6.1466917495136504E-2</v>
      </c>
      <c r="DF32" s="6">
        <v>1.2042014971812134E-2</v>
      </c>
      <c r="DG32" s="6">
        <v>0.7845779232925838</v>
      </c>
      <c r="DH32" s="6">
        <v>0.8778141545635495</v>
      </c>
      <c r="DI32" s="6">
        <f t="shared" si="1"/>
        <v>4.7655491185833405</v>
      </c>
      <c r="DJ32" s="6">
        <f t="shared" si="2"/>
        <v>0.16217020582136382</v>
      </c>
      <c r="DK32" s="6">
        <f t="shared" si="3"/>
        <v>0.2098394067748631</v>
      </c>
    </row>
    <row r="33" spans="1:115" x14ac:dyDescent="0.3">
      <c r="A33" s="1" t="s">
        <v>592</v>
      </c>
      <c r="B33" s="2" t="s">
        <v>516</v>
      </c>
      <c r="C33" s="2" t="s">
        <v>591</v>
      </c>
      <c r="D33" s="2" t="s">
        <v>573</v>
      </c>
      <c r="E33" s="114">
        <v>6.8990999999999998</v>
      </c>
      <c r="F33" s="114">
        <v>156.09530000000001</v>
      </c>
      <c r="G33" s="114"/>
      <c r="J33" s="3" t="s">
        <v>385</v>
      </c>
      <c r="K33" s="6">
        <v>61.34</v>
      </c>
      <c r="L33" s="6">
        <v>0.42</v>
      </c>
      <c r="M33" s="6">
        <v>16.690000000000001</v>
      </c>
      <c r="N33" s="6">
        <v>1.67</v>
      </c>
      <c r="O33" s="6">
        <v>2.14</v>
      </c>
      <c r="P33" s="6">
        <f t="shared" si="4"/>
        <v>3.6426660000000002</v>
      </c>
      <c r="Q33" s="6">
        <v>0.1</v>
      </c>
      <c r="R33" s="6">
        <v>1.68</v>
      </c>
      <c r="S33" s="6">
        <v>4.99</v>
      </c>
      <c r="T33" s="6">
        <v>4.3</v>
      </c>
      <c r="U33" s="6">
        <v>1.73</v>
      </c>
      <c r="V33" s="6">
        <v>0.14000000000000001</v>
      </c>
      <c r="W33" s="6">
        <v>3.28</v>
      </c>
      <c r="X33" s="6">
        <v>98.93</v>
      </c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>
        <v>5.6703953606932638</v>
      </c>
      <c r="AO33" s="6">
        <v>102.34979973325235</v>
      </c>
      <c r="AP33" s="6">
        <v>5.8931191842941226</v>
      </c>
      <c r="AQ33" s="6">
        <v>7.0796453984918708</v>
      </c>
      <c r="AR33" s="6">
        <v>4.7342770458890024</v>
      </c>
      <c r="AS33" s="6">
        <v>3.5630000000000002</v>
      </c>
      <c r="AT33" s="6">
        <v>45.742094933289728</v>
      </c>
      <c r="AU33" s="6">
        <v>19.971299431394897</v>
      </c>
      <c r="AV33" s="6">
        <v>7.6891535998458371</v>
      </c>
      <c r="AW33" s="6">
        <v>766.42384314290382</v>
      </c>
      <c r="AX33" s="6">
        <v>8.6365580045236392</v>
      </c>
      <c r="AY33" s="6">
        <v>60.682121776012337</v>
      </c>
      <c r="AZ33" s="6">
        <v>5.1831032250850235</v>
      </c>
      <c r="BA33" s="6">
        <v>0.16099228770578342</v>
      </c>
      <c r="BB33" s="6"/>
      <c r="BC33" s="6"/>
      <c r="BD33" s="6">
        <v>0.49240200880127066</v>
      </c>
      <c r="BE33" s="6">
        <v>4.3408959697281133E-2</v>
      </c>
      <c r="BF33" s="6">
        <v>0.18242227894833227</v>
      </c>
      <c r="BG33" s="6">
        <v>753.7554998683313</v>
      </c>
      <c r="BH33" s="6">
        <v>9.0424214311297764</v>
      </c>
      <c r="BI33" s="6">
        <v>13.894324619083434</v>
      </c>
      <c r="BJ33" s="6">
        <v>2.3733094073899328</v>
      </c>
      <c r="BK33" s="6">
        <v>9.534144455957815</v>
      </c>
      <c r="BL33" s="6">
        <v>1.9655832388356209</v>
      </c>
      <c r="BM33" s="6">
        <v>0.37858554767003877</v>
      </c>
      <c r="BN33" s="6">
        <v>1.8395108334720407</v>
      </c>
      <c r="BO33" s="6">
        <v>0.25917899233467256</v>
      </c>
      <c r="BP33" s="6">
        <v>1.4908326570025319</v>
      </c>
      <c r="BQ33" s="6">
        <v>0.29520761091702791</v>
      </c>
      <c r="BR33" s="6">
        <v>0.84829193434219374</v>
      </c>
      <c r="BS33" s="6">
        <v>0.12762869448753436</v>
      </c>
      <c r="BT33" s="6">
        <v>0.90429306338848936</v>
      </c>
      <c r="BU33" s="6">
        <v>0.13840455951532282</v>
      </c>
      <c r="BV33" s="6">
        <v>1.8431453637554889</v>
      </c>
      <c r="BW33" s="6">
        <v>0.27507782665444269</v>
      </c>
      <c r="BX33" s="6"/>
      <c r="BY33" s="6">
        <v>0.12628200996377881</v>
      </c>
      <c r="BZ33" s="6">
        <v>4.3309712891245447</v>
      </c>
      <c r="CA33" s="6">
        <v>1.2776413237761375</v>
      </c>
      <c r="CB33" s="6">
        <v>0.6607362138492946</v>
      </c>
      <c r="CC33" s="6">
        <v>2517.8346621905162</v>
      </c>
      <c r="CD33" s="6"/>
      <c r="CE33" s="6"/>
      <c r="CF33" s="6"/>
      <c r="CG33" s="6"/>
      <c r="CH33" s="6"/>
      <c r="CI33" s="6"/>
      <c r="CJ33" s="6"/>
      <c r="CK33" s="6">
        <v>2.96798434321413</v>
      </c>
      <c r="CL33" s="6">
        <v>4.2680130730517254</v>
      </c>
      <c r="CM33" s="6">
        <v>1.1064541692422514</v>
      </c>
      <c r="CN33" s="6">
        <v>7.1938395001172752</v>
      </c>
      <c r="CO33" s="6">
        <f t="shared" si="0"/>
        <v>1.3561317733133871</v>
      </c>
      <c r="CP33" s="6">
        <v>0.59514093465608486</v>
      </c>
      <c r="CQ33" s="6">
        <v>0.71663136980148801</v>
      </c>
      <c r="CR33" s="6">
        <v>0.57319859116955996</v>
      </c>
      <c r="CS33" s="6">
        <v>5.7316631465283434</v>
      </c>
      <c r="CT33" s="6">
        <v>18.842315602544453</v>
      </c>
      <c r="CU33" s="6">
        <v>32.923133991108479</v>
      </c>
      <c r="CV33" s="6">
        <v>30.872323581655806</v>
      </c>
      <c r="CW33" s="6">
        <v>3.2081313154795836</v>
      </c>
      <c r="CX33" s="6">
        <v>83.357705190937523</v>
      </c>
      <c r="CY33" s="6">
        <v>98.028409769762391</v>
      </c>
      <c r="CZ33" s="6">
        <v>589.95861032466178</v>
      </c>
      <c r="DA33" s="6">
        <v>1.0032508342009075E-2</v>
      </c>
      <c r="DB33" s="6">
        <v>88.741816212137735</v>
      </c>
      <c r="DC33" s="6">
        <v>1.4128620195190589</v>
      </c>
      <c r="DD33" s="6">
        <v>80.387269847161932</v>
      </c>
      <c r="DE33" s="6">
        <v>8.5414007839355183E-2</v>
      </c>
      <c r="DF33" s="6">
        <v>2.1054658050555997E-2</v>
      </c>
      <c r="DG33" s="6">
        <v>0.89030301143330803</v>
      </c>
      <c r="DH33" s="6">
        <v>0.60013528796659832</v>
      </c>
      <c r="DI33" s="6">
        <f t="shared" si="1"/>
        <v>4.6003757319819014</v>
      </c>
      <c r="DJ33" s="6">
        <f t="shared" si="2"/>
        <v>0.14129415815300114</v>
      </c>
      <c r="DK33" s="6">
        <f t="shared" si="3"/>
        <v>0.21737354908817133</v>
      </c>
    </row>
    <row r="34" spans="1:115" x14ac:dyDescent="0.3">
      <c r="A34" s="1" t="s">
        <v>590</v>
      </c>
      <c r="B34" s="2" t="s">
        <v>516</v>
      </c>
      <c r="C34" s="2" t="s">
        <v>583</v>
      </c>
      <c r="D34" s="2" t="s">
        <v>573</v>
      </c>
      <c r="E34" s="114">
        <v>8.3069500000000005</v>
      </c>
      <c r="F34" s="114">
        <v>156.53039999999999</v>
      </c>
      <c r="G34" s="114"/>
      <c r="J34" s="3" t="s">
        <v>385</v>
      </c>
      <c r="K34" s="6">
        <v>60.9</v>
      </c>
      <c r="L34" s="6">
        <v>0.45400000000000001</v>
      </c>
      <c r="M34" s="6">
        <v>13.6</v>
      </c>
      <c r="N34" s="6">
        <v>2.2400000000000002</v>
      </c>
      <c r="O34" s="6">
        <v>4.0999999999999996</v>
      </c>
      <c r="P34" s="6">
        <f t="shared" si="4"/>
        <v>6.1155520000000001</v>
      </c>
      <c r="Q34" s="6">
        <v>0.111</v>
      </c>
      <c r="R34" s="6">
        <v>6.02</v>
      </c>
      <c r="S34" s="6">
        <v>7.87</v>
      </c>
      <c r="T34" s="6">
        <v>1.98</v>
      </c>
      <c r="U34" s="6">
        <v>1.6</v>
      </c>
      <c r="V34" s="6">
        <v>0.16</v>
      </c>
      <c r="W34" s="6">
        <v>0.39</v>
      </c>
      <c r="X34" s="6">
        <v>99.5</v>
      </c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>
        <v>33.799999999999997</v>
      </c>
      <c r="AO34" s="6">
        <v>238</v>
      </c>
      <c r="AP34" s="6">
        <v>264</v>
      </c>
      <c r="AQ34" s="6"/>
      <c r="AR34" s="6">
        <v>64.2</v>
      </c>
      <c r="AS34" s="6"/>
      <c r="AT34" s="6">
        <v>57.8</v>
      </c>
      <c r="AU34" s="6"/>
      <c r="AV34" s="6">
        <v>33.200000000000003</v>
      </c>
      <c r="AW34" s="6">
        <v>635</v>
      </c>
      <c r="AX34" s="6">
        <v>14.1</v>
      </c>
      <c r="AY34" s="6">
        <v>126.6</v>
      </c>
      <c r="AZ34" s="6">
        <v>3.17</v>
      </c>
      <c r="BA34" s="6"/>
      <c r="BB34" s="6"/>
      <c r="BC34" s="6"/>
      <c r="BD34" s="6"/>
      <c r="BE34" s="6">
        <v>6.3799999999999996E-2</v>
      </c>
      <c r="BF34" s="6">
        <v>0.39700000000000002</v>
      </c>
      <c r="BG34" s="6">
        <v>233</v>
      </c>
      <c r="BH34" s="6">
        <v>21.76</v>
      </c>
      <c r="BI34" s="6">
        <v>47.6</v>
      </c>
      <c r="BJ34" s="6">
        <v>6.23</v>
      </c>
      <c r="BK34" s="6">
        <v>25</v>
      </c>
      <c r="BL34" s="6">
        <v>4.6100000000000003</v>
      </c>
      <c r="BM34" s="6">
        <v>1.19</v>
      </c>
      <c r="BN34" s="6">
        <v>3.86</v>
      </c>
      <c r="BO34" s="6">
        <v>0.48299999999999998</v>
      </c>
      <c r="BP34" s="6">
        <v>2.5099999999999998</v>
      </c>
      <c r="BQ34" s="6">
        <v>0.48299999999999998</v>
      </c>
      <c r="BR34" s="6">
        <v>1.37</v>
      </c>
      <c r="BS34" s="6">
        <v>0.20300000000000001</v>
      </c>
      <c r="BT34" s="6">
        <v>1.41</v>
      </c>
      <c r="BU34" s="6">
        <v>0.21</v>
      </c>
      <c r="BV34" s="6">
        <v>3</v>
      </c>
      <c r="BW34" s="6">
        <v>0.14352521987608183</v>
      </c>
      <c r="BX34" s="6"/>
      <c r="BY34" s="6"/>
      <c r="BZ34" s="6">
        <v>5.01</v>
      </c>
      <c r="CA34" s="6">
        <v>4.24</v>
      </c>
      <c r="CB34" s="6">
        <v>1.34</v>
      </c>
      <c r="CC34" s="6">
        <v>2721.6593729392725</v>
      </c>
      <c r="CD34" s="6"/>
      <c r="CE34" s="6"/>
      <c r="CF34" s="6"/>
      <c r="CG34" s="6"/>
      <c r="CH34" s="6"/>
      <c r="CI34" s="6"/>
      <c r="CJ34" s="6"/>
      <c r="CK34" s="6">
        <v>3.0452732488979075</v>
      </c>
      <c r="CL34" s="6">
        <v>9.3774625689519322</v>
      </c>
      <c r="CM34" s="6">
        <v>1.1947260697796183</v>
      </c>
      <c r="CN34" s="6">
        <v>11.102607275881425</v>
      </c>
      <c r="CO34" s="6">
        <f t="shared" si="0"/>
        <v>1.8250591016548465</v>
      </c>
      <c r="CP34" s="6">
        <v>0.8337747569417121</v>
      </c>
      <c r="CQ34" s="6">
        <v>0.30537787316102144</v>
      </c>
      <c r="CR34" s="6">
        <v>0.14568014705882351</v>
      </c>
      <c r="CS34" s="6">
        <v>2.24822695035461</v>
      </c>
      <c r="CT34" s="6">
        <v>22.086710633413031</v>
      </c>
      <c r="CU34" s="6">
        <v>42.199999999999996</v>
      </c>
      <c r="CV34" s="6">
        <v>27.462039045553141</v>
      </c>
      <c r="CW34" s="6">
        <v>9.5009980039920165</v>
      </c>
      <c r="CX34" s="6">
        <v>10.707720588235293</v>
      </c>
      <c r="CY34" s="6">
        <v>7.0180722891566258</v>
      </c>
      <c r="CZ34" s="6">
        <v>54.952830188679243</v>
      </c>
      <c r="DA34" s="6">
        <v>5.2283464566929137E-2</v>
      </c>
      <c r="DB34" s="6">
        <v>45.035460992907801</v>
      </c>
      <c r="DC34" s="6">
        <v>3.0070921985815606</v>
      </c>
      <c r="DD34" s="6">
        <v>25.4</v>
      </c>
      <c r="DE34" s="6">
        <v>2.5039494470774092E-2</v>
      </c>
      <c r="DF34" s="6">
        <v>3.3491311216429703E-2</v>
      </c>
      <c r="DG34" s="6">
        <v>2.3546099290780145</v>
      </c>
      <c r="DH34" s="6">
        <v>0.22482269503546098</v>
      </c>
      <c r="DI34" s="6">
        <f t="shared" si="1"/>
        <v>4.7201735357917567</v>
      </c>
      <c r="DJ34" s="6">
        <f t="shared" si="2"/>
        <v>0.19485294117647059</v>
      </c>
      <c r="DK34" s="6">
        <f t="shared" si="3"/>
        <v>0.21185661764705882</v>
      </c>
    </row>
    <row r="35" spans="1:115" x14ac:dyDescent="0.3">
      <c r="A35" s="1" t="s">
        <v>589</v>
      </c>
      <c r="B35" s="2" t="s">
        <v>516</v>
      </c>
      <c r="C35" s="2" t="s">
        <v>583</v>
      </c>
      <c r="D35" s="2" t="s">
        <v>573</v>
      </c>
      <c r="E35" s="114"/>
      <c r="F35" s="114"/>
      <c r="G35" s="114"/>
      <c r="J35" s="3" t="s">
        <v>385</v>
      </c>
      <c r="K35" s="6">
        <v>60.9</v>
      </c>
      <c r="L35" s="6">
        <v>0.42599999999999999</v>
      </c>
      <c r="M35" s="6">
        <v>13.7</v>
      </c>
      <c r="N35" s="6">
        <v>2.94</v>
      </c>
      <c r="O35" s="6">
        <v>3.4</v>
      </c>
      <c r="P35" s="6">
        <f t="shared" si="4"/>
        <v>6.0454119999999998</v>
      </c>
      <c r="Q35" s="6">
        <v>0.10199999999999999</v>
      </c>
      <c r="R35" s="6">
        <v>5.57</v>
      </c>
      <c r="S35" s="6">
        <v>7.82</v>
      </c>
      <c r="T35" s="6">
        <v>2.0099999999999998</v>
      </c>
      <c r="U35" s="6">
        <v>1.5</v>
      </c>
      <c r="V35" s="6">
        <v>0.13</v>
      </c>
      <c r="W35" s="6">
        <v>0.47</v>
      </c>
      <c r="X35" s="6">
        <v>99</v>
      </c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>
        <v>34.1</v>
      </c>
      <c r="AO35" s="6">
        <v>236</v>
      </c>
      <c r="AP35" s="6">
        <v>210</v>
      </c>
      <c r="AQ35" s="6"/>
      <c r="AR35" s="6">
        <v>48.1</v>
      </c>
      <c r="AS35" s="6"/>
      <c r="AT35" s="6">
        <v>55.3</v>
      </c>
      <c r="AU35" s="6"/>
      <c r="AV35" s="6">
        <v>30.5</v>
      </c>
      <c r="AW35" s="6">
        <v>622</v>
      </c>
      <c r="AX35" s="6">
        <v>14</v>
      </c>
      <c r="AY35" s="6">
        <v>115</v>
      </c>
      <c r="AZ35" s="6">
        <v>2.09</v>
      </c>
      <c r="BA35" s="6"/>
      <c r="BB35" s="6"/>
      <c r="BC35" s="6"/>
      <c r="BD35" s="6"/>
      <c r="BE35" s="6">
        <v>6.8699999999999997E-2</v>
      </c>
      <c r="BF35" s="6">
        <v>0.378</v>
      </c>
      <c r="BG35" s="6">
        <v>231</v>
      </c>
      <c r="BH35" s="6">
        <v>19.399999999999999</v>
      </c>
      <c r="BI35" s="6">
        <v>43.2</v>
      </c>
      <c r="BJ35" s="6">
        <v>5.59</v>
      </c>
      <c r="BK35" s="6">
        <v>22.8</v>
      </c>
      <c r="BL35" s="6">
        <v>4.32</v>
      </c>
      <c r="BM35" s="6">
        <v>1.1000000000000001</v>
      </c>
      <c r="BN35" s="6">
        <v>3.58</v>
      </c>
      <c r="BO35" s="6">
        <v>0.46</v>
      </c>
      <c r="BP35" s="6">
        <v>2.4500000000000002</v>
      </c>
      <c r="BQ35" s="6">
        <v>0.48</v>
      </c>
      <c r="BR35" s="6">
        <v>1.37</v>
      </c>
      <c r="BS35" s="6">
        <v>0.20300000000000001</v>
      </c>
      <c r="BT35" s="6">
        <v>1.41</v>
      </c>
      <c r="BU35" s="6">
        <v>0.219</v>
      </c>
      <c r="BV35" s="6">
        <v>2.79</v>
      </c>
      <c r="BW35" s="6">
        <v>9.852813422829805E-2</v>
      </c>
      <c r="BX35" s="6"/>
      <c r="BY35" s="6"/>
      <c r="BZ35" s="6">
        <v>4.88</v>
      </c>
      <c r="CA35" s="6">
        <v>4.12</v>
      </c>
      <c r="CB35" s="6">
        <v>1.31</v>
      </c>
      <c r="CC35" s="6">
        <v>2553.803728793238</v>
      </c>
      <c r="CD35" s="6"/>
      <c r="CE35" s="6"/>
      <c r="CF35" s="6"/>
      <c r="CG35" s="6"/>
      <c r="CH35" s="6"/>
      <c r="CI35" s="6"/>
      <c r="CJ35" s="6"/>
      <c r="CK35" s="6">
        <v>2.8972520908004777</v>
      </c>
      <c r="CL35" s="6">
        <v>8.5106382978723421</v>
      </c>
      <c r="CM35" s="6">
        <v>1.1661668808605836</v>
      </c>
      <c r="CN35" s="6">
        <v>9.8984642073575184</v>
      </c>
      <c r="CO35" s="6">
        <f t="shared" si="0"/>
        <v>1.6926713947990546</v>
      </c>
      <c r="CP35" s="6">
        <v>0.82572322512254059</v>
      </c>
      <c r="CQ35" s="6">
        <v>0.3094914431060134</v>
      </c>
      <c r="CR35" s="6">
        <v>0.1077319587628866</v>
      </c>
      <c r="CS35" s="6">
        <v>1.4822695035460993</v>
      </c>
      <c r="CT35" s="6">
        <v>21.212215336964491</v>
      </c>
      <c r="CU35" s="6">
        <v>41.218637992831539</v>
      </c>
      <c r="CV35" s="6">
        <v>26.62037037037037</v>
      </c>
      <c r="CW35" s="6">
        <v>8.8524590163934427</v>
      </c>
      <c r="CX35" s="6">
        <v>11.907216494845361</v>
      </c>
      <c r="CY35" s="6">
        <v>7.5737704918032787</v>
      </c>
      <c r="CZ35" s="6">
        <v>56.067961165048544</v>
      </c>
      <c r="DA35" s="6">
        <v>4.9035369774919617E-2</v>
      </c>
      <c r="DB35" s="6">
        <v>44.428571428571431</v>
      </c>
      <c r="DC35" s="6">
        <v>2.9219858156028371</v>
      </c>
      <c r="DD35" s="6">
        <v>27.280701754385966</v>
      </c>
      <c r="DE35" s="6">
        <v>1.8173913043478259E-2</v>
      </c>
      <c r="DF35" s="6">
        <v>3.5826086956521737E-2</v>
      </c>
      <c r="DG35" s="6">
        <v>2.1785714285714284</v>
      </c>
      <c r="DH35" s="6">
        <v>0.14928571428571427</v>
      </c>
      <c r="DI35" s="6">
        <f t="shared" si="1"/>
        <v>4.4907407407407405</v>
      </c>
      <c r="DJ35" s="6">
        <f t="shared" si="2"/>
        <v>0.21237113402061858</v>
      </c>
      <c r="DK35" s="6">
        <f t="shared" si="3"/>
        <v>0.22268041237113406</v>
      </c>
    </row>
    <row r="36" spans="1:115" x14ac:dyDescent="0.3">
      <c r="A36" s="1" t="s">
        <v>588</v>
      </c>
      <c r="B36" s="2" t="s">
        <v>516</v>
      </c>
      <c r="C36" s="2" t="s">
        <v>583</v>
      </c>
      <c r="D36" s="2" t="s">
        <v>573</v>
      </c>
      <c r="E36" s="114">
        <v>8.2792999999999992</v>
      </c>
      <c r="F36" s="114">
        <v>156.5282</v>
      </c>
      <c r="G36" s="114"/>
      <c r="J36" s="3" t="s">
        <v>385</v>
      </c>
      <c r="K36" s="6">
        <v>60.8</v>
      </c>
      <c r="L36" s="6">
        <v>0.46899999999999997</v>
      </c>
      <c r="M36" s="6">
        <v>14.6</v>
      </c>
      <c r="N36" s="6">
        <v>3.21</v>
      </c>
      <c r="O36" s="6">
        <v>2.86</v>
      </c>
      <c r="P36" s="6">
        <f t="shared" si="4"/>
        <v>5.7483579999999996</v>
      </c>
      <c r="Q36" s="6">
        <v>0.10199999999999999</v>
      </c>
      <c r="R36" s="6">
        <v>4.55</v>
      </c>
      <c r="S36" s="6">
        <v>7.75</v>
      </c>
      <c r="T36" s="6">
        <v>2.31</v>
      </c>
      <c r="U36" s="6">
        <v>1.3</v>
      </c>
      <c r="V36" s="6">
        <v>0.11</v>
      </c>
      <c r="W36" s="6">
        <v>0.08</v>
      </c>
      <c r="X36" s="6">
        <v>98.2</v>
      </c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>
        <v>33.299999999999997</v>
      </c>
      <c r="AO36" s="6">
        <v>226</v>
      </c>
      <c r="AP36" s="6">
        <v>82.5</v>
      </c>
      <c r="AQ36" s="6"/>
      <c r="AR36" s="6">
        <v>30.6</v>
      </c>
      <c r="AS36" s="6"/>
      <c r="AT36" s="6">
        <v>54.5</v>
      </c>
      <c r="AU36" s="6"/>
      <c r="AV36" s="6">
        <v>24</v>
      </c>
      <c r="AW36" s="6">
        <v>411</v>
      </c>
      <c r="AX36" s="6">
        <v>13.7</v>
      </c>
      <c r="AY36" s="6">
        <v>86.3</v>
      </c>
      <c r="AZ36" s="6">
        <v>2.08</v>
      </c>
      <c r="BA36" s="6"/>
      <c r="BB36" s="6"/>
      <c r="BC36" s="6"/>
      <c r="BD36" s="6"/>
      <c r="BE36" s="6">
        <v>7.8299999999999995E-2</v>
      </c>
      <c r="BF36" s="6">
        <v>0.32300000000000001</v>
      </c>
      <c r="BG36" s="6">
        <v>180</v>
      </c>
      <c r="BH36" s="6">
        <v>10.9</v>
      </c>
      <c r="BI36" s="6">
        <v>23.8</v>
      </c>
      <c r="BJ36" s="6">
        <v>3.12</v>
      </c>
      <c r="BK36" s="6">
        <v>12.3</v>
      </c>
      <c r="BL36" s="6">
        <v>2.5</v>
      </c>
      <c r="BM36" s="6">
        <v>0.56000000000000005</v>
      </c>
      <c r="BN36" s="6">
        <v>2.31</v>
      </c>
      <c r="BO36" s="6">
        <v>0.36</v>
      </c>
      <c r="BP36" s="6">
        <v>2.14</v>
      </c>
      <c r="BQ36" s="6">
        <v>0.45</v>
      </c>
      <c r="BR36" s="6">
        <v>1.32</v>
      </c>
      <c r="BS36" s="6">
        <v>0.189</v>
      </c>
      <c r="BT36" s="6">
        <v>1.43</v>
      </c>
      <c r="BU36" s="6">
        <v>0.219</v>
      </c>
      <c r="BV36" s="6">
        <v>2.21</v>
      </c>
      <c r="BW36" s="6">
        <v>0.11975920309944832</v>
      </c>
      <c r="BX36" s="6"/>
      <c r="BY36" s="6"/>
      <c r="BZ36" s="6">
        <v>3.38</v>
      </c>
      <c r="CA36" s="6">
        <v>2.1</v>
      </c>
      <c r="CB36" s="6">
        <v>0.746</v>
      </c>
      <c r="CC36" s="6">
        <v>2811.5820394460761</v>
      </c>
      <c r="CD36" s="6"/>
      <c r="CE36" s="6"/>
      <c r="CF36" s="6"/>
      <c r="CG36" s="6"/>
      <c r="CH36" s="6"/>
      <c r="CI36" s="6"/>
      <c r="CJ36" s="6"/>
      <c r="CK36" s="6">
        <v>2.8129032258064517</v>
      </c>
      <c r="CL36" s="6">
        <v>4.6231546231546234</v>
      </c>
      <c r="CM36" s="6">
        <v>1.0043647627540246</v>
      </c>
      <c r="CN36" s="6">
        <v>5.4837249081853408</v>
      </c>
      <c r="CO36" s="6">
        <f t="shared" si="0"/>
        <v>1.0769230769230769</v>
      </c>
      <c r="CP36" s="6">
        <v>0.6957734923932487</v>
      </c>
      <c r="CQ36" s="6">
        <v>0.59299543966323665</v>
      </c>
      <c r="CR36" s="6">
        <v>0.19082568807339451</v>
      </c>
      <c r="CS36" s="6">
        <v>1.4545454545454546</v>
      </c>
      <c r="CT36" s="6">
        <v>17.368185042720793</v>
      </c>
      <c r="CU36" s="6">
        <v>39.049773755656105</v>
      </c>
      <c r="CV36" s="6">
        <v>34.519999999999996</v>
      </c>
      <c r="CW36" s="6">
        <v>7.0414201183431953</v>
      </c>
      <c r="CX36" s="6">
        <v>16.513761467889907</v>
      </c>
      <c r="CY36" s="6">
        <v>7.5</v>
      </c>
      <c r="CZ36" s="6">
        <v>85.714285714285708</v>
      </c>
      <c r="DA36" s="6">
        <v>5.8394160583941604E-2</v>
      </c>
      <c r="DB36" s="6">
        <v>30</v>
      </c>
      <c r="DC36" s="6">
        <v>1.4685314685314688</v>
      </c>
      <c r="DD36" s="6">
        <v>33.414634146341463</v>
      </c>
      <c r="DE36" s="6">
        <v>2.4101969872537661E-2</v>
      </c>
      <c r="DF36" s="6">
        <v>2.4333719582850525E-2</v>
      </c>
      <c r="DG36" s="6">
        <v>1.7518248175182483</v>
      </c>
      <c r="DH36" s="6">
        <v>0.1518248175182482</v>
      </c>
      <c r="DI36" s="6">
        <f t="shared" si="1"/>
        <v>4.3600000000000003</v>
      </c>
      <c r="DJ36" s="6">
        <f t="shared" si="2"/>
        <v>0.19266055045871561</v>
      </c>
      <c r="DK36" s="6">
        <f t="shared" si="3"/>
        <v>0.2293577981651376</v>
      </c>
    </row>
    <row r="37" spans="1:115" x14ac:dyDescent="0.3">
      <c r="A37" s="1" t="s">
        <v>587</v>
      </c>
      <c r="B37" s="2" t="s">
        <v>516</v>
      </c>
      <c r="C37" s="2" t="s">
        <v>583</v>
      </c>
      <c r="D37" s="2" t="s">
        <v>573</v>
      </c>
      <c r="E37" s="114">
        <v>8.2550000000000008</v>
      </c>
      <c r="F37" s="114">
        <v>156.5282</v>
      </c>
      <c r="G37" s="114"/>
      <c r="J37" s="3" t="s">
        <v>385</v>
      </c>
      <c r="K37" s="6">
        <v>61.7</v>
      </c>
      <c r="L37" s="6">
        <v>0.48599999999999999</v>
      </c>
      <c r="M37" s="6">
        <v>14.7</v>
      </c>
      <c r="N37" s="6">
        <v>2.8</v>
      </c>
      <c r="O37" s="6">
        <v>3.32</v>
      </c>
      <c r="P37" s="6">
        <f t="shared" si="4"/>
        <v>5.8394399999999997</v>
      </c>
      <c r="Q37" s="6">
        <v>0.10100000000000001</v>
      </c>
      <c r="R37" s="6">
        <v>4.4400000000000004</v>
      </c>
      <c r="S37" s="6">
        <v>7.02</v>
      </c>
      <c r="T37" s="6">
        <v>2.36</v>
      </c>
      <c r="U37" s="6">
        <v>1.58</v>
      </c>
      <c r="V37" s="6">
        <v>0.12</v>
      </c>
      <c r="W37" s="6">
        <v>0.52</v>
      </c>
      <c r="X37" s="6">
        <v>99.3</v>
      </c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>
        <v>31.5</v>
      </c>
      <c r="AO37" s="6">
        <v>227</v>
      </c>
      <c r="AP37" s="6">
        <v>75.2</v>
      </c>
      <c r="AQ37" s="6"/>
      <c r="AR37" s="6">
        <v>31.3</v>
      </c>
      <c r="AS37" s="6"/>
      <c r="AT37" s="6">
        <v>58.4</v>
      </c>
      <c r="AU37" s="6"/>
      <c r="AV37" s="6">
        <v>25</v>
      </c>
      <c r="AW37" s="6">
        <v>607</v>
      </c>
      <c r="AX37" s="6">
        <v>13</v>
      </c>
      <c r="AY37" s="6">
        <v>93.7</v>
      </c>
      <c r="AZ37" s="6">
        <v>2.14</v>
      </c>
      <c r="BA37" s="6"/>
      <c r="BB37" s="6"/>
      <c r="BC37" s="6"/>
      <c r="BD37" s="6"/>
      <c r="BE37" s="6">
        <v>8.6300000000000002E-2</v>
      </c>
      <c r="BF37" s="6">
        <v>0.22600000000000001</v>
      </c>
      <c r="BG37" s="6">
        <v>296</v>
      </c>
      <c r="BH37" s="6">
        <v>13.5</v>
      </c>
      <c r="BI37" s="6">
        <v>28.9</v>
      </c>
      <c r="BJ37" s="6">
        <v>3.77</v>
      </c>
      <c r="BK37" s="6">
        <v>14.6</v>
      </c>
      <c r="BL37" s="6">
        <v>2.82</v>
      </c>
      <c r="BM37" s="6">
        <v>0.61</v>
      </c>
      <c r="BN37" s="6">
        <v>2.4</v>
      </c>
      <c r="BO37" s="6">
        <v>0.36</v>
      </c>
      <c r="BP37" s="6">
        <v>2.06</v>
      </c>
      <c r="BQ37" s="6">
        <v>0.42</v>
      </c>
      <c r="BR37" s="6">
        <v>1.23</v>
      </c>
      <c r="BS37" s="6">
        <v>0.189</v>
      </c>
      <c r="BT37" s="6">
        <v>1.33</v>
      </c>
      <c r="BU37" s="6">
        <v>0.20100000000000001</v>
      </c>
      <c r="BV37" s="6">
        <v>2.41</v>
      </c>
      <c r="BW37" s="6">
        <v>0.11821536416183662</v>
      </c>
      <c r="BX37" s="6"/>
      <c r="BY37" s="6"/>
      <c r="BZ37" s="6">
        <v>4.3099999999999996</v>
      </c>
      <c r="CA37" s="6">
        <v>3.48</v>
      </c>
      <c r="CB37" s="6">
        <v>1.03</v>
      </c>
      <c r="CC37" s="6">
        <v>2913.4943948204545</v>
      </c>
      <c r="CD37" s="6"/>
      <c r="CE37" s="6"/>
      <c r="CF37" s="6"/>
      <c r="CG37" s="6"/>
      <c r="CH37" s="6"/>
      <c r="CI37" s="6"/>
      <c r="CJ37" s="6"/>
      <c r="CK37" s="6">
        <v>3.0885380919698009</v>
      </c>
      <c r="CL37" s="6">
        <v>6.0359231411862986</v>
      </c>
      <c r="CM37" s="6">
        <v>1.0395115305041127</v>
      </c>
      <c r="CN37" s="6">
        <v>7.3024287337047662</v>
      </c>
      <c r="CO37" s="6">
        <f t="shared" si="0"/>
        <v>1.2030075187969924</v>
      </c>
      <c r="CP37" s="6">
        <v>0.69429546371913586</v>
      </c>
      <c r="CQ37" s="6">
        <v>0.57856178290855043</v>
      </c>
      <c r="CR37" s="6">
        <v>0.15851851851851853</v>
      </c>
      <c r="CS37" s="6">
        <v>1.6090225563909775</v>
      </c>
      <c r="CT37" s="6">
        <v>18.102553886907153</v>
      </c>
      <c r="CU37" s="6">
        <v>38.879668049792528</v>
      </c>
      <c r="CV37" s="6">
        <v>33.226950354609933</v>
      </c>
      <c r="CW37" s="6">
        <v>6.7053364269141538</v>
      </c>
      <c r="CX37" s="6">
        <v>21.925925925925927</v>
      </c>
      <c r="CY37" s="6">
        <v>11.84</v>
      </c>
      <c r="CZ37" s="6">
        <v>85.05747126436782</v>
      </c>
      <c r="DA37" s="6">
        <v>4.118616144975288E-2</v>
      </c>
      <c r="DB37" s="6">
        <v>46.692307692307693</v>
      </c>
      <c r="DC37" s="6">
        <v>2.6165413533834583</v>
      </c>
      <c r="DD37" s="6">
        <v>41.575342465753423</v>
      </c>
      <c r="DE37" s="6">
        <v>2.2838847385272146E-2</v>
      </c>
      <c r="DF37" s="6">
        <v>3.7139807897545354E-2</v>
      </c>
      <c r="DG37" s="6">
        <v>1.9230769230769231</v>
      </c>
      <c r="DH37" s="6">
        <v>0.16461538461538464</v>
      </c>
      <c r="DI37" s="6">
        <f t="shared" si="1"/>
        <v>4.7872340425531918</v>
      </c>
      <c r="DJ37" s="6">
        <f t="shared" si="2"/>
        <v>0.25777777777777777</v>
      </c>
      <c r="DK37" s="6">
        <f t="shared" si="3"/>
        <v>0.20888888888888887</v>
      </c>
    </row>
    <row r="38" spans="1:115" x14ac:dyDescent="0.3">
      <c r="A38" s="1" t="s">
        <v>586</v>
      </c>
      <c r="B38" s="2" t="s">
        <v>516</v>
      </c>
      <c r="C38" s="2" t="s">
        <v>583</v>
      </c>
      <c r="D38" s="2" t="s">
        <v>573</v>
      </c>
      <c r="E38" s="114">
        <v>8.2461000000000002</v>
      </c>
      <c r="F38" s="114">
        <v>156.5412</v>
      </c>
      <c r="G38" s="114"/>
      <c r="J38" s="3" t="s">
        <v>385</v>
      </c>
      <c r="K38" s="6">
        <v>60</v>
      </c>
      <c r="L38" s="6">
        <v>0.51600000000000001</v>
      </c>
      <c r="M38" s="6">
        <v>14.1</v>
      </c>
      <c r="N38" s="6">
        <v>2.57</v>
      </c>
      <c r="O38" s="6">
        <v>4.4000000000000004</v>
      </c>
      <c r="P38" s="6">
        <f t="shared" si="4"/>
        <v>6.7124860000000002</v>
      </c>
      <c r="Q38" s="6">
        <v>0.122</v>
      </c>
      <c r="R38" s="6">
        <v>5.4</v>
      </c>
      <c r="S38" s="6">
        <v>8.33</v>
      </c>
      <c r="T38" s="6">
        <v>1.87</v>
      </c>
      <c r="U38" s="6">
        <v>1.45</v>
      </c>
      <c r="V38" s="6">
        <v>0.12</v>
      </c>
      <c r="W38" s="6">
        <v>1E-3</v>
      </c>
      <c r="X38" s="6">
        <v>99.8</v>
      </c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>
        <v>38.1</v>
      </c>
      <c r="AO38" s="6">
        <v>275</v>
      </c>
      <c r="AP38" s="6">
        <v>149</v>
      </c>
      <c r="AQ38" s="6"/>
      <c r="AR38" s="6">
        <v>34</v>
      </c>
      <c r="AS38" s="6"/>
      <c r="AT38" s="6">
        <v>60.7</v>
      </c>
      <c r="AU38" s="6"/>
      <c r="AV38" s="6">
        <v>26.1</v>
      </c>
      <c r="AW38" s="6">
        <v>553</v>
      </c>
      <c r="AX38" s="6">
        <v>13.7</v>
      </c>
      <c r="AY38" s="6">
        <v>90.4</v>
      </c>
      <c r="AZ38" s="6">
        <v>2.4</v>
      </c>
      <c r="BA38" s="6"/>
      <c r="BB38" s="6"/>
      <c r="BC38" s="6"/>
      <c r="BD38" s="6"/>
      <c r="BE38" s="6">
        <v>6.4899999999999999E-2</v>
      </c>
      <c r="BF38" s="6">
        <v>0.30499999999999999</v>
      </c>
      <c r="BG38" s="6">
        <v>183</v>
      </c>
      <c r="BH38" s="6">
        <v>15.1</v>
      </c>
      <c r="BI38" s="6">
        <v>32.1</v>
      </c>
      <c r="BJ38" s="6">
        <v>4.0599999999999996</v>
      </c>
      <c r="BK38" s="6">
        <v>16.100000000000001</v>
      </c>
      <c r="BL38" s="6">
        <v>3.02</v>
      </c>
      <c r="BM38" s="6">
        <v>0.8</v>
      </c>
      <c r="BN38" s="6">
        <v>2.77</v>
      </c>
      <c r="BO38" s="6">
        <v>0.39</v>
      </c>
      <c r="BP38" s="6">
        <v>2.2799999999999998</v>
      </c>
      <c r="BQ38" s="6">
        <v>0.46</v>
      </c>
      <c r="BR38" s="6">
        <v>1.36</v>
      </c>
      <c r="BS38" s="6">
        <v>0.20599999999999999</v>
      </c>
      <c r="BT38" s="6">
        <v>1.44</v>
      </c>
      <c r="BU38" s="6">
        <v>0.23</v>
      </c>
      <c r="BV38" s="6">
        <v>2.52</v>
      </c>
      <c r="BW38" s="6">
        <v>0.11873440006003176</v>
      </c>
      <c r="BX38" s="6"/>
      <c r="BY38" s="6"/>
      <c r="BZ38" s="6">
        <v>3.7</v>
      </c>
      <c r="CA38" s="6">
        <v>3.91</v>
      </c>
      <c r="CB38" s="6">
        <v>1.04</v>
      </c>
      <c r="CC38" s="6">
        <v>3093.3397278340631</v>
      </c>
      <c r="CD38" s="6"/>
      <c r="CE38" s="6"/>
      <c r="CF38" s="6"/>
      <c r="CG38" s="6"/>
      <c r="CH38" s="6"/>
      <c r="CI38" s="6"/>
      <c r="CJ38" s="6"/>
      <c r="CK38" s="6">
        <v>3.225806451612903</v>
      </c>
      <c r="CL38" s="6">
        <v>6.1921296296296298</v>
      </c>
      <c r="CM38" s="6">
        <v>1.0626398210290828</v>
      </c>
      <c r="CN38" s="6">
        <v>7.54396482813749</v>
      </c>
      <c r="CO38" s="6">
        <f t="shared" si="0"/>
        <v>1.2824074074074074</v>
      </c>
      <c r="CP38" s="6">
        <v>0.82529218895116185</v>
      </c>
      <c r="CQ38" s="6">
        <v>0.50008394366197184</v>
      </c>
      <c r="CR38" s="6">
        <v>0.15894039735099338</v>
      </c>
      <c r="CS38" s="6">
        <v>1.6666666666666667</v>
      </c>
      <c r="CT38" s="6">
        <v>20.213181679332756</v>
      </c>
      <c r="CU38" s="6">
        <v>35.873015873015873</v>
      </c>
      <c r="CV38" s="6">
        <v>29.933774834437088</v>
      </c>
      <c r="CW38" s="6">
        <v>8.6756756756756754</v>
      </c>
      <c r="CX38" s="6">
        <v>12.119205298013245</v>
      </c>
      <c r="CY38" s="6">
        <v>7.0114942528735629</v>
      </c>
      <c r="CZ38" s="6">
        <v>46.803069053708441</v>
      </c>
      <c r="DA38" s="6">
        <v>4.7197106690777577E-2</v>
      </c>
      <c r="DB38" s="6">
        <v>40.364963503649641</v>
      </c>
      <c r="DC38" s="6">
        <v>2.7152777777777781</v>
      </c>
      <c r="DD38" s="6">
        <v>34.347826086956516</v>
      </c>
      <c r="DE38" s="6">
        <v>2.6548672566371678E-2</v>
      </c>
      <c r="DF38" s="6">
        <v>4.3252212389380533E-2</v>
      </c>
      <c r="DG38" s="6">
        <v>1.9051094890510951</v>
      </c>
      <c r="DH38" s="6">
        <v>0.17518248175182483</v>
      </c>
      <c r="DI38" s="6">
        <f t="shared" si="1"/>
        <v>5</v>
      </c>
      <c r="DJ38" s="6">
        <f t="shared" si="2"/>
        <v>0.25894039735099339</v>
      </c>
      <c r="DK38" s="6">
        <f t="shared" si="3"/>
        <v>0.2</v>
      </c>
    </row>
    <row r="39" spans="1:115" x14ac:dyDescent="0.3">
      <c r="A39" s="1" t="s">
        <v>585</v>
      </c>
      <c r="B39" s="2" t="s">
        <v>516</v>
      </c>
      <c r="C39" s="2" t="s">
        <v>583</v>
      </c>
      <c r="D39" s="2" t="s">
        <v>573</v>
      </c>
      <c r="E39" s="114">
        <v>8.2657000000000007</v>
      </c>
      <c r="F39" s="114">
        <v>156.54920000000001</v>
      </c>
      <c r="G39" s="114"/>
      <c r="J39" s="3" t="s">
        <v>385</v>
      </c>
      <c r="K39" s="6">
        <v>59</v>
      </c>
      <c r="L39" s="6">
        <v>0.55600000000000005</v>
      </c>
      <c r="M39" s="6">
        <v>13.8</v>
      </c>
      <c r="N39" s="6">
        <v>2.85</v>
      </c>
      <c r="O39" s="6">
        <v>4.4400000000000004</v>
      </c>
      <c r="P39" s="6">
        <f t="shared" si="4"/>
        <v>7.004430000000001</v>
      </c>
      <c r="Q39" s="6">
        <v>0.121</v>
      </c>
      <c r="R39" s="6">
        <v>5.78</v>
      </c>
      <c r="S39" s="6">
        <v>8.6</v>
      </c>
      <c r="T39" s="6">
        <v>2.0499999999999998</v>
      </c>
      <c r="U39" s="6">
        <v>1.25</v>
      </c>
      <c r="V39" s="6">
        <v>0.17</v>
      </c>
      <c r="W39" s="6">
        <v>0.01</v>
      </c>
      <c r="X39" s="6">
        <v>99</v>
      </c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>
        <v>40.1</v>
      </c>
      <c r="AO39" s="6">
        <v>272</v>
      </c>
      <c r="AP39" s="6">
        <v>192</v>
      </c>
      <c r="AQ39" s="6"/>
      <c r="AR39" s="6">
        <v>37.700000000000003</v>
      </c>
      <c r="AS39" s="6"/>
      <c r="AT39" s="6">
        <v>63.5</v>
      </c>
      <c r="AU39" s="6"/>
      <c r="AV39" s="6">
        <v>25</v>
      </c>
      <c r="AW39" s="6">
        <v>524</v>
      </c>
      <c r="AX39" s="6">
        <v>15.8</v>
      </c>
      <c r="AY39" s="6">
        <v>112</v>
      </c>
      <c r="AZ39" s="6">
        <v>2.5</v>
      </c>
      <c r="BA39" s="6"/>
      <c r="BB39" s="6"/>
      <c r="BC39" s="6"/>
      <c r="BD39" s="6"/>
      <c r="BE39" s="6">
        <v>6.4899999999999999E-2</v>
      </c>
      <c r="BF39" s="6">
        <v>0.25</v>
      </c>
      <c r="BG39" s="6">
        <v>194</v>
      </c>
      <c r="BH39" s="6">
        <v>17.100000000000001</v>
      </c>
      <c r="BI39" s="6">
        <v>36.799999999999997</v>
      </c>
      <c r="BJ39" s="6">
        <v>4.91</v>
      </c>
      <c r="BK39" s="6">
        <v>20.100000000000001</v>
      </c>
      <c r="BL39" s="6">
        <v>3.99</v>
      </c>
      <c r="BM39" s="6">
        <v>1.07</v>
      </c>
      <c r="BN39" s="6">
        <v>3.58</v>
      </c>
      <c r="BO39" s="6">
        <v>0.49</v>
      </c>
      <c r="BP39" s="6">
        <v>2.74</v>
      </c>
      <c r="BQ39" s="6">
        <v>0.54</v>
      </c>
      <c r="BR39" s="6">
        <v>1.54</v>
      </c>
      <c r="BS39" s="6">
        <v>0.23200000000000001</v>
      </c>
      <c r="BT39" s="6">
        <v>1.59</v>
      </c>
      <c r="BU39" s="6">
        <v>0.245</v>
      </c>
      <c r="BV39" s="6">
        <v>2.72</v>
      </c>
      <c r="BW39" s="6">
        <v>0.11671630613153716</v>
      </c>
      <c r="BX39" s="6"/>
      <c r="BY39" s="6"/>
      <c r="BZ39" s="6">
        <v>3.57</v>
      </c>
      <c r="CA39" s="6">
        <v>3.34</v>
      </c>
      <c r="CB39" s="6">
        <v>0.93400000000000005</v>
      </c>
      <c r="CC39" s="6">
        <v>3333.1335051855408</v>
      </c>
      <c r="CD39" s="6"/>
      <c r="CE39" s="6"/>
      <c r="CF39" s="6"/>
      <c r="CG39" s="6"/>
      <c r="CH39" s="6"/>
      <c r="CI39" s="6"/>
      <c r="CJ39" s="6"/>
      <c r="CK39" s="6">
        <v>2.7649769585253456</v>
      </c>
      <c r="CL39" s="6">
        <v>6.4290705800139758</v>
      </c>
      <c r="CM39" s="6">
        <v>1.1565573424507198</v>
      </c>
      <c r="CN39" s="6">
        <v>7.7372064612460978</v>
      </c>
      <c r="CO39" s="6">
        <f t="shared" si="0"/>
        <v>1.5010482180293501</v>
      </c>
      <c r="CP39" s="6">
        <v>0.8429503885865266</v>
      </c>
      <c r="CQ39" s="6">
        <v>0.40973606398566842</v>
      </c>
      <c r="CR39" s="6">
        <v>0.14619883040935672</v>
      </c>
      <c r="CS39" s="6">
        <v>1.5723270440251571</v>
      </c>
      <c r="CT39" s="6">
        <v>21.419457853494311</v>
      </c>
      <c r="CU39" s="6">
        <v>41.17647058823529</v>
      </c>
      <c r="CV39" s="6">
        <v>28.07017543859649</v>
      </c>
      <c r="CW39" s="6">
        <v>10.308123249299719</v>
      </c>
      <c r="CX39" s="6">
        <v>11.345029239766081</v>
      </c>
      <c r="CY39" s="6">
        <v>7.76</v>
      </c>
      <c r="CZ39" s="6">
        <v>58.08383233532934</v>
      </c>
      <c r="DA39" s="6">
        <v>4.7709923664122141E-2</v>
      </c>
      <c r="DB39" s="6">
        <v>33.164556962025316</v>
      </c>
      <c r="DC39" s="6">
        <v>2.10062893081761</v>
      </c>
      <c r="DD39" s="6">
        <v>26.06965174129353</v>
      </c>
      <c r="DE39" s="6">
        <v>2.2321428571428572E-2</v>
      </c>
      <c r="DF39" s="6">
        <v>2.9821428571428572E-2</v>
      </c>
      <c r="DG39" s="6">
        <v>1.5822784810126582</v>
      </c>
      <c r="DH39" s="6">
        <v>0.15822784810126581</v>
      </c>
      <c r="DI39" s="6">
        <f t="shared" si="1"/>
        <v>4.2857142857142856</v>
      </c>
      <c r="DJ39" s="6">
        <f t="shared" si="2"/>
        <v>0.19532163742690056</v>
      </c>
      <c r="DK39" s="6">
        <f t="shared" si="3"/>
        <v>0.23333333333333334</v>
      </c>
    </row>
    <row r="40" spans="1:115" x14ac:dyDescent="0.3">
      <c r="A40" s="1" t="s">
        <v>584</v>
      </c>
      <c r="B40" s="2" t="s">
        <v>516</v>
      </c>
      <c r="C40" s="2" t="s">
        <v>583</v>
      </c>
      <c r="D40" s="2" t="s">
        <v>573</v>
      </c>
      <c r="E40" s="114">
        <v>8.2873999999999999</v>
      </c>
      <c r="F40" s="114">
        <v>156.5333</v>
      </c>
      <c r="G40" s="114"/>
      <c r="J40" s="3" t="s">
        <v>385</v>
      </c>
      <c r="K40" s="6">
        <v>61.2</v>
      </c>
      <c r="L40" s="6">
        <v>0.46600000000000003</v>
      </c>
      <c r="M40" s="6">
        <v>15</v>
      </c>
      <c r="N40" s="6">
        <v>2.4300000000000002</v>
      </c>
      <c r="O40" s="6">
        <v>3.86</v>
      </c>
      <c r="P40" s="6">
        <f t="shared" si="4"/>
        <v>6.0465140000000002</v>
      </c>
      <c r="Q40" s="6">
        <v>0.112</v>
      </c>
      <c r="R40" s="6">
        <v>4.33</v>
      </c>
      <c r="S40" s="6">
        <v>7.58</v>
      </c>
      <c r="T40" s="6">
        <v>2.33</v>
      </c>
      <c r="U40" s="6">
        <v>1.35</v>
      </c>
      <c r="V40" s="6">
        <v>0.10299999999999999</v>
      </c>
      <c r="W40" s="6">
        <v>0.02</v>
      </c>
      <c r="X40" s="6">
        <v>98.7</v>
      </c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>
        <v>33.1</v>
      </c>
      <c r="AO40" s="6">
        <v>238</v>
      </c>
      <c r="AP40" s="6">
        <v>53</v>
      </c>
      <c r="AQ40" s="6"/>
      <c r="AR40" s="6">
        <v>25.4</v>
      </c>
      <c r="AS40" s="6"/>
      <c r="AT40" s="6">
        <v>62.3</v>
      </c>
      <c r="AU40" s="6"/>
      <c r="AV40" s="6">
        <v>24.5</v>
      </c>
      <c r="AW40" s="6">
        <v>433</v>
      </c>
      <c r="AX40" s="6">
        <v>14</v>
      </c>
      <c r="AY40" s="6">
        <v>86.3</v>
      </c>
      <c r="AZ40" s="6">
        <v>1.96</v>
      </c>
      <c r="BA40" s="6"/>
      <c r="BB40" s="6"/>
      <c r="BC40" s="6"/>
      <c r="BD40" s="6"/>
      <c r="BE40" s="6">
        <v>8.5300000000000001E-2</v>
      </c>
      <c r="BF40" s="6">
        <v>0.34699999999999998</v>
      </c>
      <c r="BG40" s="6">
        <v>185</v>
      </c>
      <c r="BH40" s="6">
        <v>11.6</v>
      </c>
      <c r="BI40" s="6">
        <v>25.2</v>
      </c>
      <c r="BJ40" s="6">
        <v>3.29</v>
      </c>
      <c r="BK40" s="6">
        <v>12.8</v>
      </c>
      <c r="BL40" s="6">
        <v>2.56</v>
      </c>
      <c r="BM40" s="6">
        <v>0.56000000000000005</v>
      </c>
      <c r="BN40" s="6">
        <v>2.36</v>
      </c>
      <c r="BO40" s="6">
        <v>0.36</v>
      </c>
      <c r="BP40" s="6">
        <v>2.13</v>
      </c>
      <c r="BQ40" s="6">
        <v>0.45</v>
      </c>
      <c r="BR40" s="6">
        <v>1.31</v>
      </c>
      <c r="BS40" s="6">
        <v>0.20799999999999999</v>
      </c>
      <c r="BT40" s="6">
        <v>1.44</v>
      </c>
      <c r="BU40" s="6">
        <v>0.217</v>
      </c>
      <c r="BV40" s="6">
        <v>2.17</v>
      </c>
      <c r="BW40" s="6">
        <v>0.1091296116669124</v>
      </c>
      <c r="BX40" s="6"/>
      <c r="BY40" s="6"/>
      <c r="BZ40" s="6">
        <v>3.48</v>
      </c>
      <c r="CA40" s="6">
        <v>2.2799999999999998</v>
      </c>
      <c r="CB40" s="6">
        <v>0.77400000000000002</v>
      </c>
      <c r="CC40" s="6">
        <v>2793.5975061447161</v>
      </c>
      <c r="CD40" s="6"/>
      <c r="CE40" s="6"/>
      <c r="CF40" s="6"/>
      <c r="CG40" s="6"/>
      <c r="CH40" s="6"/>
      <c r="CI40" s="6"/>
      <c r="CJ40" s="6"/>
      <c r="CK40" s="6">
        <v>2.9233870967741935</v>
      </c>
      <c r="CL40" s="6">
        <v>4.8611111111111107</v>
      </c>
      <c r="CM40" s="6">
        <v>0.99272930648769575</v>
      </c>
      <c r="CN40" s="6">
        <v>5.7953637090327739</v>
      </c>
      <c r="CO40" s="6">
        <f t="shared" si="0"/>
        <v>1.0925925925925926</v>
      </c>
      <c r="CP40" s="6">
        <v>0.6801056379431174</v>
      </c>
      <c r="CQ40" s="6">
        <v>0.58239227924179382</v>
      </c>
      <c r="CR40" s="6">
        <v>0.16896551724137931</v>
      </c>
      <c r="CS40" s="6">
        <v>1.3611111111111112</v>
      </c>
      <c r="CT40" s="6">
        <v>17.96029482797347</v>
      </c>
      <c r="CU40" s="6">
        <v>39.769585253456221</v>
      </c>
      <c r="CV40" s="6">
        <v>33.7109375</v>
      </c>
      <c r="CW40" s="6">
        <v>7.2413793103448274</v>
      </c>
      <c r="CX40" s="6">
        <v>15.948275862068966</v>
      </c>
      <c r="CY40" s="6">
        <v>7.5510204081632653</v>
      </c>
      <c r="CZ40" s="6">
        <v>81.140350877192986</v>
      </c>
      <c r="DA40" s="6">
        <v>5.6581986143187067E-2</v>
      </c>
      <c r="DB40" s="6">
        <v>30.928571428571427</v>
      </c>
      <c r="DC40" s="6">
        <v>1.5833333333333333</v>
      </c>
      <c r="DD40" s="6">
        <v>33.828125</v>
      </c>
      <c r="DE40" s="6">
        <v>2.2711471610660488E-2</v>
      </c>
      <c r="DF40" s="6">
        <v>2.6419466975666279E-2</v>
      </c>
      <c r="DG40" s="6">
        <v>1.75</v>
      </c>
      <c r="DH40" s="6">
        <v>0.13999999999999999</v>
      </c>
      <c r="DI40" s="6">
        <f t="shared" si="1"/>
        <v>4.53125</v>
      </c>
      <c r="DJ40" s="6">
        <f t="shared" si="2"/>
        <v>0.19655172413793101</v>
      </c>
      <c r="DK40" s="6">
        <f t="shared" si="3"/>
        <v>0.22068965517241382</v>
      </c>
    </row>
    <row r="41" spans="1:115" x14ac:dyDescent="0.3">
      <c r="A41" s="1" t="s">
        <v>582</v>
      </c>
      <c r="B41" s="2" t="s">
        <v>519</v>
      </c>
      <c r="C41" s="2" t="s">
        <v>580</v>
      </c>
      <c r="D41" s="2" t="s">
        <v>573</v>
      </c>
      <c r="E41" s="114">
        <v>8.5574999999999992</v>
      </c>
      <c r="F41" s="114">
        <v>157.2063</v>
      </c>
      <c r="G41" s="114"/>
      <c r="J41" s="3" t="s">
        <v>385</v>
      </c>
      <c r="K41" s="6">
        <v>54.29</v>
      </c>
      <c r="L41" s="6">
        <v>0.66</v>
      </c>
      <c r="M41" s="6">
        <v>17.52</v>
      </c>
      <c r="N41" s="6">
        <v>3.56</v>
      </c>
      <c r="O41" s="6">
        <v>3.9</v>
      </c>
      <c r="P41" s="6">
        <f t="shared" si="4"/>
        <v>7.103288</v>
      </c>
      <c r="Q41" s="6">
        <v>0.15</v>
      </c>
      <c r="R41" s="6">
        <v>3.99</v>
      </c>
      <c r="S41" s="6">
        <v>8.0500000000000007</v>
      </c>
      <c r="T41" s="6">
        <v>2.72</v>
      </c>
      <c r="U41" s="6">
        <v>2.62</v>
      </c>
      <c r="V41" s="6">
        <v>0.36099999999999999</v>
      </c>
      <c r="W41" s="6">
        <v>0.19</v>
      </c>
      <c r="X41" s="6">
        <v>98.64</v>
      </c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>
        <v>22.831749702736765</v>
      </c>
      <c r="AO41" s="6">
        <v>297.41974852538715</v>
      </c>
      <c r="AP41" s="6">
        <v>33.225232969031325</v>
      </c>
      <c r="AQ41" s="6">
        <v>19.746117113072202</v>
      </c>
      <c r="AR41" s="6">
        <v>25.636389842221817</v>
      </c>
      <c r="AS41" s="6">
        <v>155.375</v>
      </c>
      <c r="AT41" s="6">
        <v>78.048697243788254</v>
      </c>
      <c r="AU41" s="6">
        <v>19.852276121755995</v>
      </c>
      <c r="AV41" s="6">
        <v>47.215058237252435</v>
      </c>
      <c r="AW41" s="6">
        <v>918.02200781472811</v>
      </c>
      <c r="AX41" s="6">
        <v>17.616865287981099</v>
      </c>
      <c r="AY41" s="6">
        <v>68.072839311105511</v>
      </c>
      <c r="AZ41" s="6">
        <v>1.4376579704231185</v>
      </c>
      <c r="BA41" s="6">
        <v>1.1881733046038891</v>
      </c>
      <c r="BB41" s="6"/>
      <c r="BC41" s="6"/>
      <c r="BD41" s="6">
        <v>0.65699530522146199</v>
      </c>
      <c r="BE41" s="6">
        <v>4.7480919769535473E-2</v>
      </c>
      <c r="BF41" s="6">
        <v>0.69351422083399339</v>
      </c>
      <c r="BG41" s="6">
        <v>333.19896608975517</v>
      </c>
      <c r="BH41" s="6">
        <v>12.370238479451928</v>
      </c>
      <c r="BI41" s="6">
        <v>25.291001402214622</v>
      </c>
      <c r="BJ41" s="6">
        <v>3.4476590289584266</v>
      </c>
      <c r="BK41" s="6">
        <v>14.932377527052033</v>
      </c>
      <c r="BL41" s="6">
        <v>3.4777370890300143</v>
      </c>
      <c r="BM41" s="6">
        <v>1.0582302701744959</v>
      </c>
      <c r="BN41" s="6">
        <v>3.555228234392378</v>
      </c>
      <c r="BO41" s="6">
        <v>0.5238648344472453</v>
      </c>
      <c r="BP41" s="6">
        <v>3.0893922620554197</v>
      </c>
      <c r="BQ41" s="6">
        <v>0.62084301172814182</v>
      </c>
      <c r="BR41" s="6">
        <v>1.7436594109314005</v>
      </c>
      <c r="BS41" s="6">
        <v>0.26298852758614333</v>
      </c>
      <c r="BT41" s="6">
        <v>1.82910716535578</v>
      </c>
      <c r="BU41" s="6">
        <v>0.28109585056949948</v>
      </c>
      <c r="BV41" s="6">
        <v>1.869177435514944</v>
      </c>
      <c r="BW41" s="6">
        <v>0.10254800914205978</v>
      </c>
      <c r="BX41" s="6"/>
      <c r="BY41" s="6">
        <v>0.24644068689401333</v>
      </c>
      <c r="BZ41" s="6">
        <v>5.850614105329492</v>
      </c>
      <c r="CA41" s="6">
        <v>1.6938205851940944</v>
      </c>
      <c r="CB41" s="6">
        <v>0.73811740630572564</v>
      </c>
      <c r="CC41" s="6">
        <v>3956.597326299383</v>
      </c>
      <c r="CD41" s="6"/>
      <c r="CE41" s="6"/>
      <c r="CF41" s="6"/>
      <c r="CG41" s="6"/>
      <c r="CH41" s="6"/>
      <c r="CI41" s="6"/>
      <c r="CJ41" s="6"/>
      <c r="CK41" s="6">
        <v>2.2948252885979921</v>
      </c>
      <c r="CL41" s="6">
        <v>3.8408237091539421</v>
      </c>
      <c r="CM41" s="6">
        <v>1.1335681499761932</v>
      </c>
      <c r="CN41" s="6">
        <v>4.8654624026687694</v>
      </c>
      <c r="CO41" s="6">
        <f t="shared" si="0"/>
        <v>1.2957973163921024</v>
      </c>
      <c r="CP41" s="6">
        <v>0.9057743863071539</v>
      </c>
      <c r="CQ41" s="6">
        <v>0.49079879579632496</v>
      </c>
      <c r="CR41" s="6">
        <v>0.11621909899402481</v>
      </c>
      <c r="CS41" s="6">
        <v>0.78598892271217979</v>
      </c>
      <c r="CT41" s="6">
        <v>14.019365002313508</v>
      </c>
      <c r="CU41" s="6">
        <v>36.418607467488485</v>
      </c>
      <c r="CV41" s="6">
        <v>19.573888873264973</v>
      </c>
      <c r="CW41" s="6">
        <v>4.3227943164421534</v>
      </c>
      <c r="CX41" s="6">
        <v>26.935532944108431</v>
      </c>
      <c r="CY41" s="6">
        <v>7.0570487155909705</v>
      </c>
      <c r="CZ41" s="6">
        <v>196.71443894488624</v>
      </c>
      <c r="DA41" s="6">
        <v>5.1431292316884418E-2</v>
      </c>
      <c r="DB41" s="6">
        <v>52.11040629578055</v>
      </c>
      <c r="DC41" s="6">
        <v>0.92603682128413123</v>
      </c>
      <c r="DD41" s="6">
        <v>61.478622955494288</v>
      </c>
      <c r="DE41" s="6">
        <v>2.1119406579366475E-2</v>
      </c>
      <c r="DF41" s="6">
        <v>2.4882472985341773E-2</v>
      </c>
      <c r="DG41" s="6">
        <v>2.6801055389499036</v>
      </c>
      <c r="DH41" s="6">
        <v>8.1606911724751846E-2</v>
      </c>
      <c r="DI41" s="6">
        <f t="shared" si="1"/>
        <v>3.5569791973268878</v>
      </c>
      <c r="DJ41" s="6">
        <f t="shared" si="2"/>
        <v>0.13692707606305909</v>
      </c>
      <c r="DK41" s="6">
        <f t="shared" si="3"/>
        <v>0.2811374327832763</v>
      </c>
    </row>
    <row r="42" spans="1:115" x14ac:dyDescent="0.3">
      <c r="A42" s="1" t="s">
        <v>581</v>
      </c>
      <c r="B42" s="2" t="s">
        <v>155</v>
      </c>
      <c r="C42" s="2" t="s">
        <v>580</v>
      </c>
      <c r="D42" s="2" t="s">
        <v>573</v>
      </c>
      <c r="E42" s="114">
        <v>8.5574999999999992</v>
      </c>
      <c r="F42" s="114">
        <v>157.2063</v>
      </c>
      <c r="G42" s="114"/>
      <c r="J42" s="3" t="s">
        <v>385</v>
      </c>
      <c r="K42" s="6">
        <v>49.55</v>
      </c>
      <c r="L42" s="6">
        <v>0.56999999999999995</v>
      </c>
      <c r="M42" s="6">
        <v>15.1</v>
      </c>
      <c r="N42" s="6">
        <v>3.9</v>
      </c>
      <c r="O42" s="6">
        <v>4.8499999999999996</v>
      </c>
      <c r="P42" s="6">
        <f t="shared" si="4"/>
        <v>8.3592200000000005</v>
      </c>
      <c r="Q42" s="6">
        <v>0.15</v>
      </c>
      <c r="R42" s="6">
        <v>9.33</v>
      </c>
      <c r="S42" s="6">
        <v>11.39</v>
      </c>
      <c r="T42" s="6">
        <v>2</v>
      </c>
      <c r="U42" s="6">
        <v>1.28</v>
      </c>
      <c r="V42" s="6">
        <v>0.216</v>
      </c>
      <c r="W42" s="6">
        <v>0.12</v>
      </c>
      <c r="X42" s="6">
        <v>99.18</v>
      </c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>
        <v>38.655872566748137</v>
      </c>
      <c r="AO42" s="6">
        <v>290.41914424696819</v>
      </c>
      <c r="AP42" s="6">
        <v>411.93763354085746</v>
      </c>
      <c r="AQ42" s="6">
        <v>38.393552404786263</v>
      </c>
      <c r="AR42" s="6">
        <v>172.60193076852966</v>
      </c>
      <c r="AS42" s="6">
        <v>135.06700000000001</v>
      </c>
      <c r="AT42" s="6">
        <v>70.06355482574034</v>
      </c>
      <c r="AU42" s="6">
        <v>15.965511216928496</v>
      </c>
      <c r="AV42" s="6">
        <v>13.772425880816961</v>
      </c>
      <c r="AW42" s="6">
        <v>554.70951437167423</v>
      </c>
      <c r="AX42" s="6">
        <v>12.779642942366598</v>
      </c>
      <c r="AY42" s="6">
        <v>37.014073890320581</v>
      </c>
      <c r="AZ42" s="6">
        <v>0.65824632309626774</v>
      </c>
      <c r="BA42" s="6">
        <v>0.61789905204333928</v>
      </c>
      <c r="BB42" s="6"/>
      <c r="BC42" s="6"/>
      <c r="BD42" s="6">
        <v>0.4347393905259001</v>
      </c>
      <c r="BE42" s="6">
        <v>3.3462533624894236E-2</v>
      </c>
      <c r="BF42" s="6">
        <v>0.12243136123117419</v>
      </c>
      <c r="BG42" s="6">
        <v>183.5308118075632</v>
      </c>
      <c r="BH42" s="6">
        <v>6.3144707324939358</v>
      </c>
      <c r="BI42" s="6">
        <v>13.881257370389209</v>
      </c>
      <c r="BJ42" s="6">
        <v>2.0092806636636786</v>
      </c>
      <c r="BK42" s="6">
        <v>9.2103260450327635</v>
      </c>
      <c r="BL42" s="6">
        <v>2.3577776635719991</v>
      </c>
      <c r="BM42" s="6">
        <v>0.77596762082275783</v>
      </c>
      <c r="BN42" s="6">
        <v>2.4837781724115531</v>
      </c>
      <c r="BO42" s="6">
        <v>0.37669682403482191</v>
      </c>
      <c r="BP42" s="6">
        <v>2.2824932540257499</v>
      </c>
      <c r="BQ42" s="6">
        <v>0.45582738260810846</v>
      </c>
      <c r="BR42" s="6">
        <v>1.2759567528476732</v>
      </c>
      <c r="BS42" s="6">
        <v>0.18896792671526938</v>
      </c>
      <c r="BT42" s="6">
        <v>1.2896343179032623</v>
      </c>
      <c r="BU42" s="6">
        <v>0.19454931038822035</v>
      </c>
      <c r="BV42" s="6">
        <v>1.0976900185263703</v>
      </c>
      <c r="BW42" s="6">
        <v>3.5395811591717584E-2</v>
      </c>
      <c r="BX42" s="6"/>
      <c r="BY42" s="6">
        <v>6.0798444580819309E-2</v>
      </c>
      <c r="BZ42" s="6">
        <v>3.7241499455203528</v>
      </c>
      <c r="CA42" s="6">
        <v>0.87484587958860571</v>
      </c>
      <c r="CB42" s="6">
        <v>0.4207385763688069</v>
      </c>
      <c r="CC42" s="6">
        <v>3417.0613272585574</v>
      </c>
      <c r="CD42" s="6"/>
      <c r="CE42" s="6">
        <v>0.70394999999999996</v>
      </c>
      <c r="CF42" s="6">
        <v>0.51300100000000004</v>
      </c>
      <c r="CG42" s="6">
        <v>0.28314400000000001</v>
      </c>
      <c r="CH42" s="6">
        <v>18.47</v>
      </c>
      <c r="CI42" s="6">
        <v>15.53</v>
      </c>
      <c r="CJ42" s="6">
        <v>38.25</v>
      </c>
      <c r="CK42" s="6">
        <v>1.7278355582129536</v>
      </c>
      <c r="CL42" s="6">
        <v>2.9899210741981448</v>
      </c>
      <c r="CM42" s="6">
        <v>1.1878364633022152</v>
      </c>
      <c r="CN42" s="6">
        <v>3.5225370762634181</v>
      </c>
      <c r="CO42" s="6">
        <f t="shared" si="0"/>
        <v>1.2839702634721943</v>
      </c>
      <c r="CP42" s="6">
        <v>0.96689233532428021</v>
      </c>
      <c r="CQ42" s="6">
        <v>0.59172764094525698</v>
      </c>
      <c r="CR42" s="6">
        <v>0.10424410073024278</v>
      </c>
      <c r="CS42" s="6">
        <v>0.51041315662758591</v>
      </c>
      <c r="CT42" s="6">
        <v>18.59672920313243</v>
      </c>
      <c r="CU42" s="6">
        <v>33.719969450037752</v>
      </c>
      <c r="CV42" s="6">
        <v>15.698712589483435</v>
      </c>
      <c r="CW42" s="6">
        <v>3.727362639382036</v>
      </c>
      <c r="CX42" s="6">
        <v>29.065114018681445</v>
      </c>
      <c r="CY42" s="6">
        <v>13.325961119398409</v>
      </c>
      <c r="CZ42" s="6">
        <v>209.7864504932779</v>
      </c>
      <c r="DA42" s="6">
        <v>2.4828176773598599E-2</v>
      </c>
      <c r="DB42" s="6">
        <v>43.405713044823955</v>
      </c>
      <c r="DC42" s="6">
        <v>0.67836740031155829</v>
      </c>
      <c r="DD42" s="6">
        <v>60.226913972370781</v>
      </c>
      <c r="DE42" s="6">
        <v>1.7783676691378827E-2</v>
      </c>
      <c r="DF42" s="6">
        <v>2.3635492871736649E-2</v>
      </c>
      <c r="DG42" s="6">
        <v>1.077684716460984</v>
      </c>
      <c r="DH42" s="6">
        <v>5.1507411127589019E-2</v>
      </c>
      <c r="DI42" s="6">
        <f t="shared" si="1"/>
        <v>2.6781451152300781</v>
      </c>
      <c r="DJ42" s="6">
        <f t="shared" si="2"/>
        <v>0.13854619280863789</v>
      </c>
      <c r="DK42" s="6">
        <f t="shared" si="3"/>
        <v>0.37339276139787914</v>
      </c>
    </row>
    <row r="43" spans="1:115" x14ac:dyDescent="0.3">
      <c r="A43" s="1" t="s">
        <v>579</v>
      </c>
      <c r="B43" s="2" t="s">
        <v>519</v>
      </c>
      <c r="C43" s="2" t="s">
        <v>577</v>
      </c>
      <c r="D43" s="2" t="s">
        <v>573</v>
      </c>
      <c r="E43" s="114">
        <v>8.0079999999999991</v>
      </c>
      <c r="F43" s="114">
        <v>157.41900000000001</v>
      </c>
      <c r="G43" s="114"/>
      <c r="J43" s="3" t="s">
        <v>385</v>
      </c>
      <c r="K43" s="6">
        <v>52.43</v>
      </c>
      <c r="L43" s="6">
        <v>0.68</v>
      </c>
      <c r="M43" s="6">
        <v>15.05</v>
      </c>
      <c r="N43" s="6">
        <v>2.4300000000000002</v>
      </c>
      <c r="O43" s="6">
        <v>6.01</v>
      </c>
      <c r="P43" s="6">
        <f t="shared" si="4"/>
        <v>8.1965140000000005</v>
      </c>
      <c r="Q43" s="6">
        <v>0.19</v>
      </c>
      <c r="R43" s="6">
        <v>8.8800000000000008</v>
      </c>
      <c r="S43" s="6">
        <v>8.43</v>
      </c>
      <c r="T43" s="6">
        <v>2.81</v>
      </c>
      <c r="U43" s="6">
        <v>0.88</v>
      </c>
      <c r="V43" s="6">
        <v>0.20200000000000001</v>
      </c>
      <c r="W43" s="6">
        <v>0.78</v>
      </c>
      <c r="X43" s="6">
        <v>99.62</v>
      </c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>
        <v>26.776738000000002</v>
      </c>
      <c r="AO43" s="6">
        <v>219.12917800000002</v>
      </c>
      <c r="AP43" s="6">
        <v>318.60953000000001</v>
      </c>
      <c r="AQ43" s="6">
        <v>54.431401999999999</v>
      </c>
      <c r="AR43" s="6">
        <v>286.759004</v>
      </c>
      <c r="AS43" s="6">
        <v>66.155079999999998</v>
      </c>
      <c r="AT43" s="6">
        <v>78.372237999999996</v>
      </c>
      <c r="AU43" s="6">
        <v>11.007102000000001</v>
      </c>
      <c r="AV43" s="6">
        <v>16.383751</v>
      </c>
      <c r="AW43" s="6">
        <v>618.16152199999999</v>
      </c>
      <c r="AX43" s="6">
        <v>18.118454</v>
      </c>
      <c r="AY43" s="6">
        <v>68.231739000000005</v>
      </c>
      <c r="AZ43" s="6">
        <v>2.4442789999999999</v>
      </c>
      <c r="BA43" s="6">
        <v>0.71280299999999996</v>
      </c>
      <c r="BB43" s="6"/>
      <c r="BC43" s="6"/>
      <c r="BD43" s="6">
        <v>0.54530000000000001</v>
      </c>
      <c r="BE43" s="6">
        <v>4.5706000000000004E-2</v>
      </c>
      <c r="BF43" s="6">
        <v>0.16940100000000002</v>
      </c>
      <c r="BG43" s="6">
        <v>138.28212100000002</v>
      </c>
      <c r="BH43" s="6">
        <v>7.8922359999999996</v>
      </c>
      <c r="BI43" s="6">
        <v>16.733202000000002</v>
      </c>
      <c r="BJ43" s="6">
        <v>2.6894839999999998</v>
      </c>
      <c r="BK43" s="6">
        <v>11.513672</v>
      </c>
      <c r="BL43" s="6">
        <v>3.0168080000000002</v>
      </c>
      <c r="BM43" s="6">
        <v>1.0432870000000001</v>
      </c>
      <c r="BN43" s="6">
        <v>3.4366379999999999</v>
      </c>
      <c r="BO43" s="6">
        <v>0.51194300000000004</v>
      </c>
      <c r="BP43" s="6">
        <v>2.7446980000000001</v>
      </c>
      <c r="BQ43" s="6">
        <v>0.66465200000000002</v>
      </c>
      <c r="BR43" s="6">
        <v>1.9821420000000001</v>
      </c>
      <c r="BS43" s="6">
        <v>0.27972900000000001</v>
      </c>
      <c r="BT43" s="6">
        <v>1.934118</v>
      </c>
      <c r="BU43" s="6">
        <v>0.30934800000000001</v>
      </c>
      <c r="BV43" s="6">
        <v>1.8646149999999999</v>
      </c>
      <c r="BW43" s="6">
        <v>0.158165</v>
      </c>
      <c r="BX43" s="6"/>
      <c r="BY43" s="6">
        <v>4.6710000000000002E-2</v>
      </c>
      <c r="BZ43" s="6">
        <v>2.2530360000000003</v>
      </c>
      <c r="CA43" s="6">
        <v>0.80498800000000004</v>
      </c>
      <c r="CB43" s="6">
        <v>0.306948</v>
      </c>
      <c r="CC43" s="6">
        <v>4076.4942149751223</v>
      </c>
      <c r="CD43" s="6"/>
      <c r="CE43" s="6">
        <v>0.70368200000000003</v>
      </c>
      <c r="CF43" s="6">
        <v>0.51300100000000004</v>
      </c>
      <c r="CG43" s="6">
        <v>0.283109</v>
      </c>
      <c r="CH43" s="6"/>
      <c r="CI43" s="6"/>
      <c r="CJ43" s="6"/>
      <c r="CK43" s="6">
        <v>1.6877988792426704</v>
      </c>
      <c r="CL43" s="6">
        <v>2.40322031368648</v>
      </c>
      <c r="CM43" s="6">
        <v>0.95241303510482433</v>
      </c>
      <c r="CN43" s="6">
        <v>2.9356366188098559</v>
      </c>
      <c r="CO43" s="6">
        <f t="shared" si="0"/>
        <v>1.1845668154683426</v>
      </c>
      <c r="CP43" s="6">
        <v>0.98081918919020239</v>
      </c>
      <c r="CQ43" s="6">
        <v>0.51785518926224861</v>
      </c>
      <c r="CR43" s="6">
        <v>0.30970678018244768</v>
      </c>
      <c r="CS43" s="6">
        <v>1.2637693253462301</v>
      </c>
      <c r="CT43" s="6">
        <v>15.453981601492112</v>
      </c>
      <c r="CU43" s="6">
        <v>36.592936879731212</v>
      </c>
      <c r="CV43" s="6">
        <v>22.61719638770515</v>
      </c>
      <c r="CW43" s="6">
        <v>7.426957225716766</v>
      </c>
      <c r="CX43" s="6">
        <v>17.521285602711327</v>
      </c>
      <c r="CY43" s="6">
        <v>8.4401991338857645</v>
      </c>
      <c r="CZ43" s="6">
        <v>171.78159301753567</v>
      </c>
      <c r="DA43" s="6">
        <v>2.6503996798429005E-2</v>
      </c>
      <c r="DB43" s="6">
        <v>34.117785215007856</v>
      </c>
      <c r="DC43" s="6">
        <v>0.41620418195787434</v>
      </c>
      <c r="DD43" s="6">
        <v>53.689346196417617</v>
      </c>
      <c r="DE43" s="6">
        <v>3.5823196591838288E-2</v>
      </c>
      <c r="DF43" s="6">
        <v>1.1797852609325992E-2</v>
      </c>
      <c r="DG43" s="6">
        <v>0.90425767010805669</v>
      </c>
      <c r="DH43" s="6">
        <v>0.13490549469618102</v>
      </c>
      <c r="DI43" s="6">
        <f t="shared" si="1"/>
        <v>2.616088262826139</v>
      </c>
      <c r="DJ43" s="6">
        <f t="shared" si="2"/>
        <v>0.10199745674103006</v>
      </c>
      <c r="DK43" s="6">
        <f t="shared" si="3"/>
        <v>0.38225009997166842</v>
      </c>
    </row>
    <row r="44" spans="1:115" x14ac:dyDescent="0.3">
      <c r="A44" s="1" t="s">
        <v>578</v>
      </c>
      <c r="B44" s="2" t="s">
        <v>519</v>
      </c>
      <c r="C44" s="2" t="s">
        <v>577</v>
      </c>
      <c r="D44" s="2" t="s">
        <v>573</v>
      </c>
      <c r="E44" s="114">
        <v>8.0079999999999991</v>
      </c>
      <c r="F44" s="114">
        <v>157.41900000000001</v>
      </c>
      <c r="G44" s="114"/>
      <c r="J44" s="3" t="s">
        <v>385</v>
      </c>
      <c r="K44" s="6">
        <v>55.46</v>
      </c>
      <c r="L44" s="6">
        <v>0.65</v>
      </c>
      <c r="M44" s="6">
        <v>17.649999999999999</v>
      </c>
      <c r="N44" s="6">
        <v>3.46</v>
      </c>
      <c r="O44" s="6">
        <v>3.76</v>
      </c>
      <c r="P44" s="6">
        <f t="shared" si="4"/>
        <v>6.8733079999999998</v>
      </c>
      <c r="Q44" s="6">
        <v>0.14000000000000001</v>
      </c>
      <c r="R44" s="6">
        <v>4.25</v>
      </c>
      <c r="S44" s="6">
        <v>7.94</v>
      </c>
      <c r="T44" s="6">
        <v>3.53</v>
      </c>
      <c r="U44" s="6">
        <v>1.06</v>
      </c>
      <c r="V44" s="6">
        <v>0.23799999999999999</v>
      </c>
      <c r="W44" s="6">
        <v>0.19</v>
      </c>
      <c r="X44" s="6">
        <v>98.88</v>
      </c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>
        <v>20.604249553881971</v>
      </c>
      <c r="AO44" s="6">
        <v>208.92201112277868</v>
      </c>
      <c r="AP44" s="6">
        <v>66.070358266074308</v>
      </c>
      <c r="AQ44" s="6">
        <v>22.941449647852181</v>
      </c>
      <c r="AR44" s="6">
        <v>38.824899180191011</v>
      </c>
      <c r="AS44" s="6">
        <v>86.209000000000003</v>
      </c>
      <c r="AT44" s="6">
        <v>82.78556614225981</v>
      </c>
      <c r="AU44" s="6">
        <v>20.909881609374093</v>
      </c>
      <c r="AV44" s="6">
        <v>20.371924525909908</v>
      </c>
      <c r="AW44" s="6">
        <v>663.77841059094362</v>
      </c>
      <c r="AX44" s="6">
        <v>17.934340176796209</v>
      </c>
      <c r="AY44" s="6">
        <v>79.642345666545651</v>
      </c>
      <c r="AZ44" s="6">
        <v>2.3626855633360253</v>
      </c>
      <c r="BA44" s="6">
        <v>1.4645682514126199</v>
      </c>
      <c r="BB44" s="6"/>
      <c r="BC44" s="6"/>
      <c r="BD44" s="6">
        <v>0.70885166410719369</v>
      </c>
      <c r="BE44" s="6">
        <v>6.1737909208400645E-2</v>
      </c>
      <c r="BF44" s="6">
        <v>0.1601199500279388</v>
      </c>
      <c r="BG44" s="6">
        <v>158.860647859522</v>
      </c>
      <c r="BH44" s="6">
        <v>10.683135124590134</v>
      </c>
      <c r="BI44" s="6">
        <v>22.182774915580158</v>
      </c>
      <c r="BJ44" s="6">
        <v>3.2284872553841533</v>
      </c>
      <c r="BK44" s="6">
        <v>13.7859211228097</v>
      </c>
      <c r="BL44" s="6">
        <v>3.1650744055819295</v>
      </c>
      <c r="BM44" s="6">
        <v>0.98088763321457051</v>
      </c>
      <c r="BN44" s="6">
        <v>3.1029231236005068</v>
      </c>
      <c r="BO44" s="6">
        <v>0.48004217426114221</v>
      </c>
      <c r="BP44" s="6">
        <v>2.8141586806549559</v>
      </c>
      <c r="BQ44" s="6">
        <v>0.56397117313085143</v>
      </c>
      <c r="BR44" s="6">
        <v>1.6073230818704267</v>
      </c>
      <c r="BS44" s="6">
        <v>0.23667642034698086</v>
      </c>
      <c r="BT44" s="6">
        <v>1.6060741837030317</v>
      </c>
      <c r="BU44" s="6">
        <v>0.24124478333540814</v>
      </c>
      <c r="BV44" s="6">
        <v>1.8395741644944408</v>
      </c>
      <c r="BW44" s="6">
        <v>0.11474483727192816</v>
      </c>
      <c r="BX44" s="6"/>
      <c r="BY44" s="6">
        <v>5.0029514231001132E-2</v>
      </c>
      <c r="BZ44" s="6">
        <v>2.2284111878266653</v>
      </c>
      <c r="CA44" s="6">
        <v>0.71271110141746641</v>
      </c>
      <c r="CB44" s="6">
        <v>0.33323994673467638</v>
      </c>
      <c r="CC44" s="6">
        <v>3896.6488819615138</v>
      </c>
      <c r="CD44" s="6"/>
      <c r="CE44" s="6">
        <v>0.70358900000000002</v>
      </c>
      <c r="CF44" s="6">
        <v>0.51305299999999998</v>
      </c>
      <c r="CG44" s="6">
        <v>0.28311599999999998</v>
      </c>
      <c r="CH44" s="6">
        <v>18.5</v>
      </c>
      <c r="CI44" s="6">
        <v>15.49</v>
      </c>
      <c r="CJ44" s="6">
        <v>38.21</v>
      </c>
      <c r="CK44" s="6">
        <v>2.1776250281875535</v>
      </c>
      <c r="CL44" s="6">
        <v>3.8366110255177603</v>
      </c>
      <c r="CM44" s="6">
        <v>1.1759712722335462</v>
      </c>
      <c r="CN44" s="6">
        <v>4.7854008243917008</v>
      </c>
      <c r="CO44" s="6">
        <f t="shared" si="0"/>
        <v>1.2879949361767244</v>
      </c>
      <c r="CP44" s="6">
        <v>0.93920263867467513</v>
      </c>
      <c r="CQ44" s="6">
        <v>0.53680651898757481</v>
      </c>
      <c r="CR44" s="6">
        <v>0.22116031818203474</v>
      </c>
      <c r="CS44" s="6">
        <v>1.4710936688419454</v>
      </c>
      <c r="CT44" s="6">
        <v>20.590778805470897</v>
      </c>
      <c r="CU44" s="6">
        <v>43.293903123733685</v>
      </c>
      <c r="CV44" s="6">
        <v>25.162866795828972</v>
      </c>
      <c r="CW44" s="6">
        <v>9.9545250161908729</v>
      </c>
      <c r="CX44" s="6">
        <v>14.870227326233207</v>
      </c>
      <c r="CY44" s="6">
        <v>7.7980186730750969</v>
      </c>
      <c r="CZ44" s="6">
        <v>222.89627247783011</v>
      </c>
      <c r="DA44" s="6">
        <v>3.0690851345667215E-2</v>
      </c>
      <c r="DB44" s="6">
        <v>37.011588051048165</v>
      </c>
      <c r="DC44" s="6">
        <v>0.44375976443018961</v>
      </c>
      <c r="DD44" s="6">
        <v>48.149006851103998</v>
      </c>
      <c r="DE44" s="6">
        <v>2.9666197593279684E-2</v>
      </c>
      <c r="DF44" s="6">
        <v>8.9488964124878351E-3</v>
      </c>
      <c r="DG44" s="6">
        <v>1.1359171469417924</v>
      </c>
      <c r="DH44" s="6">
        <v>0.13174086919533917</v>
      </c>
      <c r="DI44" s="6">
        <f t="shared" si="1"/>
        <v>3.3753187936907083</v>
      </c>
      <c r="DJ44" s="6">
        <f t="shared" si="2"/>
        <v>6.6713665333780953E-2</v>
      </c>
      <c r="DK44" s="6">
        <f t="shared" si="3"/>
        <v>0.29626831156489375</v>
      </c>
    </row>
    <row r="45" spans="1:115" x14ac:dyDescent="0.3">
      <c r="A45" s="1" t="s">
        <v>576</v>
      </c>
      <c r="B45" s="2" t="s">
        <v>519</v>
      </c>
      <c r="C45" s="2" t="s">
        <v>574</v>
      </c>
      <c r="D45" s="2" t="s">
        <v>573</v>
      </c>
      <c r="E45" s="114">
        <v>8.1106999999999996</v>
      </c>
      <c r="F45" s="114">
        <v>157.13229999999999</v>
      </c>
      <c r="G45" s="114"/>
      <c r="J45" s="3" t="s">
        <v>385</v>
      </c>
      <c r="K45" s="6">
        <v>51.12</v>
      </c>
      <c r="L45" s="6">
        <v>0.82</v>
      </c>
      <c r="M45" s="6">
        <v>18.059999999999999</v>
      </c>
      <c r="N45" s="6">
        <v>4.3499999999999996</v>
      </c>
      <c r="O45" s="6">
        <v>4.0599999999999996</v>
      </c>
      <c r="P45" s="6">
        <f t="shared" si="4"/>
        <v>7.9741299999999988</v>
      </c>
      <c r="Q45" s="6">
        <v>0.16</v>
      </c>
      <c r="R45" s="6">
        <v>4.3099999999999996</v>
      </c>
      <c r="S45" s="6">
        <v>8.65</v>
      </c>
      <c r="T45" s="6">
        <v>3.55</v>
      </c>
      <c r="U45" s="6">
        <v>2.0499999999999998</v>
      </c>
      <c r="V45" s="6">
        <v>0.36099999999999999</v>
      </c>
      <c r="W45" s="6">
        <v>0.75</v>
      </c>
      <c r="X45" s="6">
        <v>98.9</v>
      </c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>
        <v>18.614974528894589</v>
      </c>
      <c r="AO45" s="6">
        <v>289.86190975335046</v>
      </c>
      <c r="AP45" s="6">
        <v>10.266011359785191</v>
      </c>
      <c r="AQ45" s="6">
        <v>23.961459706701785</v>
      </c>
      <c r="AR45" s="6">
        <v>21.365389255303675</v>
      </c>
      <c r="AS45" s="6">
        <v>152.93299999999999</v>
      </c>
      <c r="AT45" s="6">
        <v>85.592511968349001</v>
      </c>
      <c r="AU45" s="6">
        <v>24.066394605974448</v>
      </c>
      <c r="AV45" s="6">
        <v>47.896934794035737</v>
      </c>
      <c r="AW45" s="6">
        <v>1055.9176281065961</v>
      </c>
      <c r="AX45" s="6">
        <v>17.787121912623853</v>
      </c>
      <c r="AY45" s="6">
        <v>96.538914234637389</v>
      </c>
      <c r="AZ45" s="6">
        <v>4.3731955693512976</v>
      </c>
      <c r="BA45" s="6">
        <v>0.80864185748550521</v>
      </c>
      <c r="BB45" s="6"/>
      <c r="BC45" s="6"/>
      <c r="BD45" s="6">
        <v>0.68872188627506892</v>
      </c>
      <c r="BE45" s="6">
        <v>3.8181310141621516E-2</v>
      </c>
      <c r="BF45" s="6">
        <v>0.3787830952274498</v>
      </c>
      <c r="BG45" s="6">
        <v>257.19328615504702</v>
      </c>
      <c r="BH45" s="6">
        <v>15.206675138510974</v>
      </c>
      <c r="BI45" s="6">
        <v>32.776354312731677</v>
      </c>
      <c r="BJ45" s="6">
        <v>4.442300280292856</v>
      </c>
      <c r="BK45" s="6">
        <v>19.258838208023526</v>
      </c>
      <c r="BL45" s="6">
        <v>4.2272886590926291</v>
      </c>
      <c r="BM45" s="6">
        <v>1.3770739493314299</v>
      </c>
      <c r="BN45" s="6">
        <v>4.1304539527474509</v>
      </c>
      <c r="BO45" s="6">
        <v>0.58167002506700882</v>
      </c>
      <c r="BP45" s="6">
        <v>3.2767588318160539</v>
      </c>
      <c r="BQ45" s="6">
        <v>0.63220933567252635</v>
      </c>
      <c r="BR45" s="6">
        <v>1.74031009076832</v>
      </c>
      <c r="BS45" s="6">
        <v>0.25075412939193609</v>
      </c>
      <c r="BT45" s="6">
        <v>1.6949606534026234</v>
      </c>
      <c r="BU45" s="6">
        <v>0.25220293005688627</v>
      </c>
      <c r="BV45" s="6">
        <v>2.2133598944610777</v>
      </c>
      <c r="BW45" s="6">
        <v>0.20217407926884323</v>
      </c>
      <c r="BX45" s="6"/>
      <c r="BY45" s="6">
        <v>6.1633792100206725E-2</v>
      </c>
      <c r="BZ45" s="6">
        <v>5.0284441922345788</v>
      </c>
      <c r="CA45" s="6">
        <v>1.6839733202292555</v>
      </c>
      <c r="CB45" s="6">
        <v>0.72938073675534643</v>
      </c>
      <c r="CC45" s="6">
        <v>4915.772435705293</v>
      </c>
      <c r="CD45" s="6"/>
      <c r="CE45" s="6"/>
      <c r="CF45" s="6"/>
      <c r="CG45" s="6"/>
      <c r="CH45" s="6"/>
      <c r="CI45" s="6"/>
      <c r="CJ45" s="6"/>
      <c r="CK45" s="6">
        <v>2.3208157627882193</v>
      </c>
      <c r="CL45" s="6">
        <v>5.3715364108130608</v>
      </c>
      <c r="CM45" s="6">
        <v>1.2974737772254556</v>
      </c>
      <c r="CN45" s="6">
        <v>6.4544590073643429</v>
      </c>
      <c r="CO45" s="6">
        <f t="shared" si="0"/>
        <v>1.6246017056327489</v>
      </c>
      <c r="CP45" s="6">
        <v>0.98862776478799219</v>
      </c>
      <c r="CQ45" s="6">
        <v>0.49451715005619024</v>
      </c>
      <c r="CR45" s="6">
        <v>0.28758394123092429</v>
      </c>
      <c r="CS45" s="6">
        <v>2.5801162761932757</v>
      </c>
      <c r="CT45" s="6">
        <v>21.630842020732004</v>
      </c>
      <c r="CU45" s="6">
        <v>43.616455903183912</v>
      </c>
      <c r="CV45" s="6">
        <v>22.837076438342653</v>
      </c>
      <c r="CW45" s="6">
        <v>6.5181899330508957</v>
      </c>
      <c r="CX45" s="6">
        <v>16.913183441638985</v>
      </c>
      <c r="CY45" s="6">
        <v>5.3697232873255487</v>
      </c>
      <c r="CZ45" s="6">
        <v>152.73002432130744</v>
      </c>
      <c r="DA45" s="6">
        <v>4.5360484112687324E-2</v>
      </c>
      <c r="DB45" s="6">
        <v>59.364164325943683</v>
      </c>
      <c r="DC45" s="6">
        <v>0.99351764706082657</v>
      </c>
      <c r="DD45" s="6">
        <v>54.827690886705966</v>
      </c>
      <c r="DE45" s="6">
        <v>4.5299821362422471E-2</v>
      </c>
      <c r="DF45" s="6">
        <v>1.7443466539683324E-2</v>
      </c>
      <c r="DG45" s="6">
        <v>2.6927872327699283</v>
      </c>
      <c r="DH45" s="6">
        <v>0.24586302330606724</v>
      </c>
      <c r="DI45" s="6">
        <f t="shared" si="1"/>
        <v>3.5972644323217398</v>
      </c>
      <c r="DJ45" s="6">
        <f t="shared" si="2"/>
        <v>0.11073908693982588</v>
      </c>
      <c r="DK45" s="6">
        <f t="shared" si="3"/>
        <v>0.27798901604644671</v>
      </c>
    </row>
    <row r="46" spans="1:115" x14ac:dyDescent="0.3">
      <c r="A46" s="1" t="s">
        <v>575</v>
      </c>
      <c r="B46" s="2" t="s">
        <v>516</v>
      </c>
      <c r="C46" s="2" t="s">
        <v>574</v>
      </c>
      <c r="D46" s="2" t="s">
        <v>573</v>
      </c>
      <c r="E46" s="114">
        <v>8.0749999999999993</v>
      </c>
      <c r="F46" s="114">
        <v>156.99199999999999</v>
      </c>
      <c r="G46" s="114"/>
      <c r="J46" s="3" t="s">
        <v>385</v>
      </c>
      <c r="K46" s="6">
        <v>62.18</v>
      </c>
      <c r="L46" s="6">
        <v>0.5</v>
      </c>
      <c r="M46" s="6">
        <v>18.27</v>
      </c>
      <c r="N46" s="6">
        <v>2.76</v>
      </c>
      <c r="O46" s="6">
        <v>1.41</v>
      </c>
      <c r="P46" s="6">
        <f t="shared" si="4"/>
        <v>3.8934480000000002</v>
      </c>
      <c r="Q46" s="6">
        <v>0.13</v>
      </c>
      <c r="R46" s="6">
        <v>1.19</v>
      </c>
      <c r="S46" s="6">
        <v>5.87</v>
      </c>
      <c r="T46" s="6">
        <v>4.3099999999999996</v>
      </c>
      <c r="U46" s="6">
        <v>1.37</v>
      </c>
      <c r="V46" s="6">
        <v>0.17799999999999999</v>
      </c>
      <c r="W46" s="6">
        <v>0.33</v>
      </c>
      <c r="X46" s="6">
        <v>98.79</v>
      </c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>
        <v>4.5289971850226642</v>
      </c>
      <c r="AO46" s="6">
        <v>80.283773568810872</v>
      </c>
      <c r="AP46" s="6">
        <v>6.1053260942906737</v>
      </c>
      <c r="AQ46" s="6">
        <v>6.8716505902831031</v>
      </c>
      <c r="AR46" s="6">
        <v>4.9712070170170701</v>
      </c>
      <c r="AS46" s="6">
        <v>26</v>
      </c>
      <c r="AT46" s="6">
        <v>64.977599148905384</v>
      </c>
      <c r="AU46" s="6">
        <v>21.091917343812398</v>
      </c>
      <c r="AV46" s="6">
        <v>6.8469645393432357</v>
      </c>
      <c r="AW46" s="6">
        <v>595.77732043065873</v>
      </c>
      <c r="AX46" s="6">
        <v>14.624034602630871</v>
      </c>
      <c r="AY46" s="6">
        <v>149.87211248752823</v>
      </c>
      <c r="AZ46" s="6">
        <v>6.8419005419958525</v>
      </c>
      <c r="BA46" s="6">
        <v>0.28599279065917638</v>
      </c>
      <c r="BB46" s="6"/>
      <c r="BC46" s="6"/>
      <c r="BD46" s="6">
        <v>0.64846342896614906</v>
      </c>
      <c r="BE46" s="6">
        <v>9.3859416992959785E-2</v>
      </c>
      <c r="BF46" s="6">
        <v>0.16444515645983221</v>
      </c>
      <c r="BG46" s="6">
        <v>171.09247806367537</v>
      </c>
      <c r="BH46" s="6">
        <v>10.494461101493489</v>
      </c>
      <c r="BI46" s="6">
        <v>19.828371844579998</v>
      </c>
      <c r="BJ46" s="6">
        <v>3.0851191323408576</v>
      </c>
      <c r="BK46" s="6">
        <v>12.612323915409346</v>
      </c>
      <c r="BL46" s="6">
        <v>2.6335598391895023</v>
      </c>
      <c r="BM46" s="6">
        <v>0.83267568463432107</v>
      </c>
      <c r="BN46" s="6">
        <v>2.5715728708760737</v>
      </c>
      <c r="BO46" s="6">
        <v>0.38763034360208315</v>
      </c>
      <c r="BP46" s="6">
        <v>2.3639717677313437</v>
      </c>
      <c r="BQ46" s="6">
        <v>0.4804711358846418</v>
      </c>
      <c r="BR46" s="6">
        <v>1.4075281606721959</v>
      </c>
      <c r="BS46" s="6">
        <v>0.22253235612130776</v>
      </c>
      <c r="BT46" s="6">
        <v>1.5913966181185264</v>
      </c>
      <c r="BU46" s="6">
        <v>0.25096863449855339</v>
      </c>
      <c r="BV46" s="6">
        <v>3.3687840268516727</v>
      </c>
      <c r="BW46" s="6">
        <v>0.37262511128483944</v>
      </c>
      <c r="BX46" s="6"/>
      <c r="BY46" s="6">
        <v>8.5501566672627552E-2</v>
      </c>
      <c r="BZ46" s="6">
        <v>4.1132527826694965</v>
      </c>
      <c r="CA46" s="6">
        <v>1.4416542232373422</v>
      </c>
      <c r="CB46" s="6">
        <v>0.57816342418429933</v>
      </c>
      <c r="CC46" s="6">
        <v>2997.4222168934716</v>
      </c>
      <c r="CD46" s="6"/>
      <c r="CE46" s="6">
        <v>0.70384500000000005</v>
      </c>
      <c r="CF46" s="6">
        <v>0.51298299999999997</v>
      </c>
      <c r="CG46" s="6">
        <v>0.28317100000000001</v>
      </c>
      <c r="CH46" s="6">
        <v>18.440000000000001</v>
      </c>
      <c r="CI46" s="6">
        <v>15.5</v>
      </c>
      <c r="CJ46" s="6">
        <v>38.15</v>
      </c>
      <c r="CK46" s="6">
        <v>2.5709004081575677</v>
      </c>
      <c r="CL46" s="6">
        <v>3.4610360517485179</v>
      </c>
      <c r="CM46" s="6">
        <v>0.9969596612895244</v>
      </c>
      <c r="CN46" s="6">
        <v>4.744242842735904</v>
      </c>
      <c r="CO46" s="6">
        <f t="shared" si="0"/>
        <v>1.0772813605349112</v>
      </c>
      <c r="CP46" s="6">
        <v>0.95981706190314031</v>
      </c>
      <c r="CQ46" s="6">
        <v>0.49195982211840183</v>
      </c>
      <c r="CR46" s="6">
        <v>0.65195349011510151</v>
      </c>
      <c r="CS46" s="6">
        <v>4.2993056941926158</v>
      </c>
      <c r="CT46" s="6">
        <v>18.361351220814036</v>
      </c>
      <c r="CU46" s="6">
        <v>44.488489405357505</v>
      </c>
      <c r="CV46" s="6">
        <v>56.908565454754388</v>
      </c>
      <c r="CW46" s="6">
        <v>4.820606194718577</v>
      </c>
      <c r="CX46" s="6">
        <v>16.303121847707533</v>
      </c>
      <c r="CY46" s="6">
        <v>24.988077137038399</v>
      </c>
      <c r="CZ46" s="6">
        <v>118.67788773890209</v>
      </c>
      <c r="DA46" s="6">
        <v>1.1492489399216967E-2</v>
      </c>
      <c r="DB46" s="6">
        <v>40.739600022792487</v>
      </c>
      <c r="DC46" s="6">
        <v>0.90590504392410898</v>
      </c>
      <c r="DD46" s="6">
        <v>47.237711656196559</v>
      </c>
      <c r="DE46" s="6">
        <v>4.5651592070307334E-2</v>
      </c>
      <c r="DF46" s="6">
        <v>9.6192293503390165E-3</v>
      </c>
      <c r="DG46" s="6">
        <v>0.46819942139028192</v>
      </c>
      <c r="DH46" s="6">
        <v>0.46785314230349201</v>
      </c>
      <c r="DI46" s="6">
        <f t="shared" si="1"/>
        <v>3.9848956326442302</v>
      </c>
      <c r="DJ46" s="6">
        <f t="shared" si="2"/>
        <v>0.13737286834406173</v>
      </c>
      <c r="DK46" s="6">
        <f t="shared" si="3"/>
        <v>0.2509476011888514</v>
      </c>
    </row>
    <row r="47" spans="1:115" x14ac:dyDescent="0.3">
      <c r="A47" s="1" t="s">
        <v>572</v>
      </c>
      <c r="B47" s="2" t="s">
        <v>519</v>
      </c>
      <c r="C47" s="2" t="s">
        <v>571</v>
      </c>
      <c r="D47" s="2" t="s">
        <v>565</v>
      </c>
      <c r="E47" s="114">
        <v>9.1036000000000001</v>
      </c>
      <c r="F47" s="114">
        <v>159.18809999999999</v>
      </c>
      <c r="G47" s="114"/>
      <c r="J47" s="3" t="s">
        <v>385</v>
      </c>
      <c r="K47" s="6">
        <v>51.77</v>
      </c>
      <c r="L47" s="6">
        <v>0.59</v>
      </c>
      <c r="M47" s="6">
        <v>13.86</v>
      </c>
      <c r="N47" s="6">
        <v>3.34</v>
      </c>
      <c r="O47" s="6">
        <v>5.97</v>
      </c>
      <c r="P47" s="6">
        <f t="shared" si="4"/>
        <v>8.9753319999999999</v>
      </c>
      <c r="Q47" s="6">
        <v>0.17</v>
      </c>
      <c r="R47" s="6">
        <v>8.2100000000000009</v>
      </c>
      <c r="S47" s="6">
        <v>11.2</v>
      </c>
      <c r="T47" s="6">
        <v>2.1800000000000002</v>
      </c>
      <c r="U47" s="6">
        <v>0.68</v>
      </c>
      <c r="V47" s="6">
        <v>0.106</v>
      </c>
      <c r="W47" s="6">
        <v>0.38</v>
      </c>
      <c r="X47" s="6">
        <v>99.25</v>
      </c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>
        <v>49.053881043636522</v>
      </c>
      <c r="AO47" s="6">
        <v>279.89685169853522</v>
      </c>
      <c r="AP47" s="6">
        <v>323.26720851112185</v>
      </c>
      <c r="AQ47" s="6">
        <v>37.009400297672968</v>
      </c>
      <c r="AR47" s="6">
        <v>89.2086938565959</v>
      </c>
      <c r="AS47" s="6">
        <v>139.54499999999999</v>
      </c>
      <c r="AT47" s="6">
        <v>71.884902796333648</v>
      </c>
      <c r="AU47" s="6">
        <v>16.119417114066589</v>
      </c>
      <c r="AV47" s="6">
        <v>11.641982109117622</v>
      </c>
      <c r="AW47" s="6">
        <v>423.53270526002103</v>
      </c>
      <c r="AX47" s="6">
        <v>14.264677853131788</v>
      </c>
      <c r="AY47" s="6">
        <v>39.495143049050085</v>
      </c>
      <c r="AZ47" s="6">
        <v>0.68767803761029733</v>
      </c>
      <c r="BA47" s="6">
        <v>0.66839932462108587</v>
      </c>
      <c r="BB47" s="6"/>
      <c r="BC47" s="6"/>
      <c r="BD47" s="6">
        <v>0.43558256003859308</v>
      </c>
      <c r="BE47" s="6">
        <v>3.240351943864573E-2</v>
      </c>
      <c r="BF47" s="6">
        <v>0.15098384620015787</v>
      </c>
      <c r="BG47" s="6">
        <v>92.751116934589078</v>
      </c>
      <c r="BH47" s="6">
        <v>4.0824244781154286</v>
      </c>
      <c r="BI47" s="6">
        <v>9.5962544499912283</v>
      </c>
      <c r="BJ47" s="6">
        <v>1.4548660720685158</v>
      </c>
      <c r="BK47" s="6">
        <v>6.951442628704104</v>
      </c>
      <c r="BL47" s="6">
        <v>1.9200884742906368</v>
      </c>
      <c r="BM47" s="6">
        <v>0.66273673164520441</v>
      </c>
      <c r="BN47" s="6">
        <v>2.2123013182881848</v>
      </c>
      <c r="BO47" s="6">
        <v>0.37369507523112006</v>
      </c>
      <c r="BP47" s="6">
        <v>2.4597501024491453</v>
      </c>
      <c r="BQ47" s="6">
        <v>0.51292787153079999</v>
      </c>
      <c r="BR47" s="6">
        <v>1.4692741494103587</v>
      </c>
      <c r="BS47" s="6">
        <v>0.22195179045709676</v>
      </c>
      <c r="BT47" s="6">
        <v>1.523175095908166</v>
      </c>
      <c r="BU47" s="6">
        <v>0.23221436355122355</v>
      </c>
      <c r="BV47" s="6">
        <v>1.2486446480067537</v>
      </c>
      <c r="BW47" s="6">
        <v>3.8811185492281373E-2</v>
      </c>
      <c r="BX47" s="6"/>
      <c r="BY47" s="6">
        <v>3.2180072599620642E-2</v>
      </c>
      <c r="BZ47" s="6">
        <v>2.0845071131041135</v>
      </c>
      <c r="CA47" s="6">
        <v>0.56681982482168225</v>
      </c>
      <c r="CB47" s="6">
        <v>0.1986010343446189</v>
      </c>
      <c r="CC47" s="6">
        <v>3536.9582159342967</v>
      </c>
      <c r="CD47" s="6"/>
      <c r="CE47" s="6">
        <v>0.70376700000000003</v>
      </c>
      <c r="CF47" s="6">
        <v>0.51296200000000003</v>
      </c>
      <c r="CG47" s="6">
        <v>0.28315600000000002</v>
      </c>
      <c r="CH47" s="6">
        <v>18.420000000000002</v>
      </c>
      <c r="CI47" s="6">
        <v>15.51</v>
      </c>
      <c r="CJ47" s="6">
        <v>38.229999999999997</v>
      </c>
      <c r="CK47" s="6">
        <v>1.3717192094069961</v>
      </c>
      <c r="CL47" s="6">
        <v>1.7500458373233463</v>
      </c>
      <c r="CM47" s="6">
        <v>1.0838143292698919</v>
      </c>
      <c r="CN47" s="6">
        <v>1.9282064388467699</v>
      </c>
      <c r="CO47" s="6">
        <f t="shared" si="0"/>
        <v>0.96828496571898903</v>
      </c>
      <c r="CP47" s="6">
        <v>0.97380940523108794</v>
      </c>
      <c r="CQ47" s="6">
        <v>0.70276462056214861</v>
      </c>
      <c r="CR47" s="6">
        <v>0.16844844069907949</v>
      </c>
      <c r="CS47" s="6">
        <v>0.45147668147783204</v>
      </c>
      <c r="CT47" s="6">
        <v>17.718552754516097</v>
      </c>
      <c r="CU47" s="6">
        <v>31.630410711403989</v>
      </c>
      <c r="CV47" s="6">
        <v>20.569439157558243</v>
      </c>
      <c r="CW47" s="6">
        <v>4.6036083972393387</v>
      </c>
      <c r="CX47" s="6">
        <v>22.719616108466461</v>
      </c>
      <c r="CY47" s="6">
        <v>7.966952368183887</v>
      </c>
      <c r="CZ47" s="6">
        <v>163.6342147414621</v>
      </c>
      <c r="DA47" s="6">
        <v>2.7487799559588241E-2</v>
      </c>
      <c r="DB47" s="6">
        <v>29.691010874601353</v>
      </c>
      <c r="DC47" s="6">
        <v>0.37213044406015977</v>
      </c>
      <c r="DD47" s="6">
        <v>60.927310758655643</v>
      </c>
      <c r="DE47" s="6">
        <v>1.7411711530105144E-2</v>
      </c>
      <c r="DF47" s="6">
        <v>1.4351633670948688E-2</v>
      </c>
      <c r="DG47" s="6">
        <v>0.8161405556425968</v>
      </c>
      <c r="DH47" s="6">
        <v>4.8208452002252447E-2</v>
      </c>
      <c r="DI47" s="6">
        <f t="shared" si="1"/>
        <v>2.1261647745808441</v>
      </c>
      <c r="DJ47" s="6">
        <f t="shared" si="2"/>
        <v>0.13884392175782356</v>
      </c>
      <c r="DK47" s="6">
        <f t="shared" si="3"/>
        <v>0.47033043344307207</v>
      </c>
    </row>
    <row r="48" spans="1:115" x14ac:dyDescent="0.3">
      <c r="A48" s="1" t="s">
        <v>570</v>
      </c>
      <c r="B48" s="2" t="s">
        <v>569</v>
      </c>
      <c r="C48" s="2" t="s">
        <v>568</v>
      </c>
      <c r="D48" s="2" t="s">
        <v>565</v>
      </c>
      <c r="E48" s="114">
        <v>10.4602</v>
      </c>
      <c r="F48" s="114">
        <v>161.8526</v>
      </c>
      <c r="G48" s="114"/>
      <c r="J48" s="3" t="s">
        <v>385</v>
      </c>
      <c r="K48" s="6">
        <v>69.319999999999993</v>
      </c>
      <c r="L48" s="6">
        <v>0.35</v>
      </c>
      <c r="M48" s="6">
        <v>14.79</v>
      </c>
      <c r="N48" s="6">
        <v>0.88600000000000001</v>
      </c>
      <c r="O48" s="6">
        <v>1.02</v>
      </c>
      <c r="P48" s="6">
        <f t="shared" si="4"/>
        <v>1.8172228000000001</v>
      </c>
      <c r="Q48" s="6">
        <v>0.03</v>
      </c>
      <c r="R48" s="6">
        <v>1.73</v>
      </c>
      <c r="S48" s="6">
        <v>3.62</v>
      </c>
      <c r="T48" s="6">
        <v>3.85</v>
      </c>
      <c r="U48" s="6">
        <v>2.4300000000000002</v>
      </c>
      <c r="V48" s="6">
        <v>0.10299999999999999</v>
      </c>
      <c r="W48" s="6">
        <v>0.63</v>
      </c>
      <c r="X48" s="6">
        <v>99.01</v>
      </c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>
        <v>5.1706169886877831</v>
      </c>
      <c r="AO48" s="6">
        <v>49.134190927601807</v>
      </c>
      <c r="AP48" s="6">
        <v>38.90492082939366</v>
      </c>
      <c r="AQ48" s="6">
        <v>7.0562391208122177</v>
      </c>
      <c r="AR48" s="6">
        <v>22.923043084389139</v>
      </c>
      <c r="AS48" s="6">
        <v>4.9509999999999996</v>
      </c>
      <c r="AT48" s="6">
        <v>24.570104621538466</v>
      </c>
      <c r="AU48" s="6">
        <v>21.450910556276927</v>
      </c>
      <c r="AV48" s="6">
        <v>7.2851221214932131</v>
      </c>
      <c r="AW48" s="6">
        <v>773.38473710180995</v>
      </c>
      <c r="AX48" s="6">
        <v>4.2115578467941184</v>
      </c>
      <c r="AY48" s="6">
        <v>156.22485727882355</v>
      </c>
      <c r="AZ48" s="6">
        <v>1.0748330817058824</v>
      </c>
      <c r="BA48" s="6">
        <v>0.10376361754298642</v>
      </c>
      <c r="BB48" s="6"/>
      <c r="BC48" s="6"/>
      <c r="BD48" s="6">
        <v>0.65675295221719454</v>
      </c>
      <c r="BE48" s="6">
        <v>5.3107830914027147E-2</v>
      </c>
      <c r="BF48" s="6">
        <v>8.4426430171945704E-2</v>
      </c>
      <c r="BG48" s="6">
        <v>107.36807347262445</v>
      </c>
      <c r="BH48" s="6">
        <v>10.689262646036198</v>
      </c>
      <c r="BI48" s="6">
        <v>19.266053854561086</v>
      </c>
      <c r="BJ48" s="6">
        <v>3.7088575914703616</v>
      </c>
      <c r="BK48" s="6">
        <v>15.460279200821269</v>
      </c>
      <c r="BL48" s="6">
        <v>2.9345832910595022</v>
      </c>
      <c r="BM48" s="6">
        <v>0.89430496026911777</v>
      </c>
      <c r="BN48" s="6">
        <v>2.1464897315090994</v>
      </c>
      <c r="BO48" s="6">
        <v>0.22750483052452491</v>
      </c>
      <c r="BP48" s="6">
        <v>0.94108573839411769</v>
      </c>
      <c r="BQ48" s="6">
        <v>0.14757685035533938</v>
      </c>
      <c r="BR48" s="6">
        <v>0.38299630719637107</v>
      </c>
      <c r="BS48" s="6">
        <v>4.8217144310769233E-2</v>
      </c>
      <c r="BT48" s="6">
        <v>0.32181699161484167</v>
      </c>
      <c r="BU48" s="6">
        <v>4.6759562402986433E-2</v>
      </c>
      <c r="BV48" s="6">
        <v>3.8714211792986428</v>
      </c>
      <c r="BW48" s="6">
        <v>6.6255670684615395E-2</v>
      </c>
      <c r="BX48" s="6"/>
      <c r="BY48" s="6">
        <v>0.104372466795362</v>
      </c>
      <c r="BZ48" s="6">
        <v>4.9653662719457019</v>
      </c>
      <c r="CA48" s="6">
        <v>1.6403473821176469</v>
      </c>
      <c r="CB48" s="6">
        <v>0.74399058537104079</v>
      </c>
      <c r="CC48" s="6">
        <v>2098.1955518254299</v>
      </c>
      <c r="CD48" s="6"/>
      <c r="CE48" s="6">
        <v>0.70288700000000004</v>
      </c>
      <c r="CF48" s="6">
        <v>0.51308799999999999</v>
      </c>
      <c r="CG48" s="6">
        <v>0.28313899999999997</v>
      </c>
      <c r="CH48" s="6">
        <v>18.62</v>
      </c>
      <c r="CI48" s="6">
        <v>15.49</v>
      </c>
      <c r="CJ48" s="6">
        <v>38.11</v>
      </c>
      <c r="CK48" s="6">
        <v>2.3500094552858424</v>
      </c>
      <c r="CL48" s="6">
        <v>16.629580680040629</v>
      </c>
      <c r="CM48" s="6">
        <v>1.9626097538795499</v>
      </c>
      <c r="CN48" s="6">
        <v>23.895932197205273</v>
      </c>
      <c r="CO48" s="6">
        <f t="shared" si="0"/>
        <v>4.4466053428653227</v>
      </c>
      <c r="CP48" s="6">
        <v>1.0347233187485478</v>
      </c>
      <c r="CQ48" s="6">
        <v>0.35796921431474538</v>
      </c>
      <c r="CR48" s="6">
        <v>0.10055259350414156</v>
      </c>
      <c r="CS48" s="6">
        <v>3.3398891597130724</v>
      </c>
      <c r="CT48" s="6">
        <v>16.222507003547083</v>
      </c>
      <c r="CU48" s="6">
        <v>40.35336121892211</v>
      </c>
      <c r="CV48" s="6">
        <v>53.235789133938709</v>
      </c>
      <c r="CW48" s="6">
        <v>3.8800871475311314</v>
      </c>
      <c r="CX48" s="6">
        <v>10.044478934422925</v>
      </c>
      <c r="CY48" s="6">
        <v>14.737992264516423</v>
      </c>
      <c r="CZ48" s="6">
        <v>65.454473023887772</v>
      </c>
      <c r="DA48" s="6">
        <v>9.4197903992695228E-3</v>
      </c>
      <c r="DB48" s="6">
        <v>183.63388685032984</v>
      </c>
      <c r="DC48" s="6">
        <v>5.0971434848314479</v>
      </c>
      <c r="DD48" s="6">
        <v>50.02398255917182</v>
      </c>
      <c r="DE48" s="6">
        <v>6.8800388134620961E-3</v>
      </c>
      <c r="DF48" s="6">
        <v>1.049991282238795E-2</v>
      </c>
      <c r="DG48" s="6">
        <v>1.7297927243332829</v>
      </c>
      <c r="DH48" s="6">
        <v>0.25521033327941978</v>
      </c>
      <c r="DI48" s="6">
        <f t="shared" si="1"/>
        <v>3.6425146556930561</v>
      </c>
      <c r="DJ48" s="6">
        <f t="shared" si="2"/>
        <v>0.1534574868665915</v>
      </c>
      <c r="DK48" s="6">
        <f t="shared" si="3"/>
        <v>0.274535614685051</v>
      </c>
    </row>
    <row r="49" spans="1:115" x14ac:dyDescent="0.3">
      <c r="A49" s="1" t="s">
        <v>567</v>
      </c>
      <c r="B49" s="2" t="s">
        <v>516</v>
      </c>
      <c r="C49" s="2" t="s">
        <v>566</v>
      </c>
      <c r="D49" s="2" t="s">
        <v>565</v>
      </c>
      <c r="E49" s="114">
        <v>9.2570999999999994</v>
      </c>
      <c r="F49" s="114">
        <v>159.7216</v>
      </c>
      <c r="G49" s="114"/>
      <c r="J49" s="3" t="s">
        <v>385</v>
      </c>
      <c r="K49" s="6">
        <v>61.47</v>
      </c>
      <c r="L49" s="6">
        <v>0.37</v>
      </c>
      <c r="M49" s="6">
        <v>17.82</v>
      </c>
      <c r="N49" s="6">
        <v>2.97</v>
      </c>
      <c r="O49" s="6">
        <v>1.1399999999999999</v>
      </c>
      <c r="P49" s="6">
        <f t="shared" si="4"/>
        <v>3.8124060000000002</v>
      </c>
      <c r="Q49" s="6">
        <v>7.0000000000000007E-2</v>
      </c>
      <c r="R49" s="6">
        <v>2.2400000000000002</v>
      </c>
      <c r="S49" s="6">
        <v>5.58</v>
      </c>
      <c r="T49" s="6">
        <v>5.07</v>
      </c>
      <c r="U49" s="6">
        <v>1.33</v>
      </c>
      <c r="V49" s="6">
        <v>0.124</v>
      </c>
      <c r="W49" s="6">
        <v>0.35</v>
      </c>
      <c r="X49" s="6">
        <v>98.82</v>
      </c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>
        <v>9.5424065397495266</v>
      </c>
      <c r="AO49" s="6">
        <v>129.82657612169891</v>
      </c>
      <c r="AP49" s="6">
        <v>18.421724693638264</v>
      </c>
      <c r="AQ49" s="6">
        <v>11.559258697197615</v>
      </c>
      <c r="AR49" s="6">
        <v>11.553986684994102</v>
      </c>
      <c r="AS49" s="6">
        <v>50.902000000000001</v>
      </c>
      <c r="AT49" s="6">
        <v>51.383965972139045</v>
      </c>
      <c r="AU49" s="6">
        <v>21.188505656826461</v>
      </c>
      <c r="AV49" s="6">
        <v>10.212599061888559</v>
      </c>
      <c r="AW49" s="6">
        <v>655.72838113444971</v>
      </c>
      <c r="AX49" s="6">
        <v>6.4617772541750176</v>
      </c>
      <c r="AY49" s="6">
        <v>84.617133432814242</v>
      </c>
      <c r="AZ49" s="6">
        <v>1.7587427355662948</v>
      </c>
      <c r="BA49" s="6">
        <v>0.26887335325301753</v>
      </c>
      <c r="BB49" s="6"/>
      <c r="BC49" s="6"/>
      <c r="BD49" s="6">
        <v>0.40485996558308374</v>
      </c>
      <c r="BE49" s="6">
        <v>5.0703116090389334E-2</v>
      </c>
      <c r="BF49" s="6">
        <v>0.26509390385080317</v>
      </c>
      <c r="BG49" s="6">
        <v>419.54812318456766</v>
      </c>
      <c r="BH49" s="6">
        <v>4.3387529352741634</v>
      </c>
      <c r="BI49" s="6">
        <v>6.716247800340323</v>
      </c>
      <c r="BJ49" s="6">
        <v>1.3694329613503813</v>
      </c>
      <c r="BK49" s="6">
        <v>6.1326258671526013</v>
      </c>
      <c r="BL49" s="6">
        <v>1.3874675085627963</v>
      </c>
      <c r="BM49" s="6">
        <v>0.33674135690979445</v>
      </c>
      <c r="BN49" s="6">
        <v>1.3153239069829916</v>
      </c>
      <c r="BO49" s="6">
        <v>0.18818795567247487</v>
      </c>
      <c r="BP49" s="6">
        <v>1.0922073000237136</v>
      </c>
      <c r="BQ49" s="6">
        <v>0.22088775071071337</v>
      </c>
      <c r="BR49" s="6">
        <v>0.6237867894725021</v>
      </c>
      <c r="BS49" s="6">
        <v>9.381240309318814E-2</v>
      </c>
      <c r="BT49" s="6">
        <v>0.65708110110999196</v>
      </c>
      <c r="BU49" s="6">
        <v>0.10169179433582903</v>
      </c>
      <c r="BV49" s="6">
        <v>2.0457573303906891</v>
      </c>
      <c r="BW49" s="6">
        <v>0.16832498938492607</v>
      </c>
      <c r="BX49" s="6"/>
      <c r="BY49" s="6">
        <v>7.5304609234705985E-2</v>
      </c>
      <c r="BZ49" s="6">
        <v>5.4350867132679923</v>
      </c>
      <c r="CA49" s="6">
        <v>0.56605279714565759</v>
      </c>
      <c r="CB49" s="6">
        <v>0.28586816592131775</v>
      </c>
      <c r="CC49" s="6">
        <v>2218.0924405011688</v>
      </c>
      <c r="CD49" s="6"/>
      <c r="CE49" s="6">
        <v>0.70400700000000005</v>
      </c>
      <c r="CF49" s="6">
        <v>0.51296299999999995</v>
      </c>
      <c r="CG49" s="6">
        <v>0.28312700000000002</v>
      </c>
      <c r="CH49" s="6">
        <v>18.420000000000002</v>
      </c>
      <c r="CI49" s="6">
        <v>15.5</v>
      </c>
      <c r="CJ49" s="6">
        <v>38.21</v>
      </c>
      <c r="CK49" s="6">
        <v>2.0174854004414855</v>
      </c>
      <c r="CL49" s="6">
        <v>2.839260459373838</v>
      </c>
      <c r="CM49" s="6">
        <v>1.1155777153454571</v>
      </c>
      <c r="CN49" s="6">
        <v>4.750410541610397</v>
      </c>
      <c r="CO49" s="6">
        <f t="shared" si="0"/>
        <v>1.3345119851629124</v>
      </c>
      <c r="CP49" s="6">
        <v>0.74594397749651942</v>
      </c>
      <c r="CQ49" s="6">
        <v>0.8009544325089768</v>
      </c>
      <c r="CR49" s="6">
        <v>0.40535673770858788</v>
      </c>
      <c r="CS49" s="6">
        <v>2.6765991786939103</v>
      </c>
      <c r="CT49" s="6">
        <v>10.448494558014774</v>
      </c>
      <c r="CU49" s="6">
        <v>41.362253565360298</v>
      </c>
      <c r="CV49" s="6">
        <v>60.98674953510416</v>
      </c>
      <c r="CW49" s="6">
        <v>1.2357204502266346</v>
      </c>
      <c r="CX49" s="6">
        <v>96.697859832863855</v>
      </c>
      <c r="CY49" s="6">
        <v>41.08142507525239</v>
      </c>
      <c r="CZ49" s="6">
        <v>741.18196270763917</v>
      </c>
      <c r="DA49" s="6">
        <v>1.5574435018688906E-2</v>
      </c>
      <c r="DB49" s="6">
        <v>101.47802304865542</v>
      </c>
      <c r="DC49" s="6">
        <v>0.8614656488969743</v>
      </c>
      <c r="DD49" s="6">
        <v>106.92456956271272</v>
      </c>
      <c r="DE49" s="6">
        <v>2.0784711845181228E-2</v>
      </c>
      <c r="DF49" s="6">
        <v>6.6895766162428779E-3</v>
      </c>
      <c r="DG49" s="6">
        <v>1.5804628757962988</v>
      </c>
      <c r="DH49" s="6">
        <v>0.27217631719353275</v>
      </c>
      <c r="DI49" s="6">
        <f t="shared" si="1"/>
        <v>3.1271023706843026</v>
      </c>
      <c r="DJ49" s="6">
        <f t="shared" si="2"/>
        <v>0.13046439969965448</v>
      </c>
      <c r="DK49" s="6">
        <f t="shared" si="3"/>
        <v>0.31978486197788608</v>
      </c>
    </row>
    <row r="50" spans="1:115" x14ac:dyDescent="0.3">
      <c r="A50" s="1" t="s">
        <v>564</v>
      </c>
      <c r="B50" s="2" t="s">
        <v>563</v>
      </c>
      <c r="C50" s="2" t="s">
        <v>558</v>
      </c>
      <c r="D50" s="2" t="s">
        <v>557</v>
      </c>
      <c r="E50" s="114">
        <v>11.2521</v>
      </c>
      <c r="F50" s="114">
        <v>166.52670000000001</v>
      </c>
      <c r="G50" s="114"/>
      <c r="J50" s="3" t="s">
        <v>385</v>
      </c>
      <c r="K50" s="6">
        <v>49.81</v>
      </c>
      <c r="L50" s="6">
        <v>0.73</v>
      </c>
      <c r="M50" s="6">
        <v>19.75</v>
      </c>
      <c r="N50" s="6">
        <v>4.45</v>
      </c>
      <c r="O50" s="6">
        <v>3.92</v>
      </c>
      <c r="P50" s="6">
        <f t="shared" si="4"/>
        <v>7.9241100000000007</v>
      </c>
      <c r="Q50" s="6">
        <v>0.16</v>
      </c>
      <c r="R50" s="6">
        <v>3.3</v>
      </c>
      <c r="S50" s="6">
        <v>9.52</v>
      </c>
      <c r="T50" s="6">
        <v>3.25</v>
      </c>
      <c r="U50" s="6">
        <v>1.33</v>
      </c>
      <c r="V50" s="6">
        <v>0.22500000000000001</v>
      </c>
      <c r="W50" s="6">
        <v>1.78</v>
      </c>
      <c r="X50" s="6">
        <v>98.84</v>
      </c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>
        <v>19.29615054918261</v>
      </c>
      <c r="AO50" s="6">
        <v>307.01080115311777</v>
      </c>
      <c r="AP50" s="6">
        <v>9.5960172340351466</v>
      </c>
      <c r="AQ50" s="6">
        <v>24.11500708659138</v>
      </c>
      <c r="AR50" s="6">
        <v>13.147444054873702</v>
      </c>
      <c r="AS50" s="6">
        <v>219.15899999999999</v>
      </c>
      <c r="AT50" s="6">
        <v>78.750100812487815</v>
      </c>
      <c r="AU50" s="6">
        <v>22.148654224505872</v>
      </c>
      <c r="AV50" s="6">
        <v>21.352986762785811</v>
      </c>
      <c r="AW50" s="6">
        <v>733.95682828519512</v>
      </c>
      <c r="AX50" s="6">
        <v>17.062442264222536</v>
      </c>
      <c r="AY50" s="6">
        <v>62.227527644903226</v>
      </c>
      <c r="AZ50" s="6">
        <v>1.2013769378147716</v>
      </c>
      <c r="BA50" s="6">
        <v>0.96289327973751637</v>
      </c>
      <c r="BB50" s="6"/>
      <c r="BC50" s="6"/>
      <c r="BD50" s="6">
        <v>0.47949298823070707</v>
      </c>
      <c r="BE50" s="6">
        <v>3.4661310294928568E-2</v>
      </c>
      <c r="BF50" s="6">
        <v>0.18601847672309024</v>
      </c>
      <c r="BG50" s="6">
        <v>248.38328466841421</v>
      </c>
      <c r="BH50" s="6">
        <v>7.3032049976176792</v>
      </c>
      <c r="BI50" s="6">
        <v>17.651630144042947</v>
      </c>
      <c r="BJ50" s="6">
        <v>2.6242699618048588</v>
      </c>
      <c r="BK50" s="6">
        <v>12.226004118061619</v>
      </c>
      <c r="BL50" s="6">
        <v>3.0991228035580209</v>
      </c>
      <c r="BM50" s="6">
        <v>1.0079401572968734</v>
      </c>
      <c r="BN50" s="6">
        <v>3.2130353678705039</v>
      </c>
      <c r="BO50" s="6">
        <v>0.49580943144205869</v>
      </c>
      <c r="BP50" s="6">
        <v>3.0283947785576326</v>
      </c>
      <c r="BQ50" s="6">
        <v>0.60950601480473321</v>
      </c>
      <c r="BR50" s="6">
        <v>1.7104817577159745</v>
      </c>
      <c r="BS50" s="6">
        <v>0.25317231848281724</v>
      </c>
      <c r="BT50" s="6">
        <v>1.7074424500552261</v>
      </c>
      <c r="BU50" s="6">
        <v>0.25656330897096669</v>
      </c>
      <c r="BV50" s="6">
        <v>1.7439913775691369</v>
      </c>
      <c r="BW50" s="6">
        <v>6.3287782483011673E-2</v>
      </c>
      <c r="BX50" s="6"/>
      <c r="BY50" s="6">
        <v>4.5990100334347757E-2</v>
      </c>
      <c r="BZ50" s="6">
        <v>3.3511605405770464</v>
      </c>
      <c r="CA50" s="6">
        <v>0.83289217860706832</v>
      </c>
      <c r="CB50" s="6">
        <v>0.52007971166906186</v>
      </c>
      <c r="CC50" s="6">
        <v>4376.2364366644688</v>
      </c>
      <c r="CD50" s="6"/>
      <c r="CE50" s="6">
        <v>0.70362499999999994</v>
      </c>
      <c r="CF50" s="6">
        <v>0.51305000000000001</v>
      </c>
      <c r="CG50" s="6">
        <v>0.28314099999999998</v>
      </c>
      <c r="CH50" s="6">
        <v>18.73</v>
      </c>
      <c r="CI50" s="6">
        <v>15.56</v>
      </c>
      <c r="CJ50" s="6">
        <v>38.46</v>
      </c>
      <c r="CK50" s="6">
        <v>1.5203480011646882</v>
      </c>
      <c r="CL50" s="6">
        <v>2.8716813239643266</v>
      </c>
      <c r="CM50" s="6">
        <v>1.190364991269272</v>
      </c>
      <c r="CN50" s="6">
        <v>3.0771779831659463</v>
      </c>
      <c r="CO50" s="6">
        <f t="shared" si="0"/>
        <v>1.2545216844708609</v>
      </c>
      <c r="CP50" s="6">
        <v>0.96222298890636204</v>
      </c>
      <c r="CQ50" s="6">
        <v>0.58456221101398431</v>
      </c>
      <c r="CR50" s="6">
        <v>0.16449996107279793</v>
      </c>
      <c r="CS50" s="6">
        <v>0.703611965238368</v>
      </c>
      <c r="CT50" s="6">
        <v>18.982762401846784</v>
      </c>
      <c r="CU50" s="6">
        <v>35.681098224028545</v>
      </c>
      <c r="CV50" s="6">
        <v>20.079077722722523</v>
      </c>
      <c r="CW50" s="6">
        <v>5.2673185692868838</v>
      </c>
      <c r="CX50" s="6">
        <v>34.010175635140648</v>
      </c>
      <c r="CY50" s="6">
        <v>11.632250205919622</v>
      </c>
      <c r="CZ50" s="6">
        <v>298.21781383973524</v>
      </c>
      <c r="DA50" s="6">
        <v>2.9092973782496968E-2</v>
      </c>
      <c r="DB50" s="6">
        <v>43.015930364447065</v>
      </c>
      <c r="DC50" s="6">
        <v>0.48780102578574697</v>
      </c>
      <c r="DD50" s="6">
        <v>60.03243751577935</v>
      </c>
      <c r="DE50" s="6">
        <v>1.9306197486590501E-2</v>
      </c>
      <c r="DF50" s="6">
        <v>1.3384625906397982E-2</v>
      </c>
      <c r="DG50" s="6">
        <v>1.2514613343225738</v>
      </c>
      <c r="DH50" s="6">
        <v>7.0410608235954866E-2</v>
      </c>
      <c r="DI50" s="6">
        <f t="shared" si="1"/>
        <v>2.3565394018052666</v>
      </c>
      <c r="DJ50" s="6">
        <f t="shared" si="2"/>
        <v>0.11404474869304086</v>
      </c>
      <c r="DK50" s="6">
        <f t="shared" si="3"/>
        <v>0.42435106293318636</v>
      </c>
    </row>
    <row r="51" spans="1:115" x14ac:dyDescent="0.3">
      <c r="A51" s="1" t="s">
        <v>562</v>
      </c>
      <c r="B51" s="2" t="s">
        <v>155</v>
      </c>
      <c r="C51" s="2" t="s">
        <v>558</v>
      </c>
      <c r="D51" s="2" t="s">
        <v>557</v>
      </c>
      <c r="E51" s="114">
        <v>11.2752</v>
      </c>
      <c r="F51" s="114">
        <v>166.5197</v>
      </c>
      <c r="G51" s="114"/>
      <c r="J51" s="3" t="s">
        <v>385</v>
      </c>
      <c r="K51" s="6">
        <v>48.54</v>
      </c>
      <c r="L51" s="6">
        <v>0.83</v>
      </c>
      <c r="M51" s="6">
        <v>16.559999999999999</v>
      </c>
      <c r="N51" s="6">
        <v>5.0999999999999996</v>
      </c>
      <c r="O51" s="6">
        <v>5.13</v>
      </c>
      <c r="P51" s="6">
        <f t="shared" si="4"/>
        <v>9.7189800000000002</v>
      </c>
      <c r="Q51" s="6">
        <v>0.18</v>
      </c>
      <c r="R51" s="6">
        <v>6.4</v>
      </c>
      <c r="S51" s="6">
        <v>11.63</v>
      </c>
      <c r="T51" s="6">
        <v>2.2400000000000002</v>
      </c>
      <c r="U51" s="6">
        <v>0.85</v>
      </c>
      <c r="V51" s="6">
        <v>0.16700000000000001</v>
      </c>
      <c r="W51" s="6">
        <v>0.59</v>
      </c>
      <c r="X51" s="6">
        <v>98.93</v>
      </c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>
        <v>42.383057000000001</v>
      </c>
      <c r="AO51" s="6">
        <v>391.95065199999999</v>
      </c>
      <c r="AP51" s="6">
        <v>100.38435700000001</v>
      </c>
      <c r="AQ51" s="6">
        <v>40.290427000000001</v>
      </c>
      <c r="AR51" s="6">
        <v>42.022131999999999</v>
      </c>
      <c r="AS51" s="6">
        <v>120.292542</v>
      </c>
      <c r="AT51" s="6">
        <v>85.939695</v>
      </c>
      <c r="AU51" s="6">
        <v>11.80273</v>
      </c>
      <c r="AV51" s="6">
        <v>12.245505</v>
      </c>
      <c r="AW51" s="6">
        <v>568.97387500000002</v>
      </c>
      <c r="AX51" s="6">
        <v>16.726991999999999</v>
      </c>
      <c r="AY51" s="6">
        <v>52.6</v>
      </c>
      <c r="AZ51" s="6">
        <v>1.0900000000000001</v>
      </c>
      <c r="BA51" s="6">
        <v>0.659076</v>
      </c>
      <c r="BB51" s="6"/>
      <c r="BC51" s="6"/>
      <c r="BD51" s="6">
        <v>0.48928800000000006</v>
      </c>
      <c r="BE51" s="6">
        <v>3.4442999999999994E-2</v>
      </c>
      <c r="BF51" s="6">
        <v>0.23199</v>
      </c>
      <c r="BG51" s="6">
        <v>140.43140400000001</v>
      </c>
      <c r="BH51" s="6">
        <v>5.831442</v>
      </c>
      <c r="BI51" s="6">
        <v>14.541005999999999</v>
      </c>
      <c r="BJ51" s="6">
        <v>2.5207199999999998</v>
      </c>
      <c r="BK51" s="6">
        <v>11.672231999999999</v>
      </c>
      <c r="BL51" s="6">
        <v>3.3169940000000002</v>
      </c>
      <c r="BM51" s="6">
        <v>1.1250899999999999</v>
      </c>
      <c r="BN51" s="6">
        <v>3.6660900000000001</v>
      </c>
      <c r="BO51" s="6">
        <v>0.54345399999999999</v>
      </c>
      <c r="BP51" s="6">
        <v>2.8826309999999999</v>
      </c>
      <c r="BQ51" s="6">
        <v>0.68297600000000003</v>
      </c>
      <c r="BR51" s="6">
        <v>2.0053679999999998</v>
      </c>
      <c r="BS51" s="6">
        <v>0.27900999999999998</v>
      </c>
      <c r="BT51" s="6">
        <v>1.9156549999999999</v>
      </c>
      <c r="BU51" s="6">
        <v>0.29782199999999998</v>
      </c>
      <c r="BV51" s="6">
        <v>1.59</v>
      </c>
      <c r="BW51" s="6">
        <v>0.05</v>
      </c>
      <c r="BX51" s="6"/>
      <c r="BY51" s="6">
        <v>1.8685E-2</v>
      </c>
      <c r="BZ51" s="6">
        <v>1.5785660000000001</v>
      </c>
      <c r="CA51" s="6">
        <v>0.61212999999999995</v>
      </c>
      <c r="CB51" s="6">
        <v>0.364842</v>
      </c>
      <c r="CC51" s="6">
        <v>4975.7208800431627</v>
      </c>
      <c r="CD51" s="6"/>
      <c r="CE51" s="6"/>
      <c r="CF51" s="6"/>
      <c r="CG51" s="6"/>
      <c r="CH51" s="6"/>
      <c r="CI51" s="6"/>
      <c r="CJ51" s="6"/>
      <c r="CK51" s="6">
        <v>1.134225942272217</v>
      </c>
      <c r="CL51" s="6">
        <v>2.1085050979082003</v>
      </c>
      <c r="CM51" s="6">
        <v>1.0099165443946583</v>
      </c>
      <c r="CN51" s="6">
        <v>2.1899987285750773</v>
      </c>
      <c r="CO51" s="6">
        <f t="shared" si="0"/>
        <v>1.2758351582095941</v>
      </c>
      <c r="CP51" s="6">
        <v>0.97536413333132421</v>
      </c>
      <c r="CQ51" s="6">
        <v>0.58920940676704048</v>
      </c>
      <c r="CR51" s="6">
        <v>0.18691774693120503</v>
      </c>
      <c r="CS51" s="6">
        <v>0.56899598309716526</v>
      </c>
      <c r="CT51" s="6">
        <v>21.8</v>
      </c>
      <c r="CU51" s="6">
        <v>33.081761006289305</v>
      </c>
      <c r="CV51" s="6">
        <v>15.857731427913345</v>
      </c>
      <c r="CW51" s="6">
        <v>9.211528691229887</v>
      </c>
      <c r="CX51" s="6">
        <v>24.081762967032855</v>
      </c>
      <c r="CY51" s="6">
        <v>11.467996134091655</v>
      </c>
      <c r="CZ51" s="6">
        <v>229.4143466257168</v>
      </c>
      <c r="DA51" s="6">
        <v>2.1522086580864543E-2</v>
      </c>
      <c r="DB51" s="6">
        <v>34.015313392868251</v>
      </c>
      <c r="DC51" s="6">
        <v>0.31954083590208049</v>
      </c>
      <c r="DD51" s="6">
        <v>48.745936081462403</v>
      </c>
      <c r="DE51" s="6">
        <v>2.0722433460076045E-2</v>
      </c>
      <c r="DF51" s="6">
        <v>1.1637452471482889E-2</v>
      </c>
      <c r="DG51" s="6">
        <v>0.73208051991655165</v>
      </c>
      <c r="DH51" s="6">
        <v>6.5164137102474859E-2</v>
      </c>
      <c r="DI51" s="6">
        <f t="shared" si="1"/>
        <v>1.7580502105219362</v>
      </c>
      <c r="DJ51" s="6">
        <f t="shared" si="2"/>
        <v>0.10497060589816377</v>
      </c>
      <c r="DK51" s="6">
        <f t="shared" si="3"/>
        <v>0.56881196794892241</v>
      </c>
    </row>
    <row r="52" spans="1:115" x14ac:dyDescent="0.3">
      <c r="A52" s="1" t="s">
        <v>561</v>
      </c>
      <c r="B52" s="2" t="s">
        <v>560</v>
      </c>
      <c r="C52" s="2" t="s">
        <v>558</v>
      </c>
      <c r="D52" s="2" t="s">
        <v>557</v>
      </c>
      <c r="E52" s="114">
        <v>11.2925</v>
      </c>
      <c r="F52" s="114">
        <v>166.49510000000001</v>
      </c>
      <c r="G52" s="114"/>
      <c r="J52" s="3" t="s">
        <v>385</v>
      </c>
      <c r="K52" s="6">
        <v>47.61</v>
      </c>
      <c r="L52" s="6">
        <v>0.67</v>
      </c>
      <c r="M52" s="6">
        <v>11.25</v>
      </c>
      <c r="N52" s="6">
        <v>4.03</v>
      </c>
      <c r="O52" s="6">
        <v>6.31</v>
      </c>
      <c r="P52" s="6">
        <f t="shared" si="4"/>
        <v>9.9361940000000004</v>
      </c>
      <c r="Q52" s="6">
        <v>0.19</v>
      </c>
      <c r="R52" s="6">
        <v>13.35</v>
      </c>
      <c r="S52" s="6">
        <v>11.39</v>
      </c>
      <c r="T52" s="6">
        <v>1.52</v>
      </c>
      <c r="U52" s="6">
        <v>1.1299999999999999</v>
      </c>
      <c r="V52" s="6">
        <v>0.20499999999999999</v>
      </c>
      <c r="W52" s="6">
        <v>0.73</v>
      </c>
      <c r="X52" s="6">
        <v>99.32</v>
      </c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>
        <v>50.578705245322524</v>
      </c>
      <c r="AO52" s="6">
        <v>283.89031960765146</v>
      </c>
      <c r="AP52" s="6">
        <v>781.92252852437855</v>
      </c>
      <c r="AQ52" s="6">
        <v>62.221771855174381</v>
      </c>
      <c r="AR52" s="6">
        <v>280.52201871350178</v>
      </c>
      <c r="AS52" s="6">
        <v>124.777</v>
      </c>
      <c r="AT52" s="6">
        <v>69.833838583426413</v>
      </c>
      <c r="AU52" s="6">
        <v>13.468764589925772</v>
      </c>
      <c r="AV52" s="6">
        <v>22.818401641105837</v>
      </c>
      <c r="AW52" s="6">
        <v>493.14352994400997</v>
      </c>
      <c r="AX52" s="6">
        <v>12.762642663584332</v>
      </c>
      <c r="AY52" s="6">
        <v>48.162802762725484</v>
      </c>
      <c r="AZ52" s="6">
        <v>0.98221744520594789</v>
      </c>
      <c r="BA52" s="6">
        <v>0.3843061661979893</v>
      </c>
      <c r="BB52" s="6"/>
      <c r="BC52" s="6"/>
      <c r="BD52" s="6">
        <v>0.48588570990994123</v>
      </c>
      <c r="BE52" s="6">
        <v>2.7299496737643109E-2</v>
      </c>
      <c r="BF52" s="6">
        <v>0.12668559292599832</v>
      </c>
      <c r="BG52" s="6">
        <v>170.73120520420269</v>
      </c>
      <c r="BH52" s="6">
        <v>6.3309186700053051</v>
      </c>
      <c r="BI52" s="6">
        <v>15.477374322444845</v>
      </c>
      <c r="BJ52" s="6">
        <v>2.3614826947396392</v>
      </c>
      <c r="BK52" s="6">
        <v>11.047381622729823</v>
      </c>
      <c r="BL52" s="6">
        <v>2.7472073624592426</v>
      </c>
      <c r="BM52" s="6">
        <v>0.88281904456017157</v>
      </c>
      <c r="BN52" s="6">
        <v>2.7844071773177381</v>
      </c>
      <c r="BO52" s="6">
        <v>0.41175771113864834</v>
      </c>
      <c r="BP52" s="6">
        <v>2.4464463872992739</v>
      </c>
      <c r="BQ52" s="6">
        <v>0.48271433009554587</v>
      </c>
      <c r="BR52" s="6">
        <v>1.33152223056709</v>
      </c>
      <c r="BS52" s="6">
        <v>0.19174963618749227</v>
      </c>
      <c r="BT52" s="6">
        <v>1.2872833056517732</v>
      </c>
      <c r="BU52" s="6">
        <v>0.19171183384703994</v>
      </c>
      <c r="BV52" s="6">
        <v>1.3304815051731358</v>
      </c>
      <c r="BW52" s="6">
        <v>5.3793390313110846E-2</v>
      </c>
      <c r="BX52" s="6"/>
      <c r="BY52" s="6">
        <v>2.7700528798596753E-2</v>
      </c>
      <c r="BZ52" s="6">
        <v>2.8151957165596193</v>
      </c>
      <c r="CA52" s="6">
        <v>0.7106175473197428</v>
      </c>
      <c r="CB52" s="6">
        <v>0.37328128814800327</v>
      </c>
      <c r="CC52" s="6">
        <v>4016.5457706372526</v>
      </c>
      <c r="CD52" s="6"/>
      <c r="CE52" s="6">
        <v>0.70330400000000004</v>
      </c>
      <c r="CF52" s="6">
        <v>0.51303699999999997</v>
      </c>
      <c r="CG52" s="6">
        <v>0.28317100000000001</v>
      </c>
      <c r="CH52" s="6">
        <v>18.670000000000002</v>
      </c>
      <c r="CI52" s="6">
        <v>15.53</v>
      </c>
      <c r="CJ52" s="6">
        <v>38.32</v>
      </c>
      <c r="CK52" s="6">
        <v>1.4867693330625074</v>
      </c>
      <c r="CL52" s="6">
        <v>3.3398014456085678</v>
      </c>
      <c r="CM52" s="6">
        <v>1.2754848290486964</v>
      </c>
      <c r="CN52" s="6">
        <v>3.5381626781054045</v>
      </c>
      <c r="CO52" s="6">
        <f t="shared" si="0"/>
        <v>1.4420069330467216</v>
      </c>
      <c r="CP52" s="6">
        <v>0.96012822033165257</v>
      </c>
      <c r="CQ52" s="6">
        <v>0.61565595190533617</v>
      </c>
      <c r="CR52" s="6">
        <v>0.15514611644902473</v>
      </c>
      <c r="CS52" s="6">
        <v>0.7630157564333786</v>
      </c>
      <c r="CT52" s="6">
        <v>18.259073084794135</v>
      </c>
      <c r="CU52" s="6">
        <v>36.199528197468666</v>
      </c>
      <c r="CV52" s="6">
        <v>17.531549827971904</v>
      </c>
      <c r="CW52" s="6">
        <v>5.4977969138711815</v>
      </c>
      <c r="CX52" s="6">
        <v>26.967840546285146</v>
      </c>
      <c r="CY52" s="6">
        <v>7.4821719719685253</v>
      </c>
      <c r="CZ52" s="6">
        <v>240.25751383167307</v>
      </c>
      <c r="DA52" s="6">
        <v>4.6271319110070389E-2</v>
      </c>
      <c r="DB52" s="6">
        <v>38.639609596772395</v>
      </c>
      <c r="DC52" s="6">
        <v>0.55202886901414849</v>
      </c>
      <c r="DD52" s="6">
        <v>44.638951272342624</v>
      </c>
      <c r="DE52" s="6">
        <v>2.0393693657008535E-2</v>
      </c>
      <c r="DF52" s="6">
        <v>1.4754489077818147E-2</v>
      </c>
      <c r="DG52" s="6">
        <v>1.7879057059407937</v>
      </c>
      <c r="DH52" s="6">
        <v>7.6960349913150081E-2</v>
      </c>
      <c r="DI52" s="6">
        <f t="shared" si="1"/>
        <v>2.3044924662468866</v>
      </c>
      <c r="DJ52" s="6">
        <f t="shared" si="2"/>
        <v>0.11224556566908912</v>
      </c>
      <c r="DK52" s="6">
        <f t="shared" si="3"/>
        <v>0.43393502675606799</v>
      </c>
    </row>
    <row r="53" spans="1:115" x14ac:dyDescent="0.3">
      <c r="A53" s="1" t="s">
        <v>559</v>
      </c>
      <c r="B53" s="2" t="s">
        <v>155</v>
      </c>
      <c r="C53" s="2" t="s">
        <v>558</v>
      </c>
      <c r="D53" s="2" t="s">
        <v>557</v>
      </c>
      <c r="E53" s="114">
        <v>11.2568</v>
      </c>
      <c r="F53" s="114">
        <v>166.5761</v>
      </c>
      <c r="G53" s="114"/>
      <c r="J53" s="3" t="s">
        <v>385</v>
      </c>
      <c r="K53" s="6">
        <v>49.22</v>
      </c>
      <c r="L53" s="6">
        <v>0.71</v>
      </c>
      <c r="M53" s="6">
        <v>12.89</v>
      </c>
      <c r="N53" s="6">
        <v>4.66</v>
      </c>
      <c r="O53" s="6">
        <v>5.36</v>
      </c>
      <c r="P53" s="6">
        <f t="shared" si="4"/>
        <v>9.5530679999999997</v>
      </c>
      <c r="Q53" s="6">
        <v>0.18</v>
      </c>
      <c r="R53" s="6">
        <v>8.94</v>
      </c>
      <c r="S53" s="6">
        <v>12.78</v>
      </c>
      <c r="T53" s="6">
        <v>1.83</v>
      </c>
      <c r="U53" s="6">
        <v>1.39</v>
      </c>
      <c r="V53" s="6">
        <v>0.26200000000000001</v>
      </c>
      <c r="W53" s="6">
        <v>7.0000000000000007E-2</v>
      </c>
      <c r="X53" s="6">
        <v>98.292000000000002</v>
      </c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>
        <v>49.377994855019388</v>
      </c>
      <c r="AO53" s="6">
        <v>286.17669437957778</v>
      </c>
      <c r="AP53" s="6">
        <v>378.85448964898757</v>
      </c>
      <c r="AQ53" s="6">
        <v>47.066558011680094</v>
      </c>
      <c r="AR53" s="6">
        <v>74.514324775980171</v>
      </c>
      <c r="AS53" s="6">
        <v>156.73599999999999</v>
      </c>
      <c r="AT53" s="6">
        <v>70.906952107798361</v>
      </c>
      <c r="AU53" s="6">
        <v>14.612244974587332</v>
      </c>
      <c r="AV53" s="6">
        <v>27.993029540995263</v>
      </c>
      <c r="AW53" s="6">
        <v>550.42330099504534</v>
      </c>
      <c r="AX53" s="6">
        <v>14.079991153130331</v>
      </c>
      <c r="AY53" s="6">
        <v>46.56648784938389</v>
      </c>
      <c r="AZ53" s="6">
        <v>1.0249360474256786</v>
      </c>
      <c r="BA53" s="6">
        <v>0.7738039336514434</v>
      </c>
      <c r="BB53" s="6"/>
      <c r="BC53" s="6"/>
      <c r="BD53" s="6">
        <v>0.4742492471563981</v>
      </c>
      <c r="BE53" s="6">
        <v>3.7154289845756139E-2</v>
      </c>
      <c r="BF53" s="6">
        <v>0.17787975335975875</v>
      </c>
      <c r="BG53" s="6">
        <v>214.5628679958854</v>
      </c>
      <c r="BH53" s="6">
        <v>6.6522277185756149</v>
      </c>
      <c r="BI53" s="6">
        <v>15.807578922615253</v>
      </c>
      <c r="BJ53" s="6">
        <v>2.3916640732378931</v>
      </c>
      <c r="BK53" s="6">
        <v>11.38083232906312</v>
      </c>
      <c r="BL53" s="6">
        <v>2.9035703899282854</v>
      </c>
      <c r="BM53" s="6">
        <v>0.93216279723540507</v>
      </c>
      <c r="BN53" s="6">
        <v>2.9587470737485493</v>
      </c>
      <c r="BO53" s="6">
        <v>0.43865652790607501</v>
      </c>
      <c r="BP53" s="6">
        <v>2.627901768137312</v>
      </c>
      <c r="BQ53" s="6">
        <v>0.5203488131385825</v>
      </c>
      <c r="BR53" s="6">
        <v>1.4394157320417924</v>
      </c>
      <c r="BS53" s="6">
        <v>0.20672944985573463</v>
      </c>
      <c r="BT53" s="6">
        <v>1.3900249697022837</v>
      </c>
      <c r="BU53" s="6">
        <v>0.20928261371516588</v>
      </c>
      <c r="BV53" s="6">
        <v>1.4607674706872038</v>
      </c>
      <c r="BW53" s="6">
        <v>5.3235823871391641E-2</v>
      </c>
      <c r="BX53" s="6"/>
      <c r="BY53" s="6">
        <v>4.0714150707141322E-2</v>
      </c>
      <c r="BZ53" s="6">
        <v>3.2484481205945714</v>
      </c>
      <c r="CA53" s="6">
        <v>0.82367472698492039</v>
      </c>
      <c r="CB53" s="6">
        <v>0.48215117799353729</v>
      </c>
      <c r="CC53" s="6">
        <v>4256.3395479887295</v>
      </c>
      <c r="CD53" s="6"/>
      <c r="CE53" s="6"/>
      <c r="CF53" s="6"/>
      <c r="CG53" s="6"/>
      <c r="CH53" s="6"/>
      <c r="CI53" s="6"/>
      <c r="CJ53" s="6"/>
      <c r="CK53" s="6">
        <v>1.4780973911715229</v>
      </c>
      <c r="CL53" s="6">
        <v>3.1589318471821186</v>
      </c>
      <c r="CM53" s="6">
        <v>1.2688207048646549</v>
      </c>
      <c r="CN53" s="6">
        <v>3.4429419912721273</v>
      </c>
      <c r="CO53" s="6">
        <f t="shared" si="0"/>
        <v>1.4190378533906267</v>
      </c>
      <c r="CP53" s="6">
        <v>0.95697403334786213</v>
      </c>
      <c r="CQ53" s="6">
        <v>0.61602110910698571</v>
      </c>
      <c r="CR53" s="6">
        <v>0.15407410731951604</v>
      </c>
      <c r="CS53" s="6">
        <v>0.73735081726280061</v>
      </c>
      <c r="CT53" s="6">
        <v>19.252750739835328</v>
      </c>
      <c r="CU53" s="6">
        <v>31.878097495884912</v>
      </c>
      <c r="CV53" s="6">
        <v>16.037664528785204</v>
      </c>
      <c r="CW53" s="6">
        <v>4.8661940519837987</v>
      </c>
      <c r="CX53" s="6">
        <v>32.254287897683085</v>
      </c>
      <c r="CY53" s="6">
        <v>7.6648677014991229</v>
      </c>
      <c r="CZ53" s="6">
        <v>260.49466004778066</v>
      </c>
      <c r="DA53" s="6">
        <v>5.0857275646561416E-2</v>
      </c>
      <c r="DB53" s="6">
        <v>39.092588554125093</v>
      </c>
      <c r="DC53" s="6">
        <v>0.59256110137455698</v>
      </c>
      <c r="DD53" s="6">
        <v>48.364063811873827</v>
      </c>
      <c r="DE53" s="6">
        <v>2.2010164278241554E-2</v>
      </c>
      <c r="DF53" s="6">
        <v>1.7688143663508397E-2</v>
      </c>
      <c r="DG53" s="6">
        <v>1.9881425518347515</v>
      </c>
      <c r="DH53" s="6">
        <v>7.279379910674233E-2</v>
      </c>
      <c r="DI53" s="6">
        <f t="shared" si="1"/>
        <v>2.2910509563158605</v>
      </c>
      <c r="DJ53" s="6">
        <f t="shared" si="2"/>
        <v>0.12381938229277678</v>
      </c>
      <c r="DK53" s="6">
        <f t="shared" si="3"/>
        <v>0.43648090726365008</v>
      </c>
    </row>
    <row r="54" spans="1:115" x14ac:dyDescent="0.3">
      <c r="A54" s="1" t="s">
        <v>556</v>
      </c>
      <c r="B54" s="2" t="s">
        <v>551</v>
      </c>
      <c r="C54" s="2" t="s">
        <v>554</v>
      </c>
      <c r="E54" s="114"/>
      <c r="F54" s="114"/>
      <c r="G54" s="114"/>
      <c r="J54" s="3" t="s">
        <v>385</v>
      </c>
      <c r="K54" s="6"/>
      <c r="L54" s="6"/>
      <c r="M54" s="6"/>
      <c r="N54" s="6"/>
      <c r="O54" s="6"/>
      <c r="P54" s="6">
        <f t="shared" si="4"/>
        <v>0</v>
      </c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>
        <v>0.70362599999999997</v>
      </c>
      <c r="CF54" s="6">
        <v>0.51303900000000002</v>
      </c>
      <c r="CG54" s="6">
        <v>0.28315899999999999</v>
      </c>
      <c r="CH54" s="6">
        <v>18.66</v>
      </c>
      <c r="CI54" s="6">
        <v>15.52</v>
      </c>
      <c r="CJ54" s="6">
        <v>38.31</v>
      </c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</row>
    <row r="55" spans="1:115" x14ac:dyDescent="0.3">
      <c r="A55" s="1" t="s">
        <v>555</v>
      </c>
      <c r="B55" s="2" t="s">
        <v>551</v>
      </c>
      <c r="C55" s="2" t="s">
        <v>554</v>
      </c>
      <c r="E55" s="114"/>
      <c r="F55" s="114"/>
      <c r="G55" s="114"/>
      <c r="J55" s="3" t="s">
        <v>385</v>
      </c>
      <c r="K55" s="6"/>
      <c r="L55" s="6"/>
      <c r="M55" s="6"/>
      <c r="N55" s="6"/>
      <c r="O55" s="6"/>
      <c r="P55" s="6">
        <f t="shared" si="4"/>
        <v>0</v>
      </c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>
        <v>0.70371899999999998</v>
      </c>
      <c r="CF55" s="6">
        <v>0.51304700000000003</v>
      </c>
      <c r="CG55" s="6">
        <v>0.283188</v>
      </c>
      <c r="CH55" s="6">
        <v>18.62</v>
      </c>
      <c r="CI55" s="6">
        <v>15.53</v>
      </c>
      <c r="CJ55" s="6">
        <v>38.340000000000003</v>
      </c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</row>
    <row r="56" spans="1:115" x14ac:dyDescent="0.3">
      <c r="A56" s="1" t="s">
        <v>553</v>
      </c>
      <c r="B56" s="2" t="s">
        <v>551</v>
      </c>
      <c r="C56" s="2" t="s">
        <v>550</v>
      </c>
      <c r="E56" s="114"/>
      <c r="F56" s="114"/>
      <c r="G56" s="114"/>
      <c r="J56" s="3" t="s">
        <v>385</v>
      </c>
      <c r="K56" s="6"/>
      <c r="L56" s="6"/>
      <c r="M56" s="6"/>
      <c r="N56" s="6"/>
      <c r="O56" s="6"/>
      <c r="P56" s="6">
        <f t="shared" si="4"/>
        <v>0</v>
      </c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>
        <v>0.70298899999999998</v>
      </c>
      <c r="CF56" s="6">
        <v>0.51304899999999998</v>
      </c>
      <c r="CG56" s="6">
        <v>0.28315699999999999</v>
      </c>
      <c r="CH56" s="6">
        <v>18.61</v>
      </c>
      <c r="CI56" s="6">
        <v>15.5</v>
      </c>
      <c r="CJ56" s="6">
        <v>38.15</v>
      </c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</row>
    <row r="57" spans="1:115" x14ac:dyDescent="0.3">
      <c r="A57" s="1" t="s">
        <v>552</v>
      </c>
      <c r="B57" s="2" t="s">
        <v>551</v>
      </c>
      <c r="C57" s="2" t="s">
        <v>550</v>
      </c>
      <c r="E57" s="114"/>
      <c r="F57" s="114"/>
      <c r="G57" s="114"/>
      <c r="J57" s="3" t="s">
        <v>385</v>
      </c>
      <c r="K57" s="6"/>
      <c r="L57" s="6"/>
      <c r="M57" s="6"/>
      <c r="N57" s="6"/>
      <c r="O57" s="6"/>
      <c r="P57" s="6">
        <f t="shared" si="4"/>
        <v>0</v>
      </c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>
        <v>0.70311599999999996</v>
      </c>
      <c r="CF57" s="6">
        <v>0.51305800000000001</v>
      </c>
      <c r="CG57" s="6">
        <v>0.28312799999999999</v>
      </c>
      <c r="CH57" s="6">
        <v>18.61</v>
      </c>
      <c r="CI57" s="6">
        <v>15.5</v>
      </c>
      <c r="CJ57" s="6">
        <v>38.15</v>
      </c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</row>
    <row r="58" spans="1:115" x14ac:dyDescent="0.3">
      <c r="A58" s="1" t="s">
        <v>549</v>
      </c>
      <c r="B58" s="2" t="s">
        <v>155</v>
      </c>
      <c r="C58" s="2" t="s">
        <v>532</v>
      </c>
      <c r="E58" s="114"/>
      <c r="F58" s="114"/>
      <c r="G58" s="114"/>
      <c r="J58" s="3" t="s">
        <v>492</v>
      </c>
      <c r="K58" s="6">
        <v>49.09</v>
      </c>
      <c r="L58" s="6">
        <v>1.2</v>
      </c>
      <c r="M58" s="6">
        <v>15.29</v>
      </c>
      <c r="N58" s="6">
        <v>4.6500000000000004</v>
      </c>
      <c r="O58" s="6">
        <v>6.86</v>
      </c>
      <c r="P58" s="6">
        <f t="shared" si="4"/>
        <v>11.044070000000001</v>
      </c>
      <c r="Q58" s="6">
        <v>0.22</v>
      </c>
      <c r="R58" s="6">
        <v>5.45</v>
      </c>
      <c r="S58" s="6">
        <v>9.57</v>
      </c>
      <c r="T58" s="6">
        <v>3.08</v>
      </c>
      <c r="U58" s="6">
        <v>0.45</v>
      </c>
      <c r="V58" s="6">
        <v>0.17</v>
      </c>
      <c r="W58" s="6">
        <v>3.25</v>
      </c>
      <c r="X58" s="6">
        <v>99.280000000000015</v>
      </c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>
        <v>7193.8133205443319</v>
      </c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</row>
    <row r="59" spans="1:115" x14ac:dyDescent="0.3">
      <c r="A59" s="1" t="s">
        <v>548</v>
      </c>
      <c r="B59" s="2" t="s">
        <v>155</v>
      </c>
      <c r="C59" s="2" t="s">
        <v>532</v>
      </c>
      <c r="E59" s="114"/>
      <c r="F59" s="114"/>
      <c r="G59" s="114"/>
      <c r="J59" s="3" t="s">
        <v>492</v>
      </c>
      <c r="K59" s="6">
        <v>46.79</v>
      </c>
      <c r="L59" s="6">
        <v>1.21</v>
      </c>
      <c r="M59" s="6">
        <v>14.84</v>
      </c>
      <c r="N59" s="6">
        <v>4.09</v>
      </c>
      <c r="O59" s="6">
        <v>6.93</v>
      </c>
      <c r="P59" s="6">
        <f t="shared" si="4"/>
        <v>10.610182</v>
      </c>
      <c r="Q59" s="6">
        <v>0.22</v>
      </c>
      <c r="R59" s="6">
        <v>5.81</v>
      </c>
      <c r="S59" s="6">
        <v>10.95</v>
      </c>
      <c r="T59" s="6">
        <v>2.88</v>
      </c>
      <c r="U59" s="6">
        <v>0.52</v>
      </c>
      <c r="V59" s="6">
        <v>0.16</v>
      </c>
      <c r="W59" s="6">
        <v>3.86</v>
      </c>
      <c r="X59" s="6">
        <v>98.26</v>
      </c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>
        <v>7253.7617648822015</v>
      </c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</row>
    <row r="60" spans="1:115" x14ac:dyDescent="0.3">
      <c r="A60" s="1" t="s">
        <v>547</v>
      </c>
      <c r="B60" s="2" t="s">
        <v>155</v>
      </c>
      <c r="C60" s="2" t="s">
        <v>532</v>
      </c>
      <c r="E60" s="114"/>
      <c r="F60" s="114"/>
      <c r="G60" s="114"/>
      <c r="J60" s="3" t="s">
        <v>492</v>
      </c>
      <c r="K60" s="6">
        <v>51.89</v>
      </c>
      <c r="L60" s="6">
        <v>1.53</v>
      </c>
      <c r="M60" s="6">
        <v>13.44</v>
      </c>
      <c r="N60" s="6">
        <v>2.17</v>
      </c>
      <c r="O60" s="6">
        <v>8.3699999999999992</v>
      </c>
      <c r="P60" s="6">
        <f t="shared" si="4"/>
        <v>10.322565999999998</v>
      </c>
      <c r="Q60" s="6">
        <v>0.2</v>
      </c>
      <c r="R60" s="6">
        <v>6.85</v>
      </c>
      <c r="S60" s="6">
        <v>8.6</v>
      </c>
      <c r="T60" s="6">
        <v>3.93</v>
      </c>
      <c r="U60" s="6">
        <v>1.3</v>
      </c>
      <c r="V60" s="6">
        <v>0.1</v>
      </c>
      <c r="W60" s="6">
        <v>2.15</v>
      </c>
      <c r="X60" s="6">
        <v>100.53</v>
      </c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>
        <v>9172.1119836940234</v>
      </c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</row>
    <row r="61" spans="1:115" x14ac:dyDescent="0.3">
      <c r="A61" s="1" t="s">
        <v>546</v>
      </c>
      <c r="B61" s="2" t="s">
        <v>155</v>
      </c>
      <c r="C61" s="2" t="s">
        <v>532</v>
      </c>
      <c r="E61" s="114"/>
      <c r="F61" s="114"/>
      <c r="G61" s="114"/>
      <c r="J61" s="3" t="s">
        <v>492</v>
      </c>
      <c r="K61" s="6">
        <v>51.73</v>
      </c>
      <c r="L61" s="6">
        <v>0.87</v>
      </c>
      <c r="M61" s="6">
        <v>14.8</v>
      </c>
      <c r="N61" s="6">
        <v>3.22</v>
      </c>
      <c r="O61" s="6">
        <v>6.82</v>
      </c>
      <c r="P61" s="6">
        <f t="shared" si="4"/>
        <v>9.7173560000000005</v>
      </c>
      <c r="Q61" s="6">
        <v>0.08</v>
      </c>
      <c r="R61" s="6">
        <v>3.75</v>
      </c>
      <c r="S61" s="6">
        <v>8.23</v>
      </c>
      <c r="T61" s="6">
        <v>2.5499999999999998</v>
      </c>
      <c r="U61" s="6">
        <v>0.5</v>
      </c>
      <c r="V61" s="6">
        <v>0.05</v>
      </c>
      <c r="W61" s="6">
        <v>8.14</v>
      </c>
      <c r="X61" s="6">
        <v>100.74</v>
      </c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>
        <v>5215.5146573946413</v>
      </c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</row>
    <row r="62" spans="1:115" x14ac:dyDescent="0.3">
      <c r="A62" s="1" t="s">
        <v>545</v>
      </c>
      <c r="B62" s="2" t="s">
        <v>519</v>
      </c>
      <c r="C62" s="2" t="s">
        <v>532</v>
      </c>
      <c r="E62" s="114"/>
      <c r="F62" s="114"/>
      <c r="G62" s="114"/>
      <c r="J62" s="3" t="s">
        <v>492</v>
      </c>
      <c r="K62" s="6">
        <v>52.71</v>
      </c>
      <c r="L62" s="6">
        <v>1.57</v>
      </c>
      <c r="M62" s="6">
        <v>15.4</v>
      </c>
      <c r="N62" s="6">
        <v>3.47</v>
      </c>
      <c r="O62" s="6">
        <v>7.36</v>
      </c>
      <c r="P62" s="6">
        <f t="shared" si="4"/>
        <v>10.482306000000001</v>
      </c>
      <c r="Q62" s="6">
        <v>0.21</v>
      </c>
      <c r="R62" s="6">
        <v>5</v>
      </c>
      <c r="S62" s="6">
        <v>8.4499999999999993</v>
      </c>
      <c r="T62" s="6">
        <v>3.55</v>
      </c>
      <c r="U62" s="6">
        <v>0.24</v>
      </c>
      <c r="V62" s="6">
        <v>0.14000000000000001</v>
      </c>
      <c r="W62" s="6">
        <v>2.79</v>
      </c>
      <c r="X62" s="6">
        <v>100.89</v>
      </c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>
        <v>9411.905761045502</v>
      </c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</row>
    <row r="63" spans="1:115" x14ac:dyDescent="0.3">
      <c r="A63" s="1" t="s">
        <v>544</v>
      </c>
      <c r="B63" s="2" t="s">
        <v>519</v>
      </c>
      <c r="C63" s="2" t="s">
        <v>532</v>
      </c>
      <c r="E63" s="114"/>
      <c r="F63" s="114"/>
      <c r="G63" s="114"/>
      <c r="J63" s="3" t="s">
        <v>492</v>
      </c>
      <c r="K63" s="6">
        <v>53.49</v>
      </c>
      <c r="L63" s="6">
        <v>1.71</v>
      </c>
      <c r="M63" s="6">
        <v>13.07</v>
      </c>
      <c r="N63" s="6">
        <v>3.81</v>
      </c>
      <c r="O63" s="6">
        <v>8.6</v>
      </c>
      <c r="P63" s="6">
        <f t="shared" si="4"/>
        <v>12.028238</v>
      </c>
      <c r="Q63" s="6">
        <v>0.2</v>
      </c>
      <c r="R63" s="6">
        <v>4.55</v>
      </c>
      <c r="S63" s="6">
        <v>6.7</v>
      </c>
      <c r="T63" s="6">
        <v>5.4</v>
      </c>
      <c r="U63" s="6">
        <v>0.2</v>
      </c>
      <c r="V63" s="6">
        <v>0.14000000000000001</v>
      </c>
      <c r="W63" s="6">
        <v>2.77</v>
      </c>
      <c r="X63" s="6">
        <v>100.64000000000001</v>
      </c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>
        <v>10251.183981775674</v>
      </c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</row>
    <row r="64" spans="1:115" x14ac:dyDescent="0.3">
      <c r="A64" s="1" t="s">
        <v>543</v>
      </c>
      <c r="B64" s="2" t="s">
        <v>519</v>
      </c>
      <c r="C64" s="2" t="s">
        <v>532</v>
      </c>
      <c r="E64" s="114"/>
      <c r="F64" s="114"/>
      <c r="G64" s="114"/>
      <c r="J64" s="3" t="s">
        <v>492</v>
      </c>
      <c r="K64" s="6">
        <v>53.19</v>
      </c>
      <c r="L64" s="6">
        <v>1.51</v>
      </c>
      <c r="M64" s="6">
        <v>13.6</v>
      </c>
      <c r="N64" s="6">
        <v>3.85</v>
      </c>
      <c r="O64" s="6">
        <v>8.9</v>
      </c>
      <c r="P64" s="6">
        <f t="shared" si="4"/>
        <v>12.364230000000001</v>
      </c>
      <c r="Q64" s="6">
        <v>0.21</v>
      </c>
      <c r="R64" s="6">
        <v>5.46</v>
      </c>
      <c r="S64" s="6">
        <v>6.8</v>
      </c>
      <c r="T64" s="6">
        <v>4.05</v>
      </c>
      <c r="U64" s="6">
        <v>0.8</v>
      </c>
      <c r="V64" s="6">
        <v>0.13</v>
      </c>
      <c r="W64" s="6">
        <v>1.21</v>
      </c>
      <c r="X64" s="6">
        <v>99.709999999999965</v>
      </c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>
        <v>9052.215095018284</v>
      </c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</row>
    <row r="65" spans="1:107" x14ac:dyDescent="0.3">
      <c r="A65" s="1" t="s">
        <v>542</v>
      </c>
      <c r="B65" s="2" t="s">
        <v>155</v>
      </c>
      <c r="C65" s="2" t="s">
        <v>532</v>
      </c>
      <c r="E65" s="114"/>
      <c r="F65" s="114"/>
      <c r="G65" s="114"/>
      <c r="J65" s="3" t="s">
        <v>492</v>
      </c>
      <c r="K65" s="6">
        <v>49.29</v>
      </c>
      <c r="L65" s="6">
        <v>1.71</v>
      </c>
      <c r="M65" s="6">
        <v>14.74</v>
      </c>
      <c r="N65" s="6">
        <v>2.5299999999999998</v>
      </c>
      <c r="O65" s="6">
        <v>8.98</v>
      </c>
      <c r="P65" s="6">
        <f t="shared" si="4"/>
        <v>11.256494</v>
      </c>
      <c r="Q65" s="6">
        <v>0.25</v>
      </c>
      <c r="R65" s="6">
        <v>7.77</v>
      </c>
      <c r="S65" s="6">
        <v>8.24</v>
      </c>
      <c r="T65" s="6">
        <v>3.83</v>
      </c>
      <c r="U65" s="6">
        <v>0.5</v>
      </c>
      <c r="V65" s="6">
        <v>0.14000000000000001</v>
      </c>
      <c r="W65" s="6">
        <v>3.58</v>
      </c>
      <c r="X65" s="6">
        <v>101.55999999999999</v>
      </c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>
        <v>10251.183981775674</v>
      </c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</row>
    <row r="66" spans="1:107" x14ac:dyDescent="0.3">
      <c r="A66" s="1" t="s">
        <v>541</v>
      </c>
      <c r="B66" s="2" t="s">
        <v>155</v>
      </c>
      <c r="C66" s="2" t="s">
        <v>532</v>
      </c>
      <c r="E66" s="114"/>
      <c r="F66" s="114"/>
      <c r="G66" s="114"/>
      <c r="J66" s="3" t="s">
        <v>492</v>
      </c>
      <c r="K66" s="6">
        <v>48.72</v>
      </c>
      <c r="L66" s="6">
        <v>0.74</v>
      </c>
      <c r="M66" s="6">
        <v>14.82</v>
      </c>
      <c r="N66" s="6">
        <v>4.6399999999999997</v>
      </c>
      <c r="O66" s="6">
        <v>4.8499999999999996</v>
      </c>
      <c r="P66" s="6">
        <f t="shared" si="4"/>
        <v>9.0250719999999998</v>
      </c>
      <c r="Q66" s="6">
        <v>0.14000000000000001</v>
      </c>
      <c r="R66" s="6">
        <v>7.95</v>
      </c>
      <c r="S66" s="6">
        <v>9.9600000000000009</v>
      </c>
      <c r="T66" s="6">
        <v>2</v>
      </c>
      <c r="U66" s="6">
        <v>1.3</v>
      </c>
      <c r="V66" s="6">
        <v>0.06</v>
      </c>
      <c r="W66" s="6">
        <v>4.5599999999999996</v>
      </c>
      <c r="X66" s="6">
        <v>99.74</v>
      </c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>
        <v>4436.1848810023375</v>
      </c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</row>
    <row r="67" spans="1:107" x14ac:dyDescent="0.3">
      <c r="A67" s="1" t="s">
        <v>540</v>
      </c>
      <c r="B67" s="2" t="s">
        <v>155</v>
      </c>
      <c r="C67" s="2" t="s">
        <v>532</v>
      </c>
      <c r="E67" s="114"/>
      <c r="F67" s="114"/>
      <c r="G67" s="114"/>
      <c r="J67" s="3" t="s">
        <v>492</v>
      </c>
      <c r="K67" s="6">
        <v>49.78</v>
      </c>
      <c r="L67" s="6">
        <v>0.6</v>
      </c>
      <c r="M67" s="6">
        <v>16.47</v>
      </c>
      <c r="N67" s="6">
        <v>3.96</v>
      </c>
      <c r="O67" s="6">
        <v>4.66</v>
      </c>
      <c r="P67" s="6">
        <f t="shared" si="4"/>
        <v>8.2232079999999996</v>
      </c>
      <c r="Q67" s="6">
        <v>0.14000000000000001</v>
      </c>
      <c r="R67" s="6">
        <v>7.2</v>
      </c>
      <c r="S67" s="6">
        <v>9.9700000000000006</v>
      </c>
      <c r="T67" s="6">
        <v>2.1</v>
      </c>
      <c r="U67" s="6">
        <v>0.8</v>
      </c>
      <c r="V67" s="6">
        <v>0.05</v>
      </c>
      <c r="W67" s="6">
        <v>3.73</v>
      </c>
      <c r="X67" s="6">
        <v>99.45999999999998</v>
      </c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>
        <v>3596.9066602721659</v>
      </c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</row>
    <row r="68" spans="1:107" x14ac:dyDescent="0.3">
      <c r="A68" s="1" t="s">
        <v>539</v>
      </c>
      <c r="B68" s="2" t="s">
        <v>155</v>
      </c>
      <c r="C68" s="2" t="s">
        <v>532</v>
      </c>
      <c r="E68" s="114"/>
      <c r="F68" s="114"/>
      <c r="G68" s="114"/>
      <c r="J68" s="3" t="s">
        <v>492</v>
      </c>
      <c r="K68" s="6">
        <v>49.66</v>
      </c>
      <c r="L68" s="6">
        <v>0.98</v>
      </c>
      <c r="M68" s="6">
        <v>13.09</v>
      </c>
      <c r="N68" s="6">
        <v>2.62</v>
      </c>
      <c r="O68" s="6">
        <v>8.51</v>
      </c>
      <c r="P68" s="6">
        <f t="shared" si="4"/>
        <v>10.867476</v>
      </c>
      <c r="Q68" s="6">
        <v>0.21</v>
      </c>
      <c r="R68" s="6">
        <v>7.56</v>
      </c>
      <c r="S68" s="6">
        <v>9.94</v>
      </c>
      <c r="T68" s="6">
        <v>2.65</v>
      </c>
      <c r="U68" s="6">
        <v>0.74</v>
      </c>
      <c r="V68" s="6">
        <v>0.12</v>
      </c>
      <c r="W68" s="6">
        <v>2.96</v>
      </c>
      <c r="X68" s="6">
        <v>99.039999999999992</v>
      </c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>
        <v>5874.9475451112039</v>
      </c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</row>
    <row r="69" spans="1:107" x14ac:dyDescent="0.3">
      <c r="A69" s="1" t="s">
        <v>538</v>
      </c>
      <c r="B69" s="2" t="s">
        <v>155</v>
      </c>
      <c r="C69" s="2" t="s">
        <v>532</v>
      </c>
      <c r="E69" s="114"/>
      <c r="F69" s="114"/>
      <c r="G69" s="114"/>
      <c r="J69" s="3" t="s">
        <v>492</v>
      </c>
      <c r="K69" s="6">
        <v>48.04</v>
      </c>
      <c r="L69" s="6">
        <v>1.19</v>
      </c>
      <c r="M69" s="6">
        <v>14.54</v>
      </c>
      <c r="N69" s="6">
        <v>1.9</v>
      </c>
      <c r="O69" s="6">
        <v>8.2200000000000006</v>
      </c>
      <c r="P69" s="6">
        <f t="shared" si="4"/>
        <v>9.9296199999999999</v>
      </c>
      <c r="Q69" s="6">
        <v>0.2</v>
      </c>
      <c r="R69" s="6">
        <v>7.01</v>
      </c>
      <c r="S69" s="6">
        <v>5.97</v>
      </c>
      <c r="T69" s="6">
        <v>2.69</v>
      </c>
      <c r="U69" s="6">
        <v>0.82</v>
      </c>
      <c r="V69" s="6">
        <v>0.12</v>
      </c>
      <c r="W69" s="6">
        <v>5.79</v>
      </c>
      <c r="X69" s="6">
        <v>96.490000000000009</v>
      </c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>
        <v>7133.8648762064631</v>
      </c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</row>
    <row r="70" spans="1:107" x14ac:dyDescent="0.3">
      <c r="A70" s="1" t="s">
        <v>537</v>
      </c>
      <c r="B70" s="2" t="s">
        <v>155</v>
      </c>
      <c r="C70" s="2" t="s">
        <v>532</v>
      </c>
      <c r="E70" s="114"/>
      <c r="F70" s="114"/>
      <c r="G70" s="114"/>
      <c r="J70" s="3" t="s">
        <v>492</v>
      </c>
      <c r="K70" s="6">
        <v>48.71</v>
      </c>
      <c r="L70" s="6">
        <v>1.29</v>
      </c>
      <c r="M70" s="6">
        <v>15.76</v>
      </c>
      <c r="N70" s="6">
        <v>1.38</v>
      </c>
      <c r="O70" s="6">
        <v>8.44</v>
      </c>
      <c r="P70" s="6">
        <f t="shared" si="4"/>
        <v>9.6817239999999991</v>
      </c>
      <c r="Q70" s="6">
        <v>0.2</v>
      </c>
      <c r="R70" s="6">
        <v>6.22</v>
      </c>
      <c r="S70" s="6">
        <v>10.130000000000001</v>
      </c>
      <c r="T70" s="6">
        <v>2.2999999999999998</v>
      </c>
      <c r="U70" s="6">
        <v>0.46</v>
      </c>
      <c r="V70" s="6">
        <v>0.15</v>
      </c>
      <c r="W70" s="6">
        <v>4.01</v>
      </c>
      <c r="X70" s="6">
        <v>99.05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>
        <v>7733.3493195851579</v>
      </c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</row>
    <row r="71" spans="1:107" x14ac:dyDescent="0.3">
      <c r="A71" s="1" t="s">
        <v>536</v>
      </c>
      <c r="B71" s="2" t="s">
        <v>155</v>
      </c>
      <c r="C71" s="2" t="s">
        <v>532</v>
      </c>
      <c r="E71" s="114"/>
      <c r="F71" s="114"/>
      <c r="G71" s="114"/>
      <c r="J71" s="3" t="s">
        <v>492</v>
      </c>
      <c r="K71" s="6">
        <v>48.32</v>
      </c>
      <c r="L71" s="6">
        <v>1.44</v>
      </c>
      <c r="M71" s="6">
        <v>12.42</v>
      </c>
      <c r="N71" s="6">
        <v>2.82</v>
      </c>
      <c r="O71" s="6">
        <v>10.24</v>
      </c>
      <c r="P71" s="6">
        <f t="shared" si="4"/>
        <v>12.777436</v>
      </c>
      <c r="Q71" s="6">
        <v>0.28000000000000003</v>
      </c>
      <c r="R71" s="6">
        <v>7.68</v>
      </c>
      <c r="S71" s="6">
        <v>9.41</v>
      </c>
      <c r="T71" s="6">
        <v>2.95</v>
      </c>
      <c r="U71" s="6">
        <v>0.55000000000000004</v>
      </c>
      <c r="V71" s="6">
        <v>0.25</v>
      </c>
      <c r="W71" s="6">
        <v>2.66</v>
      </c>
      <c r="X71" s="6">
        <v>99.019999999999982</v>
      </c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>
        <v>8632.5759846531982</v>
      </c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</row>
    <row r="72" spans="1:107" x14ac:dyDescent="0.3">
      <c r="A72" s="1" t="s">
        <v>535</v>
      </c>
      <c r="B72" s="2" t="s">
        <v>155</v>
      </c>
      <c r="C72" s="2" t="s">
        <v>532</v>
      </c>
      <c r="E72" s="114"/>
      <c r="F72" s="114"/>
      <c r="G72" s="114"/>
      <c r="J72" s="3" t="s">
        <v>492</v>
      </c>
      <c r="K72" s="6">
        <v>48.77</v>
      </c>
      <c r="L72" s="6">
        <v>1.25</v>
      </c>
      <c r="M72" s="6">
        <v>14.79</v>
      </c>
      <c r="N72" s="6">
        <v>3.1</v>
      </c>
      <c r="O72" s="6">
        <v>6.03</v>
      </c>
      <c r="P72" s="6">
        <f t="shared" ref="P72:P96" si="5">SUM(O72+(0.8998*N72))</f>
        <v>8.8193800000000007</v>
      </c>
      <c r="Q72" s="6">
        <v>0.19</v>
      </c>
      <c r="R72" s="6">
        <v>8.09</v>
      </c>
      <c r="S72" s="6">
        <v>11.1</v>
      </c>
      <c r="T72" s="6">
        <v>2.54</v>
      </c>
      <c r="U72" s="6">
        <v>0.28999999999999998</v>
      </c>
      <c r="V72" s="6">
        <v>0.12</v>
      </c>
      <c r="W72" s="6">
        <v>3.54</v>
      </c>
      <c r="X72" s="6">
        <v>99.810000000000016</v>
      </c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>
        <v>7493.5555422336793</v>
      </c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</row>
    <row r="73" spans="1:107" x14ac:dyDescent="0.3">
      <c r="A73" s="1" t="s">
        <v>534</v>
      </c>
      <c r="B73" s="2" t="s">
        <v>155</v>
      </c>
      <c r="C73" s="2" t="s">
        <v>532</v>
      </c>
      <c r="E73" s="114"/>
      <c r="F73" s="114"/>
      <c r="G73" s="114"/>
      <c r="J73" s="3" t="s">
        <v>492</v>
      </c>
      <c r="K73" s="6">
        <v>47.75</v>
      </c>
      <c r="L73" s="6">
        <v>1.1000000000000001</v>
      </c>
      <c r="M73" s="6">
        <v>14.93</v>
      </c>
      <c r="N73" s="6">
        <v>3.35</v>
      </c>
      <c r="O73" s="6">
        <v>7.11</v>
      </c>
      <c r="P73" s="6">
        <f t="shared" si="5"/>
        <v>10.12433</v>
      </c>
      <c r="Q73" s="6">
        <v>0.2</v>
      </c>
      <c r="R73" s="6">
        <v>6.6</v>
      </c>
      <c r="S73" s="6">
        <v>9.64</v>
      </c>
      <c r="T73" s="6">
        <v>2.44</v>
      </c>
      <c r="U73" s="6">
        <v>0.34</v>
      </c>
      <c r="V73" s="6">
        <v>0.15</v>
      </c>
      <c r="W73" s="6">
        <v>4.7300000000000004</v>
      </c>
      <c r="X73" s="6">
        <v>98.34</v>
      </c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>
        <v>6594.328877165638</v>
      </c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</row>
    <row r="74" spans="1:107" x14ac:dyDescent="0.3">
      <c r="A74" s="1" t="s">
        <v>533</v>
      </c>
      <c r="B74" s="2" t="s">
        <v>155</v>
      </c>
      <c r="C74" s="2" t="s">
        <v>532</v>
      </c>
      <c r="E74" s="114"/>
      <c r="F74" s="114"/>
      <c r="G74" s="114"/>
      <c r="J74" s="3" t="s">
        <v>492</v>
      </c>
      <c r="K74" s="6">
        <v>49.25</v>
      </c>
      <c r="L74" s="6">
        <v>1.51</v>
      </c>
      <c r="M74" s="6">
        <v>13.45</v>
      </c>
      <c r="N74" s="6">
        <v>3.96</v>
      </c>
      <c r="O74" s="6">
        <v>6.95</v>
      </c>
      <c r="P74" s="6">
        <f t="shared" si="5"/>
        <v>10.513208000000001</v>
      </c>
      <c r="Q74" s="6">
        <v>0.22</v>
      </c>
      <c r="R74" s="6">
        <v>7.06</v>
      </c>
      <c r="S74" s="6">
        <v>9.57</v>
      </c>
      <c r="T74" s="6">
        <v>3.35</v>
      </c>
      <c r="U74" s="6">
        <v>0.25</v>
      </c>
      <c r="V74" s="6">
        <v>0.13</v>
      </c>
      <c r="W74" s="6">
        <v>3.65</v>
      </c>
      <c r="X74" s="6">
        <v>99.35</v>
      </c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>
        <v>9052.215095018284</v>
      </c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</row>
    <row r="75" spans="1:107" x14ac:dyDescent="0.3">
      <c r="A75" s="1">
        <v>65536</v>
      </c>
      <c r="B75" s="2" t="s">
        <v>155</v>
      </c>
      <c r="C75" s="2" t="s">
        <v>515</v>
      </c>
      <c r="E75" s="114"/>
      <c r="F75" s="114"/>
      <c r="G75" s="1" t="s">
        <v>514</v>
      </c>
      <c r="J75" s="3" t="s">
        <v>397</v>
      </c>
      <c r="K75" s="6">
        <v>48.42</v>
      </c>
      <c r="L75" s="6">
        <v>0.57999999999999996</v>
      </c>
      <c r="M75" s="6">
        <v>16.059999999999999</v>
      </c>
      <c r="N75" s="6">
        <v>3.02</v>
      </c>
      <c r="O75" s="6">
        <v>7.25</v>
      </c>
      <c r="P75" s="6">
        <f t="shared" si="5"/>
        <v>9.9673960000000008</v>
      </c>
      <c r="Q75" s="6">
        <v>0.19</v>
      </c>
      <c r="R75" s="6">
        <v>5.48</v>
      </c>
      <c r="S75" s="6">
        <v>9.2799999999999994</v>
      </c>
      <c r="T75" s="6">
        <v>1.26</v>
      </c>
      <c r="U75" s="6">
        <v>0.15</v>
      </c>
      <c r="V75" s="6">
        <v>0.05</v>
      </c>
      <c r="W75" s="6">
        <v>4.17</v>
      </c>
      <c r="X75" s="6">
        <v>95.910000000000011</v>
      </c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>
        <v>3477.0097715964271</v>
      </c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</row>
    <row r="76" spans="1:107" x14ac:dyDescent="0.3">
      <c r="A76" s="1">
        <v>65515</v>
      </c>
      <c r="B76" s="2" t="s">
        <v>155</v>
      </c>
      <c r="C76" s="2" t="s">
        <v>515</v>
      </c>
      <c r="E76" s="114"/>
      <c r="F76" s="114"/>
      <c r="G76" s="1" t="s">
        <v>514</v>
      </c>
      <c r="J76" s="3" t="s">
        <v>397</v>
      </c>
      <c r="K76" s="6">
        <v>49.3</v>
      </c>
      <c r="L76" s="6">
        <v>0.6</v>
      </c>
      <c r="M76" s="6">
        <v>16.5</v>
      </c>
      <c r="N76" s="6">
        <v>4.3</v>
      </c>
      <c r="O76" s="6">
        <v>4.9000000000000004</v>
      </c>
      <c r="P76" s="6">
        <f t="shared" si="5"/>
        <v>8.7691400000000002</v>
      </c>
      <c r="Q76" s="6">
        <v>0.27</v>
      </c>
      <c r="R76" s="6">
        <v>5.5</v>
      </c>
      <c r="S76" s="6">
        <v>10</v>
      </c>
      <c r="T76" s="6">
        <v>1.7</v>
      </c>
      <c r="U76" s="6">
        <v>0.72</v>
      </c>
      <c r="V76" s="6">
        <v>0.16</v>
      </c>
      <c r="W76" s="6">
        <v>7</v>
      </c>
      <c r="X76" s="6">
        <v>100.95</v>
      </c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>
        <v>3596.9066602721659</v>
      </c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</row>
    <row r="77" spans="1:107" x14ac:dyDescent="0.3">
      <c r="A77" s="1">
        <v>65508</v>
      </c>
      <c r="B77" s="2" t="s">
        <v>155</v>
      </c>
      <c r="C77" s="2" t="s">
        <v>515</v>
      </c>
      <c r="E77" s="114"/>
      <c r="F77" s="114"/>
      <c r="G77" s="1" t="s">
        <v>514</v>
      </c>
      <c r="J77" s="3" t="s">
        <v>397</v>
      </c>
      <c r="K77" s="6">
        <v>49.7</v>
      </c>
      <c r="L77" s="6">
        <v>0.56000000000000005</v>
      </c>
      <c r="M77" s="6">
        <v>14.2</v>
      </c>
      <c r="N77" s="6">
        <v>3.1</v>
      </c>
      <c r="O77" s="6">
        <v>5.4</v>
      </c>
      <c r="P77" s="6">
        <f t="shared" si="5"/>
        <v>8.1893799999999999</v>
      </c>
      <c r="Q77" s="6">
        <v>0.25</v>
      </c>
      <c r="R77" s="6">
        <v>8.5</v>
      </c>
      <c r="S77" s="6">
        <v>9.5</v>
      </c>
      <c r="T77" s="6">
        <v>4</v>
      </c>
      <c r="U77" s="6">
        <v>0.67</v>
      </c>
      <c r="V77" s="6">
        <v>0.13</v>
      </c>
      <c r="W77" s="6">
        <v>3</v>
      </c>
      <c r="X77" s="6">
        <v>99.01</v>
      </c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>
        <v>3357.1128829206887</v>
      </c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</row>
    <row r="78" spans="1:107" x14ac:dyDescent="0.3">
      <c r="A78" s="1">
        <v>65537</v>
      </c>
      <c r="B78" s="2" t="s">
        <v>155</v>
      </c>
      <c r="C78" s="2" t="s">
        <v>515</v>
      </c>
      <c r="E78" s="114"/>
      <c r="F78" s="114"/>
      <c r="G78" s="1" t="s">
        <v>514</v>
      </c>
      <c r="J78" s="3" t="s">
        <v>397</v>
      </c>
      <c r="K78" s="6">
        <v>50.6</v>
      </c>
      <c r="L78" s="6">
        <v>0.5</v>
      </c>
      <c r="M78" s="6">
        <v>14.5</v>
      </c>
      <c r="N78" s="6">
        <v>2</v>
      </c>
      <c r="O78" s="6">
        <v>5.9</v>
      </c>
      <c r="P78" s="6">
        <f t="shared" si="5"/>
        <v>7.6996000000000002</v>
      </c>
      <c r="Q78" s="6">
        <v>0.27</v>
      </c>
      <c r="R78" s="6">
        <v>10.7</v>
      </c>
      <c r="S78" s="6">
        <v>12.7</v>
      </c>
      <c r="T78" s="6">
        <v>1.8</v>
      </c>
      <c r="U78" s="6">
        <v>0.64</v>
      </c>
      <c r="V78" s="6">
        <v>0.12</v>
      </c>
      <c r="W78" s="6">
        <v>0.7</v>
      </c>
      <c r="X78" s="6">
        <v>100.43</v>
      </c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>
        <v>2997.4222168934716</v>
      </c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</row>
    <row r="79" spans="1:107" x14ac:dyDescent="0.3">
      <c r="A79" s="1" t="s">
        <v>531</v>
      </c>
      <c r="B79" s="2" t="s">
        <v>155</v>
      </c>
      <c r="C79" s="2" t="s">
        <v>515</v>
      </c>
      <c r="E79" s="114"/>
      <c r="F79" s="114"/>
      <c r="G79" s="1" t="s">
        <v>514</v>
      </c>
      <c r="J79" s="3" t="s">
        <v>397</v>
      </c>
      <c r="K79" s="6">
        <v>50.9</v>
      </c>
      <c r="L79" s="6">
        <v>0.68</v>
      </c>
      <c r="M79" s="6">
        <v>18.5</v>
      </c>
      <c r="N79" s="6">
        <v>4.8</v>
      </c>
      <c r="O79" s="6">
        <v>3.83</v>
      </c>
      <c r="P79" s="6">
        <f t="shared" si="5"/>
        <v>8.1490399999999994</v>
      </c>
      <c r="Q79" s="6">
        <v>0.21</v>
      </c>
      <c r="R79" s="6">
        <v>3.21</v>
      </c>
      <c r="S79" s="6">
        <v>10.6</v>
      </c>
      <c r="T79" s="6">
        <v>3.19</v>
      </c>
      <c r="U79" s="6">
        <v>0.51</v>
      </c>
      <c r="V79" s="6">
        <v>0.18</v>
      </c>
      <c r="W79" s="6">
        <v>3.39</v>
      </c>
      <c r="X79" s="6">
        <v>99.999999999999986</v>
      </c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>
        <v>4076.4942149751223</v>
      </c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</row>
    <row r="80" spans="1:107" x14ac:dyDescent="0.3">
      <c r="A80" s="1" t="s">
        <v>530</v>
      </c>
      <c r="B80" s="2" t="s">
        <v>155</v>
      </c>
      <c r="C80" s="2" t="s">
        <v>515</v>
      </c>
      <c r="E80" s="114"/>
      <c r="F80" s="114"/>
      <c r="G80" s="1" t="s">
        <v>514</v>
      </c>
      <c r="J80" s="3" t="s">
        <v>397</v>
      </c>
      <c r="K80" s="6">
        <v>51.07</v>
      </c>
      <c r="L80" s="6">
        <v>0.66</v>
      </c>
      <c r="M80" s="6">
        <v>18.05</v>
      </c>
      <c r="N80" s="6">
        <v>4.0599999999999996</v>
      </c>
      <c r="O80" s="6">
        <v>5.93</v>
      </c>
      <c r="P80" s="6">
        <f t="shared" si="5"/>
        <v>9.5831879999999998</v>
      </c>
      <c r="Q80" s="6">
        <v>2</v>
      </c>
      <c r="R80" s="6">
        <v>6.06</v>
      </c>
      <c r="S80" s="6">
        <v>9.36</v>
      </c>
      <c r="T80" s="6">
        <v>2.29</v>
      </c>
      <c r="U80" s="6">
        <v>0.81</v>
      </c>
      <c r="V80" s="6">
        <v>0.13</v>
      </c>
      <c r="W80" s="6">
        <v>0.69</v>
      </c>
      <c r="X80" s="6">
        <v>101.11000000000001</v>
      </c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>
        <v>3956.597326299383</v>
      </c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</row>
    <row r="81" spans="1:115" x14ac:dyDescent="0.3">
      <c r="A81" s="1">
        <v>1455</v>
      </c>
      <c r="B81" s="2" t="s">
        <v>155</v>
      </c>
      <c r="C81" s="2" t="s">
        <v>515</v>
      </c>
      <c r="E81" s="114"/>
      <c r="F81" s="114"/>
      <c r="G81" s="1" t="s">
        <v>514</v>
      </c>
      <c r="J81" s="3" t="s">
        <v>397</v>
      </c>
      <c r="K81" s="6">
        <v>51.6</v>
      </c>
      <c r="L81" s="6">
        <v>0.7</v>
      </c>
      <c r="M81" s="6">
        <v>17.8</v>
      </c>
      <c r="N81" s="6">
        <v>3.6</v>
      </c>
      <c r="O81" s="6">
        <v>5.4</v>
      </c>
      <c r="P81" s="6">
        <f t="shared" si="5"/>
        <v>8.6392800000000012</v>
      </c>
      <c r="Q81" s="6">
        <v>0.35</v>
      </c>
      <c r="R81" s="6">
        <v>6.1</v>
      </c>
      <c r="S81" s="6">
        <v>9.9</v>
      </c>
      <c r="T81" s="6">
        <v>3.2</v>
      </c>
      <c r="U81" s="6">
        <v>0.81</v>
      </c>
      <c r="V81" s="6">
        <v>0.19</v>
      </c>
      <c r="W81" s="6">
        <v>0.6</v>
      </c>
      <c r="X81" s="6">
        <v>100.25</v>
      </c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>
        <v>4196.3911036508598</v>
      </c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</row>
    <row r="82" spans="1:115" x14ac:dyDescent="0.3">
      <c r="A82" s="1" t="s">
        <v>529</v>
      </c>
      <c r="B82" s="2" t="s">
        <v>155</v>
      </c>
      <c r="C82" s="2" t="s">
        <v>515</v>
      </c>
      <c r="E82" s="114"/>
      <c r="F82" s="114"/>
      <c r="G82" s="1" t="s">
        <v>514</v>
      </c>
      <c r="J82" s="3" t="s">
        <v>397</v>
      </c>
      <c r="K82" s="6">
        <v>51.68</v>
      </c>
      <c r="L82" s="6">
        <v>0.79</v>
      </c>
      <c r="M82" s="6">
        <v>15.92</v>
      </c>
      <c r="N82" s="6">
        <v>2.98</v>
      </c>
      <c r="O82" s="6">
        <v>5.62</v>
      </c>
      <c r="P82" s="6">
        <f t="shared" si="5"/>
        <v>8.3014039999999998</v>
      </c>
      <c r="Q82" s="6">
        <v>0.16</v>
      </c>
      <c r="R82" s="6">
        <v>4.0599999999999996</v>
      </c>
      <c r="S82" s="6">
        <v>7.56</v>
      </c>
      <c r="T82" s="6">
        <v>3.99</v>
      </c>
      <c r="U82" s="6">
        <v>1.81</v>
      </c>
      <c r="V82" s="6">
        <v>0.18</v>
      </c>
      <c r="W82" s="6">
        <v>4.8</v>
      </c>
      <c r="X82" s="6">
        <v>99.550000000000011</v>
      </c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>
        <v>4735.9271026916858</v>
      </c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</row>
    <row r="83" spans="1:115" x14ac:dyDescent="0.3">
      <c r="A83" s="1" t="s">
        <v>528</v>
      </c>
      <c r="B83" s="2" t="s">
        <v>519</v>
      </c>
      <c r="C83" s="2" t="s">
        <v>515</v>
      </c>
      <c r="E83" s="114"/>
      <c r="F83" s="114"/>
      <c r="G83" s="1" t="s">
        <v>514</v>
      </c>
      <c r="J83" s="3" t="s">
        <v>397</v>
      </c>
      <c r="K83" s="6">
        <v>52.22</v>
      </c>
      <c r="L83" s="6">
        <v>0.64</v>
      </c>
      <c r="M83" s="6">
        <v>16.899999999999999</v>
      </c>
      <c r="N83" s="6">
        <v>4.17</v>
      </c>
      <c r="O83" s="6">
        <v>5.07</v>
      </c>
      <c r="P83" s="6">
        <f t="shared" si="5"/>
        <v>8.8221660000000011</v>
      </c>
      <c r="Q83" s="6">
        <v>0.25</v>
      </c>
      <c r="R83" s="6">
        <v>5.04</v>
      </c>
      <c r="S83" s="6">
        <v>8.64</v>
      </c>
      <c r="T83" s="6">
        <v>3.72</v>
      </c>
      <c r="U83" s="6">
        <v>0.4</v>
      </c>
      <c r="V83" s="6">
        <v>0.12</v>
      </c>
      <c r="W83" s="6">
        <v>2.66</v>
      </c>
      <c r="X83" s="6">
        <v>99.830000000000013</v>
      </c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>
        <v>3836.7004376236441</v>
      </c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</row>
    <row r="84" spans="1:115" x14ac:dyDescent="0.3">
      <c r="A84" s="1" t="s">
        <v>527</v>
      </c>
      <c r="B84" s="2" t="s">
        <v>519</v>
      </c>
      <c r="C84" s="2" t="s">
        <v>515</v>
      </c>
      <c r="E84" s="114"/>
      <c r="F84" s="114"/>
      <c r="G84" s="1" t="s">
        <v>514</v>
      </c>
      <c r="J84" s="3" t="s">
        <v>397</v>
      </c>
      <c r="K84" s="6">
        <v>52.3</v>
      </c>
      <c r="L84" s="6">
        <v>0.65</v>
      </c>
      <c r="M84" s="6">
        <v>16.3</v>
      </c>
      <c r="N84" s="6">
        <v>3.12</v>
      </c>
      <c r="O84" s="6">
        <v>6.17</v>
      </c>
      <c r="P84" s="6">
        <f t="shared" si="5"/>
        <v>8.9773759999999996</v>
      </c>
      <c r="Q84" s="6">
        <v>0.16</v>
      </c>
      <c r="R84" s="6">
        <v>6.38</v>
      </c>
      <c r="S84" s="6">
        <v>10.5</v>
      </c>
      <c r="T84" s="6">
        <v>2.02</v>
      </c>
      <c r="U84" s="6">
        <v>0.68</v>
      </c>
      <c r="V84" s="6">
        <v>0.15</v>
      </c>
      <c r="W84" s="6">
        <v>0.7</v>
      </c>
      <c r="X84" s="6">
        <v>99.13000000000001</v>
      </c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>
        <v>3896.6488819615138</v>
      </c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</row>
    <row r="85" spans="1:115" x14ac:dyDescent="0.3">
      <c r="A85" s="1" t="s">
        <v>526</v>
      </c>
      <c r="B85" s="2" t="s">
        <v>519</v>
      </c>
      <c r="C85" s="2" t="s">
        <v>515</v>
      </c>
      <c r="E85" s="114"/>
      <c r="F85" s="114"/>
      <c r="G85" s="1" t="s">
        <v>514</v>
      </c>
      <c r="J85" s="3" t="s">
        <v>397</v>
      </c>
      <c r="K85" s="6">
        <v>52.5</v>
      </c>
      <c r="L85" s="6">
        <v>0.57999999999999996</v>
      </c>
      <c r="M85" s="6">
        <v>17.3</v>
      </c>
      <c r="N85" s="6">
        <v>3.9</v>
      </c>
      <c r="O85" s="6">
        <v>5.81</v>
      </c>
      <c r="P85" s="6">
        <f t="shared" si="5"/>
        <v>9.3192199999999996</v>
      </c>
      <c r="Q85" s="6">
        <v>0.14000000000000001</v>
      </c>
      <c r="R85" s="6">
        <v>5.2</v>
      </c>
      <c r="S85" s="6">
        <v>9.84</v>
      </c>
      <c r="T85" s="6">
        <v>3.5</v>
      </c>
      <c r="U85" s="6">
        <v>0.09</v>
      </c>
      <c r="V85" s="6">
        <v>0.15</v>
      </c>
      <c r="W85" s="6">
        <v>0.62</v>
      </c>
      <c r="X85" s="6">
        <v>99.630000000000024</v>
      </c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>
        <v>3477.0097715964271</v>
      </c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</row>
    <row r="86" spans="1:115" x14ac:dyDescent="0.3">
      <c r="A86" s="1" t="s">
        <v>525</v>
      </c>
      <c r="B86" s="2" t="s">
        <v>519</v>
      </c>
      <c r="C86" s="2" t="s">
        <v>515</v>
      </c>
      <c r="E86" s="114"/>
      <c r="F86" s="114"/>
      <c r="G86" s="1" t="s">
        <v>514</v>
      </c>
      <c r="J86" s="3" t="s">
        <v>397</v>
      </c>
      <c r="K86" s="6">
        <v>52.7</v>
      </c>
      <c r="L86" s="6">
        <v>0.5</v>
      </c>
      <c r="M86" s="6">
        <v>15.7</v>
      </c>
      <c r="N86" s="6">
        <v>1.78</v>
      </c>
      <c r="O86" s="6">
        <v>6.66</v>
      </c>
      <c r="P86" s="6">
        <f t="shared" si="5"/>
        <v>8.2616440000000004</v>
      </c>
      <c r="Q86" s="6">
        <v>0.2</v>
      </c>
      <c r="R86" s="6">
        <v>7.52</v>
      </c>
      <c r="S86" s="6">
        <v>11.9</v>
      </c>
      <c r="T86" s="6">
        <v>1.89</v>
      </c>
      <c r="U86" s="6">
        <v>1.89</v>
      </c>
      <c r="V86" s="6">
        <v>0.17</v>
      </c>
      <c r="W86" s="6">
        <v>0.7</v>
      </c>
      <c r="X86" s="6">
        <v>101.61000000000001</v>
      </c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>
        <v>2997.4222168934716</v>
      </c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</row>
    <row r="87" spans="1:115" x14ac:dyDescent="0.3">
      <c r="A87" s="1">
        <v>65535</v>
      </c>
      <c r="B87" s="2" t="s">
        <v>519</v>
      </c>
      <c r="C87" s="2" t="s">
        <v>515</v>
      </c>
      <c r="E87" s="114"/>
      <c r="F87" s="114"/>
      <c r="G87" s="1" t="s">
        <v>514</v>
      </c>
      <c r="J87" s="3" t="s">
        <v>397</v>
      </c>
      <c r="K87" s="6">
        <v>53.04</v>
      </c>
      <c r="L87" s="6">
        <v>0.86</v>
      </c>
      <c r="M87" s="6">
        <v>18.62</v>
      </c>
      <c r="N87" s="6">
        <v>3.44</v>
      </c>
      <c r="O87" s="6">
        <v>5.43</v>
      </c>
      <c r="P87" s="6">
        <f t="shared" si="5"/>
        <v>8.5253119999999996</v>
      </c>
      <c r="Q87" s="6">
        <v>0.15</v>
      </c>
      <c r="R87" s="6">
        <v>2.86</v>
      </c>
      <c r="S87" s="6">
        <v>8.85</v>
      </c>
      <c r="T87" s="6">
        <v>3.36</v>
      </c>
      <c r="U87" s="6">
        <v>1.4</v>
      </c>
      <c r="V87" s="6">
        <v>0.18</v>
      </c>
      <c r="W87" s="6">
        <v>1.26</v>
      </c>
      <c r="X87" s="6">
        <v>99.45</v>
      </c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>
        <v>5155.5662130567716</v>
      </c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</row>
    <row r="88" spans="1:115" x14ac:dyDescent="0.3">
      <c r="A88" s="1" t="s">
        <v>524</v>
      </c>
      <c r="B88" s="2" t="s">
        <v>519</v>
      </c>
      <c r="C88" s="2" t="s">
        <v>515</v>
      </c>
      <c r="E88" s="114"/>
      <c r="F88" s="114"/>
      <c r="G88" s="1" t="s">
        <v>514</v>
      </c>
      <c r="J88" s="3" t="s">
        <v>397</v>
      </c>
      <c r="K88" s="6">
        <v>53.24</v>
      </c>
      <c r="L88" s="6">
        <v>0.68</v>
      </c>
      <c r="M88" s="6">
        <v>16.27</v>
      </c>
      <c r="N88" s="6">
        <v>2.99</v>
      </c>
      <c r="O88" s="6">
        <v>5.39</v>
      </c>
      <c r="P88" s="6">
        <f t="shared" si="5"/>
        <v>8.0804019999999994</v>
      </c>
      <c r="Q88" s="6">
        <v>0.16</v>
      </c>
      <c r="R88" s="6">
        <v>5.47</v>
      </c>
      <c r="S88" s="6">
        <v>9.6300000000000008</v>
      </c>
      <c r="T88" s="6">
        <v>2.48</v>
      </c>
      <c r="U88" s="6">
        <v>0.49</v>
      </c>
      <c r="V88" s="6">
        <v>0.13</v>
      </c>
      <c r="W88" s="6">
        <v>2.92</v>
      </c>
      <c r="X88" s="6">
        <v>99.84999999999998</v>
      </c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>
        <v>4076.4942149751223</v>
      </c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</row>
    <row r="89" spans="1:115" x14ac:dyDescent="0.3">
      <c r="A89" s="1" t="s">
        <v>523</v>
      </c>
      <c r="B89" s="2" t="s">
        <v>519</v>
      </c>
      <c r="C89" s="2" t="s">
        <v>515</v>
      </c>
      <c r="E89" s="114"/>
      <c r="F89" s="114"/>
      <c r="G89" s="1" t="s">
        <v>514</v>
      </c>
      <c r="J89" s="3" t="s">
        <v>397</v>
      </c>
      <c r="K89" s="6">
        <v>53.43</v>
      </c>
      <c r="L89" s="6">
        <v>0.69</v>
      </c>
      <c r="M89" s="6">
        <v>16.52</v>
      </c>
      <c r="N89" s="6">
        <v>3.07</v>
      </c>
      <c r="O89" s="6">
        <v>5.69</v>
      </c>
      <c r="P89" s="6">
        <f t="shared" si="5"/>
        <v>8.4523860000000006</v>
      </c>
      <c r="Q89" s="6">
        <v>0.17</v>
      </c>
      <c r="R89" s="6">
        <v>5.17</v>
      </c>
      <c r="S89" s="6">
        <v>9.43</v>
      </c>
      <c r="T89" s="6">
        <v>2.67</v>
      </c>
      <c r="U89" s="6">
        <v>0.97</v>
      </c>
      <c r="V89" s="6">
        <v>0.16</v>
      </c>
      <c r="W89" s="6">
        <v>1.3</v>
      </c>
      <c r="X89" s="6">
        <v>99.269999999999982</v>
      </c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>
        <v>4136.4426593129901</v>
      </c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</row>
    <row r="90" spans="1:115" x14ac:dyDescent="0.3">
      <c r="A90" s="1" t="s">
        <v>522</v>
      </c>
      <c r="B90" s="2" t="s">
        <v>519</v>
      </c>
      <c r="C90" s="2" t="s">
        <v>515</v>
      </c>
      <c r="E90" s="114"/>
      <c r="F90" s="114"/>
      <c r="G90" s="1" t="s">
        <v>514</v>
      </c>
      <c r="J90" s="3" t="s">
        <v>397</v>
      </c>
      <c r="K90" s="6">
        <v>54.63</v>
      </c>
      <c r="L90" s="6">
        <v>0.83</v>
      </c>
      <c r="M90" s="6">
        <v>15.53</v>
      </c>
      <c r="N90" s="6">
        <v>3.73</v>
      </c>
      <c r="O90" s="6">
        <v>5.77</v>
      </c>
      <c r="P90" s="6">
        <f t="shared" si="5"/>
        <v>9.1262539999999994</v>
      </c>
      <c r="Q90" s="6">
        <v>0.16</v>
      </c>
      <c r="R90" s="6">
        <v>3.27</v>
      </c>
      <c r="S90" s="6">
        <v>6.85</v>
      </c>
      <c r="T90" s="6">
        <v>2.97</v>
      </c>
      <c r="U90" s="6">
        <v>1.85</v>
      </c>
      <c r="V90" s="6">
        <v>0.19</v>
      </c>
      <c r="W90" s="6">
        <v>4.1100000000000003</v>
      </c>
      <c r="X90" s="6">
        <v>99.889999999999972</v>
      </c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>
        <v>4975.7208800431627</v>
      </c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</row>
    <row r="91" spans="1:115" x14ac:dyDescent="0.3">
      <c r="A91" s="1" t="s">
        <v>521</v>
      </c>
      <c r="B91" s="2" t="s">
        <v>519</v>
      </c>
      <c r="C91" s="2" t="s">
        <v>515</v>
      </c>
      <c r="E91" s="114"/>
      <c r="F91" s="114"/>
      <c r="G91" s="1" t="s">
        <v>514</v>
      </c>
      <c r="J91" s="3" t="s">
        <v>397</v>
      </c>
      <c r="K91" s="6">
        <v>54.76</v>
      </c>
      <c r="L91" s="6">
        <v>0.66</v>
      </c>
      <c r="M91" s="6">
        <v>16.46</v>
      </c>
      <c r="N91" s="6">
        <v>3.89</v>
      </c>
      <c r="O91" s="6">
        <v>4.82</v>
      </c>
      <c r="P91" s="6">
        <f t="shared" si="5"/>
        <v>8.3202220000000011</v>
      </c>
      <c r="Q91" s="6">
        <v>0.18</v>
      </c>
      <c r="R91" s="6">
        <v>5.22</v>
      </c>
      <c r="S91" s="6">
        <v>9.82</v>
      </c>
      <c r="T91" s="6">
        <v>2.2000000000000002</v>
      </c>
      <c r="U91" s="6">
        <v>0.66</v>
      </c>
      <c r="V91" s="6">
        <v>0.15</v>
      </c>
      <c r="W91" s="6">
        <v>0.71</v>
      </c>
      <c r="X91" s="6">
        <v>99.53</v>
      </c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>
        <v>3956.597326299383</v>
      </c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</row>
    <row r="92" spans="1:115" x14ac:dyDescent="0.3">
      <c r="A92" s="1" t="s">
        <v>520</v>
      </c>
      <c r="B92" s="2" t="s">
        <v>519</v>
      </c>
      <c r="C92" s="2" t="s">
        <v>515</v>
      </c>
      <c r="E92" s="114"/>
      <c r="F92" s="114"/>
      <c r="G92" s="1" t="s">
        <v>514</v>
      </c>
      <c r="J92" s="3" t="s">
        <v>397</v>
      </c>
      <c r="K92" s="6">
        <v>55.3</v>
      </c>
      <c r="L92" s="6">
        <v>0.72</v>
      </c>
      <c r="M92" s="6">
        <v>17.3</v>
      </c>
      <c r="N92" s="6">
        <v>3.31</v>
      </c>
      <c r="O92" s="6">
        <v>6.38</v>
      </c>
      <c r="P92" s="6">
        <f t="shared" si="5"/>
        <v>9.3583379999999998</v>
      </c>
      <c r="Q92" s="6">
        <v>0.18</v>
      </c>
      <c r="R92" s="6">
        <v>4.07</v>
      </c>
      <c r="S92" s="6">
        <v>5.04</v>
      </c>
      <c r="T92" s="6">
        <v>3.5</v>
      </c>
      <c r="U92" s="6">
        <v>1.46</v>
      </c>
      <c r="V92" s="6">
        <v>0.16</v>
      </c>
      <c r="W92" s="6">
        <v>1.83</v>
      </c>
      <c r="X92" s="6">
        <v>99.249999999999986</v>
      </c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>
        <v>4316.2879923265991</v>
      </c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</row>
    <row r="93" spans="1:115" x14ac:dyDescent="0.3">
      <c r="A93" s="1">
        <v>5545</v>
      </c>
      <c r="B93" s="2" t="s">
        <v>519</v>
      </c>
      <c r="C93" s="2" t="s">
        <v>515</v>
      </c>
      <c r="E93" s="114"/>
      <c r="F93" s="114"/>
      <c r="G93" s="1" t="s">
        <v>514</v>
      </c>
      <c r="J93" s="3" t="s">
        <v>397</v>
      </c>
      <c r="K93" s="6">
        <v>56.9</v>
      </c>
      <c r="L93" s="6">
        <v>0.49</v>
      </c>
      <c r="M93" s="6">
        <v>17.899999999999999</v>
      </c>
      <c r="N93" s="6">
        <v>8.6</v>
      </c>
      <c r="O93" s="6"/>
      <c r="P93" s="6">
        <f t="shared" si="5"/>
        <v>7.7382800000000005</v>
      </c>
      <c r="Q93" s="6"/>
      <c r="R93" s="6">
        <v>4.9000000000000004</v>
      </c>
      <c r="S93" s="6">
        <v>8.6</v>
      </c>
      <c r="T93" s="6"/>
      <c r="U93" s="6"/>
      <c r="V93" s="6">
        <v>0.12</v>
      </c>
      <c r="W93" s="6"/>
      <c r="X93" s="6">
        <v>97.509999999999991</v>
      </c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>
        <v>2937.473772555602</v>
      </c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</row>
    <row r="94" spans="1:115" x14ac:dyDescent="0.3">
      <c r="A94" s="1">
        <v>65511</v>
      </c>
      <c r="B94" s="2" t="s">
        <v>516</v>
      </c>
      <c r="C94" s="2" t="s">
        <v>515</v>
      </c>
      <c r="E94" s="114"/>
      <c r="F94" s="114"/>
      <c r="G94" s="1" t="s">
        <v>514</v>
      </c>
      <c r="J94" s="3" t="s">
        <v>397</v>
      </c>
      <c r="K94" s="6">
        <v>58.3</v>
      </c>
      <c r="L94" s="6">
        <v>0.74</v>
      </c>
      <c r="M94" s="6">
        <v>14.6</v>
      </c>
      <c r="N94" s="6">
        <v>3.1</v>
      </c>
      <c r="O94" s="6">
        <v>5.6</v>
      </c>
      <c r="P94" s="6">
        <f t="shared" si="5"/>
        <v>8.3893799999999992</v>
      </c>
      <c r="Q94" s="6">
        <v>0.24</v>
      </c>
      <c r="R94" s="6">
        <v>4.3</v>
      </c>
      <c r="S94" s="6">
        <v>6.9</v>
      </c>
      <c r="T94" s="6">
        <v>3.8</v>
      </c>
      <c r="U94" s="6">
        <v>0.77</v>
      </c>
      <c r="V94" s="6">
        <v>0.2</v>
      </c>
      <c r="W94" s="6">
        <v>1.7</v>
      </c>
      <c r="X94" s="6">
        <v>100.24999999999999</v>
      </c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>
        <v>4436.1848810023375</v>
      </c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</row>
    <row r="95" spans="1:115" x14ac:dyDescent="0.3">
      <c r="A95" s="1" t="s">
        <v>518</v>
      </c>
      <c r="B95" s="2" t="s">
        <v>516</v>
      </c>
      <c r="C95" s="2" t="s">
        <v>515</v>
      </c>
      <c r="E95" s="114"/>
      <c r="F95" s="114"/>
      <c r="G95" s="1" t="s">
        <v>514</v>
      </c>
      <c r="J95" s="3" t="s">
        <v>397</v>
      </c>
      <c r="K95" s="6">
        <v>59.57</v>
      </c>
      <c r="L95" s="6">
        <v>0.55000000000000004</v>
      </c>
      <c r="M95" s="6">
        <v>15.66</v>
      </c>
      <c r="N95" s="6">
        <v>3.57</v>
      </c>
      <c r="O95" s="6">
        <v>4.28</v>
      </c>
      <c r="P95" s="6">
        <f t="shared" si="5"/>
        <v>7.492286</v>
      </c>
      <c r="Q95" s="6">
        <v>0.14000000000000001</v>
      </c>
      <c r="R95" s="6">
        <v>4.09</v>
      </c>
      <c r="S95" s="6">
        <v>7.49</v>
      </c>
      <c r="T95" s="6">
        <v>3.18</v>
      </c>
      <c r="U95" s="6">
        <v>0.44</v>
      </c>
      <c r="V95" s="6">
        <v>0.09</v>
      </c>
      <c r="W95" s="6">
        <v>0.55000000000000004</v>
      </c>
      <c r="X95" s="6">
        <v>99.61</v>
      </c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>
        <v>3297.164438582819</v>
      </c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</row>
    <row r="96" spans="1:115" x14ac:dyDescent="0.3">
      <c r="A96" s="113" t="s">
        <v>517</v>
      </c>
      <c r="B96" s="13" t="s">
        <v>516</v>
      </c>
      <c r="C96" s="13" t="s">
        <v>515</v>
      </c>
      <c r="D96" s="13"/>
      <c r="E96" s="211"/>
      <c r="F96" s="211"/>
      <c r="G96" s="113" t="s">
        <v>514</v>
      </c>
      <c r="H96" s="13"/>
      <c r="I96" s="13"/>
      <c r="J96" s="49" t="s">
        <v>397</v>
      </c>
      <c r="K96" s="14">
        <v>59.8</v>
      </c>
      <c r="L96" s="14">
        <v>0.48</v>
      </c>
      <c r="M96" s="14">
        <v>14.9</v>
      </c>
      <c r="N96" s="14">
        <v>3.08</v>
      </c>
      <c r="O96" s="14">
        <v>4.66</v>
      </c>
      <c r="P96" s="14">
        <f t="shared" si="5"/>
        <v>7.4313840000000004</v>
      </c>
      <c r="Q96" s="14">
        <v>0.19</v>
      </c>
      <c r="R96" s="14">
        <v>4.47</v>
      </c>
      <c r="S96" s="14">
        <v>7</v>
      </c>
      <c r="T96" s="14">
        <v>2.4</v>
      </c>
      <c r="U96" s="14">
        <v>0.27</v>
      </c>
      <c r="V96" s="14">
        <v>0.11</v>
      </c>
      <c r="W96" s="14">
        <v>1.92</v>
      </c>
      <c r="X96" s="14">
        <v>99.279999999999987</v>
      </c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>
        <v>2877.5253282177327</v>
      </c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3"/>
      <c r="DE96" s="13"/>
      <c r="DF96" s="13"/>
      <c r="DG96" s="13"/>
      <c r="DH96" s="13"/>
      <c r="DI96" s="13"/>
      <c r="DJ96" s="14"/>
      <c r="DK96" s="14"/>
    </row>
    <row r="97" spans="1:1" x14ac:dyDescent="0.3">
      <c r="A97" s="1" t="s">
        <v>513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CBD9C-6EF4-4797-9130-F3BBB53891EA}">
  <dimension ref="A1:CW55"/>
  <sheetViews>
    <sheetView zoomScaleNormal="100" workbookViewId="0">
      <pane ySplit="4" topLeftCell="A5" activePane="bottomLeft" state="frozen"/>
      <selection pane="bottomLeft" activeCell="H5" sqref="H5"/>
    </sheetView>
  </sheetViews>
  <sheetFormatPr defaultRowHeight="15.6" x14ac:dyDescent="0.3"/>
  <cols>
    <col min="1" max="1" width="72.109375" customWidth="1"/>
    <col min="2" max="2" width="25" customWidth="1"/>
    <col min="3" max="3" width="18.5546875" customWidth="1"/>
    <col min="4" max="4" width="26.5546875" customWidth="1"/>
    <col min="5" max="5" width="16.5546875" customWidth="1"/>
    <col min="21" max="21" width="15.6640625" customWidth="1"/>
    <col min="22" max="26" width="15.44140625" customWidth="1"/>
    <col min="69" max="69" width="15.33203125" customWidth="1"/>
    <col min="71" max="71" width="11.88671875" style="6" customWidth="1"/>
    <col min="72" max="72" width="11.44140625" style="6" customWidth="1"/>
    <col min="91" max="92" width="8.88671875" style="6"/>
    <col min="99" max="101" width="8.88671875" style="6"/>
  </cols>
  <sheetData>
    <row r="1" spans="1:101" x14ac:dyDescent="0.3">
      <c r="A1" s="1" t="s">
        <v>741</v>
      </c>
      <c r="B1" s="126"/>
      <c r="C1" s="125"/>
      <c r="D1" s="125"/>
      <c r="E1" s="125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</row>
    <row r="2" spans="1:101" x14ac:dyDescent="0.3">
      <c r="A2" s="1"/>
      <c r="B2" s="126"/>
      <c r="C2" s="125"/>
      <c r="D2" s="125"/>
      <c r="E2" s="125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</row>
    <row r="3" spans="1:101" ht="18.600000000000001" x14ac:dyDescent="0.3">
      <c r="A3" s="126"/>
      <c r="B3" s="126"/>
      <c r="C3" s="125"/>
      <c r="D3" s="125"/>
      <c r="E3" s="125"/>
      <c r="F3" s="136" t="s">
        <v>740</v>
      </c>
      <c r="G3" s="136" t="s">
        <v>739</v>
      </c>
      <c r="H3" s="221" t="s">
        <v>1285</v>
      </c>
      <c r="I3" s="221" t="s">
        <v>506</v>
      </c>
      <c r="J3" s="221" t="s">
        <v>1283</v>
      </c>
      <c r="K3" s="136" t="s">
        <v>145</v>
      </c>
      <c r="L3" s="136" t="s">
        <v>144</v>
      </c>
      <c r="M3" s="136" t="s">
        <v>143</v>
      </c>
      <c r="N3" s="136" t="s">
        <v>738</v>
      </c>
      <c r="O3" s="136" t="s">
        <v>737</v>
      </c>
      <c r="P3" s="136" t="s">
        <v>736</v>
      </c>
      <c r="Q3" s="136" t="s">
        <v>735</v>
      </c>
      <c r="R3" s="136" t="s">
        <v>734</v>
      </c>
      <c r="S3" s="136" t="s">
        <v>138</v>
      </c>
      <c r="T3" s="124"/>
      <c r="U3" s="124"/>
      <c r="V3" s="124"/>
      <c r="W3" s="124"/>
      <c r="X3" s="124"/>
      <c r="Y3" s="124"/>
      <c r="Z3" s="124"/>
      <c r="AA3" s="136" t="s">
        <v>136</v>
      </c>
      <c r="AB3" s="136" t="s">
        <v>733</v>
      </c>
      <c r="AC3" s="136" t="s">
        <v>302</v>
      </c>
      <c r="AD3" s="136" t="s">
        <v>297</v>
      </c>
      <c r="AE3" s="136" t="s">
        <v>306</v>
      </c>
      <c r="AF3" s="136" t="s">
        <v>135</v>
      </c>
      <c r="AG3" s="136" t="s">
        <v>299</v>
      </c>
      <c r="AH3" s="136" t="s">
        <v>305</v>
      </c>
      <c r="AI3" s="136" t="s">
        <v>290</v>
      </c>
      <c r="AJ3" s="136" t="s">
        <v>288</v>
      </c>
      <c r="AK3" s="136" t="s">
        <v>293</v>
      </c>
      <c r="AL3" s="136" t="s">
        <v>134</v>
      </c>
      <c r="AM3" s="136" t="s">
        <v>292</v>
      </c>
      <c r="AN3" s="136" t="s">
        <v>284</v>
      </c>
      <c r="AO3" s="136" t="s">
        <v>289</v>
      </c>
      <c r="AP3" s="136" t="s">
        <v>298</v>
      </c>
      <c r="AQ3" s="136" t="s">
        <v>308</v>
      </c>
      <c r="AR3" s="136" t="s">
        <v>285</v>
      </c>
      <c r="AS3" s="136" t="s">
        <v>304</v>
      </c>
      <c r="AT3" s="136" t="s">
        <v>133</v>
      </c>
      <c r="AU3" s="136" t="s">
        <v>295</v>
      </c>
      <c r="AV3" s="136" t="s">
        <v>132</v>
      </c>
      <c r="AW3" s="136" t="s">
        <v>131</v>
      </c>
      <c r="AX3" s="136" t="s">
        <v>296</v>
      </c>
      <c r="AY3" s="136" t="s">
        <v>130</v>
      </c>
      <c r="AZ3" s="136" t="s">
        <v>300</v>
      </c>
      <c r="BA3" s="136" t="s">
        <v>307</v>
      </c>
      <c r="BB3" s="136" t="s">
        <v>294</v>
      </c>
      <c r="BC3" s="136" t="s">
        <v>129</v>
      </c>
      <c r="BD3" s="136" t="s">
        <v>283</v>
      </c>
      <c r="BE3" s="136" t="s">
        <v>291</v>
      </c>
      <c r="BF3" s="136" t="s">
        <v>128</v>
      </c>
      <c r="BG3" s="136" t="s">
        <v>502</v>
      </c>
      <c r="BH3" s="136" t="s">
        <v>281</v>
      </c>
      <c r="BI3" s="136" t="s">
        <v>287</v>
      </c>
      <c r="BJ3" s="136" t="s">
        <v>280</v>
      </c>
      <c r="BK3" s="136" t="s">
        <v>127</v>
      </c>
      <c r="BL3" s="136" t="s">
        <v>282</v>
      </c>
      <c r="BM3" s="136" t="s">
        <v>125</v>
      </c>
      <c r="BN3" s="136" t="s">
        <v>286</v>
      </c>
      <c r="BO3" s="136" t="s">
        <v>124</v>
      </c>
      <c r="BP3" s="136" t="s">
        <v>123</v>
      </c>
      <c r="BQ3" s="124"/>
      <c r="BR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</row>
    <row r="4" spans="1:101" ht="18.600000000000001" x14ac:dyDescent="0.3">
      <c r="A4" s="135" t="s">
        <v>732</v>
      </c>
      <c r="B4" s="135" t="s">
        <v>61</v>
      </c>
      <c r="C4" s="135" t="s">
        <v>643</v>
      </c>
      <c r="D4" s="135" t="s">
        <v>731</v>
      </c>
      <c r="E4" s="135" t="s">
        <v>730</v>
      </c>
      <c r="F4" s="129" t="s">
        <v>137</v>
      </c>
      <c r="G4" s="129" t="s">
        <v>137</v>
      </c>
      <c r="H4" s="222" t="s">
        <v>137</v>
      </c>
      <c r="I4" s="222" t="s">
        <v>137</v>
      </c>
      <c r="J4" s="222" t="s">
        <v>137</v>
      </c>
      <c r="K4" s="129" t="s">
        <v>137</v>
      </c>
      <c r="L4" s="129" t="s">
        <v>137</v>
      </c>
      <c r="M4" s="129" t="s">
        <v>137</v>
      </c>
      <c r="N4" s="129" t="s">
        <v>137</v>
      </c>
      <c r="O4" s="129" t="s">
        <v>137</v>
      </c>
      <c r="P4" s="129" t="s">
        <v>137</v>
      </c>
      <c r="Q4" s="129" t="s">
        <v>137</v>
      </c>
      <c r="R4" s="129" t="s">
        <v>137</v>
      </c>
      <c r="S4" s="129" t="s">
        <v>137</v>
      </c>
      <c r="T4" s="135" t="s">
        <v>15</v>
      </c>
      <c r="U4" s="135" t="s">
        <v>729</v>
      </c>
      <c r="V4" s="135" t="s">
        <v>728</v>
      </c>
      <c r="W4" s="135" t="s">
        <v>727</v>
      </c>
      <c r="X4" s="135" t="s">
        <v>726</v>
      </c>
      <c r="Y4" s="135" t="s">
        <v>725</v>
      </c>
      <c r="Z4" s="135" t="s">
        <v>724</v>
      </c>
      <c r="AA4" s="129" t="s">
        <v>122</v>
      </c>
      <c r="AB4" s="129" t="s">
        <v>122</v>
      </c>
      <c r="AC4" s="129" t="s">
        <v>122</v>
      </c>
      <c r="AD4" s="129" t="s">
        <v>122</v>
      </c>
      <c r="AE4" s="129" t="s">
        <v>122</v>
      </c>
      <c r="AF4" s="129" t="s">
        <v>122</v>
      </c>
      <c r="AG4" s="129" t="s">
        <v>122</v>
      </c>
      <c r="AH4" s="129" t="s">
        <v>122</v>
      </c>
      <c r="AI4" s="129" t="s">
        <v>122</v>
      </c>
      <c r="AJ4" s="129" t="s">
        <v>122</v>
      </c>
      <c r="AK4" s="129" t="s">
        <v>122</v>
      </c>
      <c r="AL4" s="129" t="s">
        <v>122</v>
      </c>
      <c r="AM4" s="129" t="s">
        <v>122</v>
      </c>
      <c r="AN4" s="129" t="s">
        <v>122</v>
      </c>
      <c r="AO4" s="129" t="s">
        <v>122</v>
      </c>
      <c r="AP4" s="129" t="s">
        <v>122</v>
      </c>
      <c r="AQ4" s="129" t="s">
        <v>122</v>
      </c>
      <c r="AR4" s="129" t="s">
        <v>122</v>
      </c>
      <c r="AS4" s="129" t="s">
        <v>122</v>
      </c>
      <c r="AT4" s="129" t="s">
        <v>122</v>
      </c>
      <c r="AU4" s="129" t="s">
        <v>122</v>
      </c>
      <c r="AV4" s="129" t="s">
        <v>122</v>
      </c>
      <c r="AW4" s="129" t="s">
        <v>122</v>
      </c>
      <c r="AX4" s="129" t="s">
        <v>122</v>
      </c>
      <c r="AY4" s="129" t="s">
        <v>122</v>
      </c>
      <c r="AZ4" s="129" t="s">
        <v>122</v>
      </c>
      <c r="BA4" s="129" t="s">
        <v>122</v>
      </c>
      <c r="BB4" s="129" t="s">
        <v>122</v>
      </c>
      <c r="BC4" s="129" t="s">
        <v>122</v>
      </c>
      <c r="BD4" s="129" t="s">
        <v>122</v>
      </c>
      <c r="BE4" s="129" t="s">
        <v>122</v>
      </c>
      <c r="BF4" s="129" t="s">
        <v>122</v>
      </c>
      <c r="BG4" s="129" t="s">
        <v>122</v>
      </c>
      <c r="BH4" s="129" t="s">
        <v>122</v>
      </c>
      <c r="BI4" s="129" t="s">
        <v>122</v>
      </c>
      <c r="BJ4" s="129" t="s">
        <v>122</v>
      </c>
      <c r="BK4" s="129" t="s">
        <v>122</v>
      </c>
      <c r="BL4" s="129" t="s">
        <v>122</v>
      </c>
      <c r="BM4" s="129" t="s">
        <v>122</v>
      </c>
      <c r="BN4" s="129" t="s">
        <v>122</v>
      </c>
      <c r="BO4" s="129" t="s">
        <v>122</v>
      </c>
      <c r="BP4" s="129" t="s">
        <v>122</v>
      </c>
      <c r="BQ4" s="135" t="s">
        <v>723</v>
      </c>
      <c r="BR4" s="10" t="s">
        <v>501</v>
      </c>
      <c r="BS4" s="134" t="s">
        <v>710</v>
      </c>
      <c r="BT4" s="134" t="s">
        <v>709</v>
      </c>
      <c r="BU4" s="135" t="s">
        <v>722</v>
      </c>
      <c r="BV4" s="135" t="s">
        <v>721</v>
      </c>
      <c r="BW4" s="135" t="s">
        <v>720</v>
      </c>
      <c r="BX4" s="135" t="s">
        <v>272</v>
      </c>
      <c r="BY4" s="135" t="s">
        <v>719</v>
      </c>
      <c r="BZ4" s="135" t="s">
        <v>271</v>
      </c>
      <c r="CA4" s="135" t="s">
        <v>273</v>
      </c>
      <c r="CB4" s="135" t="s">
        <v>718</v>
      </c>
      <c r="CC4" s="135" t="s">
        <v>717</v>
      </c>
      <c r="CD4" s="135" t="s">
        <v>627</v>
      </c>
      <c r="CE4" s="135" t="s">
        <v>716</v>
      </c>
      <c r="CF4" s="135" t="s">
        <v>715</v>
      </c>
      <c r="CG4" s="135" t="s">
        <v>714</v>
      </c>
      <c r="CH4" s="135" t="s">
        <v>274</v>
      </c>
      <c r="CI4" s="135" t="s">
        <v>275</v>
      </c>
      <c r="CJ4" s="135" t="s">
        <v>713</v>
      </c>
      <c r="CK4" s="135" t="s">
        <v>712</v>
      </c>
      <c r="CL4" s="135" t="s">
        <v>711</v>
      </c>
      <c r="CM4" s="133" t="s">
        <v>267</v>
      </c>
      <c r="CN4" s="133" t="s">
        <v>273</v>
      </c>
      <c r="CO4" s="133" t="s">
        <v>632</v>
      </c>
      <c r="CP4" s="133" t="s">
        <v>631</v>
      </c>
      <c r="CQ4" s="121" t="s">
        <v>630</v>
      </c>
      <c r="CR4" s="121" t="s">
        <v>629</v>
      </c>
      <c r="CS4" s="121" t="s">
        <v>628</v>
      </c>
      <c r="CT4" s="121" t="s">
        <v>627</v>
      </c>
      <c r="CU4" s="59" t="s">
        <v>268</v>
      </c>
      <c r="CV4" s="120" t="s">
        <v>625</v>
      </c>
      <c r="CW4" s="120" t="s">
        <v>624</v>
      </c>
    </row>
    <row r="5" spans="1:101" x14ac:dyDescent="0.3">
      <c r="A5" s="132" t="s">
        <v>662</v>
      </c>
      <c r="B5" s="132" t="s">
        <v>519</v>
      </c>
      <c r="C5" s="132" t="s">
        <v>661</v>
      </c>
      <c r="D5" s="131" t="s">
        <v>708</v>
      </c>
      <c r="E5" s="130" t="s">
        <v>385</v>
      </c>
      <c r="F5" s="123">
        <v>54.3</v>
      </c>
      <c r="G5" s="123">
        <v>16.600000000000001</v>
      </c>
      <c r="H5" s="223">
        <v>4.72</v>
      </c>
      <c r="I5" s="223">
        <v>3.36</v>
      </c>
      <c r="J5" s="123">
        <f>SUM(I5+(0.8998*H5))</f>
        <v>7.607056</v>
      </c>
      <c r="K5" s="123">
        <v>0.16</v>
      </c>
      <c r="L5" s="123">
        <v>5.78</v>
      </c>
      <c r="M5" s="123">
        <v>9.25</v>
      </c>
      <c r="N5" s="123">
        <v>3.28</v>
      </c>
      <c r="O5" s="123">
        <v>1.04</v>
      </c>
      <c r="P5" s="123">
        <v>0.78</v>
      </c>
      <c r="Q5" s="123">
        <v>0.25</v>
      </c>
      <c r="R5" s="123">
        <v>1.04</v>
      </c>
      <c r="S5" s="123">
        <v>100.56</v>
      </c>
      <c r="T5" s="124">
        <v>59</v>
      </c>
      <c r="U5" s="124">
        <v>76</v>
      </c>
      <c r="V5" s="123">
        <v>4.32</v>
      </c>
      <c r="W5" s="123">
        <v>44.44</v>
      </c>
      <c r="X5" s="123">
        <v>31.79</v>
      </c>
      <c r="Y5" s="123">
        <v>23.76</v>
      </c>
      <c r="Z5" s="123">
        <v>1.4</v>
      </c>
      <c r="AA5" s="123">
        <v>166</v>
      </c>
      <c r="AB5" s="123"/>
      <c r="AC5" s="123"/>
      <c r="AD5" s="123">
        <v>17</v>
      </c>
      <c r="AE5" s="123"/>
      <c r="AF5" s="123">
        <v>175</v>
      </c>
      <c r="AG5" s="123">
        <v>0.87</v>
      </c>
      <c r="AH5" s="123"/>
      <c r="AI5" s="123">
        <v>3.6</v>
      </c>
      <c r="AJ5" s="123">
        <v>2.19</v>
      </c>
      <c r="AK5" s="123">
        <v>1.05</v>
      </c>
      <c r="AL5" s="123"/>
      <c r="AM5" s="123">
        <v>3.43</v>
      </c>
      <c r="AN5" s="123">
        <v>2.42</v>
      </c>
      <c r="AO5" s="123">
        <v>0.76</v>
      </c>
      <c r="AP5" s="123">
        <v>7.91</v>
      </c>
      <c r="AQ5" s="123"/>
      <c r="AR5" s="123">
        <v>0.32</v>
      </c>
      <c r="AS5" s="123"/>
      <c r="AT5" s="123">
        <v>2.14</v>
      </c>
      <c r="AU5" s="123">
        <v>12</v>
      </c>
      <c r="AV5" s="123">
        <v>55</v>
      </c>
      <c r="AW5" s="123">
        <v>2.35</v>
      </c>
      <c r="AX5" s="123">
        <v>2.5099999999999998</v>
      </c>
      <c r="AY5" s="123">
        <v>24</v>
      </c>
      <c r="AZ5" s="123"/>
      <c r="BA5" s="123">
        <v>24</v>
      </c>
      <c r="BB5" s="123">
        <v>3.11</v>
      </c>
      <c r="BC5" s="123">
        <v>567</v>
      </c>
      <c r="BD5" s="123">
        <v>0.13</v>
      </c>
      <c r="BE5" s="123">
        <v>0.56000000000000005</v>
      </c>
      <c r="BF5" s="123">
        <v>0.79</v>
      </c>
      <c r="BG5" s="123">
        <v>4360.2</v>
      </c>
      <c r="BH5" s="123"/>
      <c r="BI5" s="123">
        <v>0.32</v>
      </c>
      <c r="BJ5" s="123">
        <v>0.33</v>
      </c>
      <c r="BK5" s="123">
        <v>191</v>
      </c>
      <c r="BL5" s="123"/>
      <c r="BM5" s="123">
        <v>22</v>
      </c>
      <c r="BN5" s="123">
        <v>2.11</v>
      </c>
      <c r="BO5" s="123"/>
      <c r="BP5" s="123">
        <v>87</v>
      </c>
      <c r="BQ5" s="124">
        <v>21</v>
      </c>
      <c r="BR5" s="123">
        <f t="shared" ref="BR5:BR51" si="0">AP5/BB5/1.55</f>
        <v>1.6409086194378177</v>
      </c>
      <c r="BS5" s="6">
        <f t="shared" ref="BS5:BS43" si="1">AI5/BN5/1.49</f>
        <v>1.1450745888864151</v>
      </c>
      <c r="BT5" s="6">
        <f t="shared" ref="BT5:BT43" si="2">AD5/BN5/3.6</f>
        <v>2.2380200105318591</v>
      </c>
      <c r="BU5" s="123">
        <v>3.95</v>
      </c>
      <c r="BV5" s="123">
        <v>3.86</v>
      </c>
      <c r="BW5" s="123">
        <v>1.71</v>
      </c>
      <c r="BX5" s="123">
        <v>1.01</v>
      </c>
      <c r="BY5" s="123">
        <v>0.06</v>
      </c>
      <c r="BZ5" s="123">
        <v>16.09</v>
      </c>
      <c r="CA5" s="123">
        <v>0.27</v>
      </c>
      <c r="CB5" s="123">
        <v>0.02</v>
      </c>
      <c r="CC5" s="123">
        <v>198.19</v>
      </c>
      <c r="CD5" s="123">
        <v>0.1</v>
      </c>
      <c r="CE5" s="123">
        <v>0.2</v>
      </c>
      <c r="CF5" s="123">
        <v>4.0599999999999996</v>
      </c>
      <c r="CG5" s="123">
        <v>0.84</v>
      </c>
      <c r="CH5" s="123">
        <v>0.55000000000000004</v>
      </c>
      <c r="CI5" s="123">
        <v>0.98</v>
      </c>
      <c r="CJ5" s="123">
        <v>0.92</v>
      </c>
      <c r="CK5" s="123">
        <v>0.85</v>
      </c>
      <c r="CL5" s="123">
        <v>0.22</v>
      </c>
      <c r="CM5" s="6">
        <f t="shared" ref="CM5:CM39" si="3">AA5/AP5</f>
        <v>20.986093552465235</v>
      </c>
      <c r="CN5" s="6">
        <f t="shared" ref="CN5:CN39" si="4">AT5/AP5</f>
        <v>0.27054361567635904</v>
      </c>
      <c r="CO5" s="116">
        <f t="shared" ref="CO5:CO39" si="5">BF5/BN5</f>
        <v>0.37440758293838866</v>
      </c>
      <c r="CP5" s="116">
        <f t="shared" ref="CP5:CP39" si="6">BC5/AU5</f>
        <v>47.25</v>
      </c>
      <c r="CQ5" s="116">
        <f t="shared" ref="CQ5:CQ39" si="7">AT5/BP5</f>
        <v>2.4597701149425288E-2</v>
      </c>
      <c r="CR5" s="116">
        <f t="shared" ref="CR5:CR39" si="8">BF5/BP5</f>
        <v>9.0804597701149431E-3</v>
      </c>
      <c r="CS5" s="116">
        <f t="shared" ref="CS5:CS39" si="9">AY5/BM5</f>
        <v>1.0909090909090908</v>
      </c>
      <c r="CT5" s="116">
        <f t="shared" ref="CT5:CT39" si="10">AT5/BM5</f>
        <v>9.7272727272727275E-2</v>
      </c>
      <c r="CU5" s="6">
        <f t="shared" ref="CU5:CU39" si="11">AD5/AW5</f>
        <v>7.2340425531914887</v>
      </c>
      <c r="CV5" s="6">
        <f t="shared" ref="CV5:CV39" si="12">BF5/AP5</f>
        <v>9.9873577749683945E-2</v>
      </c>
      <c r="CW5" s="6">
        <f t="shared" ref="CW5:CW39" si="13">BB5/AP5</f>
        <v>0.39317319848293297</v>
      </c>
    </row>
    <row r="6" spans="1:101" x14ac:dyDescent="0.3">
      <c r="A6" s="132" t="s">
        <v>662</v>
      </c>
      <c r="B6" s="132" t="s">
        <v>560</v>
      </c>
      <c r="C6" s="132" t="s">
        <v>661</v>
      </c>
      <c r="D6" s="131" t="s">
        <v>707</v>
      </c>
      <c r="E6" s="130" t="s">
        <v>385</v>
      </c>
      <c r="F6" s="123">
        <v>48.5</v>
      </c>
      <c r="G6" s="123">
        <v>11.3</v>
      </c>
      <c r="H6" s="223">
        <v>5.82</v>
      </c>
      <c r="I6" s="223">
        <v>4.6500000000000004</v>
      </c>
      <c r="J6" s="123">
        <f t="shared" ref="J6:J51" si="14">SUM(I6+(0.8998*H6))</f>
        <v>9.8868360000000006</v>
      </c>
      <c r="K6" s="123">
        <v>0.17</v>
      </c>
      <c r="L6" s="123">
        <v>15.4</v>
      </c>
      <c r="M6" s="123">
        <v>10.199999999999999</v>
      </c>
      <c r="N6" s="123">
        <v>1.79</v>
      </c>
      <c r="O6" s="123">
        <v>1.0900000000000001</v>
      </c>
      <c r="P6" s="123">
        <v>0.54</v>
      </c>
      <c r="Q6" s="123">
        <v>0.22</v>
      </c>
      <c r="R6" s="123">
        <v>0.31</v>
      </c>
      <c r="S6" s="123">
        <v>99.99</v>
      </c>
      <c r="T6" s="124">
        <v>74</v>
      </c>
      <c r="U6" s="124">
        <v>86</v>
      </c>
      <c r="V6" s="123">
        <v>2.88</v>
      </c>
      <c r="W6" s="123">
        <v>36.42</v>
      </c>
      <c r="X6" s="123">
        <v>53.57</v>
      </c>
      <c r="Y6" s="123">
        <v>10.02</v>
      </c>
      <c r="Z6" s="123">
        <v>0.68</v>
      </c>
      <c r="AA6" s="123">
        <v>93</v>
      </c>
      <c r="AB6" s="123"/>
      <c r="AC6" s="123"/>
      <c r="AD6" s="123">
        <v>8.3000000000000007</v>
      </c>
      <c r="AE6" s="123"/>
      <c r="AF6" s="123">
        <v>901</v>
      </c>
      <c r="AG6" s="123">
        <v>0.13</v>
      </c>
      <c r="AH6" s="123"/>
      <c r="AI6" s="123">
        <v>2.06</v>
      </c>
      <c r="AJ6" s="123">
        <v>1.22</v>
      </c>
      <c r="AK6" s="123">
        <v>0.59</v>
      </c>
      <c r="AL6" s="123"/>
      <c r="AM6" s="123">
        <v>1.92</v>
      </c>
      <c r="AN6" s="123">
        <v>0.85</v>
      </c>
      <c r="AO6" s="123">
        <v>0.43</v>
      </c>
      <c r="AP6" s="123">
        <v>3.54</v>
      </c>
      <c r="AQ6" s="123"/>
      <c r="AR6" s="123">
        <v>0.18</v>
      </c>
      <c r="AS6" s="123"/>
      <c r="AT6" s="123">
        <v>0.53</v>
      </c>
      <c r="AU6" s="123">
        <v>6.15</v>
      </c>
      <c r="AV6" s="123">
        <v>469</v>
      </c>
      <c r="AW6" s="123">
        <v>2.91</v>
      </c>
      <c r="AX6" s="123">
        <v>1.24</v>
      </c>
      <c r="AY6" s="123">
        <v>15</v>
      </c>
      <c r="AZ6" s="123"/>
      <c r="BA6" s="123">
        <v>32</v>
      </c>
      <c r="BB6" s="123">
        <v>1.76</v>
      </c>
      <c r="BC6" s="123">
        <v>593</v>
      </c>
      <c r="BD6" s="123">
        <v>0.03</v>
      </c>
      <c r="BE6" s="123">
        <v>0.32</v>
      </c>
      <c r="BF6" s="123">
        <v>0.28999999999999998</v>
      </c>
      <c r="BG6" s="123">
        <v>3018.6</v>
      </c>
      <c r="BH6" s="123"/>
      <c r="BI6" s="123">
        <v>0.18</v>
      </c>
      <c r="BJ6" s="123">
        <v>0.11</v>
      </c>
      <c r="BK6" s="123">
        <v>244</v>
      </c>
      <c r="BL6" s="123"/>
      <c r="BM6" s="123">
        <v>11</v>
      </c>
      <c r="BN6" s="123">
        <v>1.19</v>
      </c>
      <c r="BO6" s="123"/>
      <c r="BP6" s="123">
        <v>24</v>
      </c>
      <c r="BQ6" s="124">
        <v>21</v>
      </c>
      <c r="BR6" s="123">
        <f t="shared" si="0"/>
        <v>1.2976539589442815</v>
      </c>
      <c r="BS6" s="6">
        <f t="shared" si="1"/>
        <v>1.1618070046810671</v>
      </c>
      <c r="BT6" s="6">
        <f t="shared" si="2"/>
        <v>1.9374416433239965</v>
      </c>
      <c r="BU6" s="123">
        <v>2.1800000000000002</v>
      </c>
      <c r="BV6" s="123">
        <v>3.49</v>
      </c>
      <c r="BW6" s="123">
        <v>1.73</v>
      </c>
      <c r="BX6" s="123">
        <v>0.45</v>
      </c>
      <c r="BY6" s="123">
        <v>0.03</v>
      </c>
      <c r="BZ6" s="123">
        <v>16.149999999999999</v>
      </c>
      <c r="CA6" s="123">
        <v>0.15</v>
      </c>
      <c r="CB6" s="123">
        <v>0.01</v>
      </c>
      <c r="CC6" s="123">
        <v>274.42</v>
      </c>
      <c r="CD6" s="123">
        <v>0.05</v>
      </c>
      <c r="CE6" s="123">
        <v>0.12</v>
      </c>
      <c r="CF6" s="123">
        <v>10.050000000000001</v>
      </c>
      <c r="CG6" s="123">
        <v>0.43</v>
      </c>
      <c r="CH6" s="123">
        <v>0.67</v>
      </c>
      <c r="CI6" s="123">
        <v>0.98</v>
      </c>
      <c r="CJ6" s="123">
        <v>0.96</v>
      </c>
      <c r="CK6" s="123">
        <v>0.55000000000000004</v>
      </c>
      <c r="CL6" s="123">
        <v>0.13</v>
      </c>
      <c r="CM6" s="6">
        <f t="shared" si="3"/>
        <v>26.271186440677965</v>
      </c>
      <c r="CN6" s="6">
        <f t="shared" si="4"/>
        <v>0.14971751412429379</v>
      </c>
      <c r="CO6" s="116">
        <f t="shared" si="5"/>
        <v>0.24369747899159663</v>
      </c>
      <c r="CP6" s="116">
        <f t="shared" si="6"/>
        <v>96.422764227642276</v>
      </c>
      <c r="CQ6" s="116">
        <f t="shared" si="7"/>
        <v>2.2083333333333333E-2</v>
      </c>
      <c r="CR6" s="116">
        <f t="shared" si="8"/>
        <v>1.2083333333333333E-2</v>
      </c>
      <c r="CS6" s="116">
        <f t="shared" si="9"/>
        <v>1.3636363636363635</v>
      </c>
      <c r="CT6" s="116">
        <f t="shared" si="10"/>
        <v>4.8181818181818187E-2</v>
      </c>
      <c r="CU6" s="6">
        <f t="shared" si="11"/>
        <v>2.8522336769759451</v>
      </c>
      <c r="CV6" s="6">
        <f t="shared" si="12"/>
        <v>8.1920903954802254E-2</v>
      </c>
      <c r="CW6" s="6">
        <f t="shared" si="13"/>
        <v>0.49717514124293782</v>
      </c>
    </row>
    <row r="7" spans="1:101" x14ac:dyDescent="0.3">
      <c r="A7" s="132" t="s">
        <v>662</v>
      </c>
      <c r="B7" s="132" t="s">
        <v>560</v>
      </c>
      <c r="C7" s="132" t="s">
        <v>661</v>
      </c>
      <c r="D7" s="131" t="s">
        <v>706</v>
      </c>
      <c r="E7" s="130" t="s">
        <v>385</v>
      </c>
      <c r="F7" s="123">
        <v>50.3</v>
      </c>
      <c r="G7" s="123">
        <v>11.7</v>
      </c>
      <c r="H7" s="223">
        <v>4.63</v>
      </c>
      <c r="I7" s="223">
        <v>5.37</v>
      </c>
      <c r="J7" s="123">
        <f t="shared" si="14"/>
        <v>9.5360739999999993</v>
      </c>
      <c r="K7" s="123">
        <v>0.18</v>
      </c>
      <c r="L7" s="123">
        <v>13</v>
      </c>
      <c r="M7" s="123">
        <v>10.4</v>
      </c>
      <c r="N7" s="123">
        <v>1.97</v>
      </c>
      <c r="O7" s="123">
        <v>1</v>
      </c>
      <c r="P7" s="123">
        <v>0.6</v>
      </c>
      <c r="Q7" s="123">
        <v>0.21</v>
      </c>
      <c r="R7" s="123">
        <v>0.47</v>
      </c>
      <c r="S7" s="123">
        <v>99.83</v>
      </c>
      <c r="T7" s="124">
        <v>72</v>
      </c>
      <c r="U7" s="124">
        <v>85</v>
      </c>
      <c r="V7" s="123">
        <v>2.97</v>
      </c>
      <c r="W7" s="123">
        <v>38.51</v>
      </c>
      <c r="X7" s="123">
        <v>50.06</v>
      </c>
      <c r="Y7" s="123">
        <v>11.44</v>
      </c>
      <c r="Z7" s="123">
        <v>0.77</v>
      </c>
      <c r="AA7" s="123">
        <v>113</v>
      </c>
      <c r="AB7" s="123"/>
      <c r="AC7" s="123"/>
      <c r="AD7" s="123">
        <v>10</v>
      </c>
      <c r="AE7" s="123"/>
      <c r="AF7" s="123">
        <v>731</v>
      </c>
      <c r="AG7" s="123">
        <v>0.12</v>
      </c>
      <c r="AH7" s="123"/>
      <c r="AI7" s="123">
        <v>2.77</v>
      </c>
      <c r="AJ7" s="123">
        <v>1.73</v>
      </c>
      <c r="AK7" s="123">
        <v>0.77</v>
      </c>
      <c r="AL7" s="123"/>
      <c r="AM7" s="123">
        <v>2.5299999999999998</v>
      </c>
      <c r="AN7" s="123">
        <v>1.1399999999999999</v>
      </c>
      <c r="AO7" s="123">
        <v>0.6</v>
      </c>
      <c r="AP7" s="123">
        <v>5.22</v>
      </c>
      <c r="AQ7" s="123"/>
      <c r="AR7" s="123">
        <v>0.25</v>
      </c>
      <c r="AS7" s="123"/>
      <c r="AT7" s="123">
        <v>0.97</v>
      </c>
      <c r="AU7" s="123">
        <v>8</v>
      </c>
      <c r="AV7" s="123">
        <v>314</v>
      </c>
      <c r="AW7" s="123">
        <v>6.58</v>
      </c>
      <c r="AX7" s="123">
        <v>1.64</v>
      </c>
      <c r="AY7" s="123">
        <v>12</v>
      </c>
      <c r="AZ7" s="123"/>
      <c r="BA7" s="123">
        <v>35</v>
      </c>
      <c r="BB7" s="123">
        <v>2.21</v>
      </c>
      <c r="BC7" s="123">
        <v>551</v>
      </c>
      <c r="BD7" s="123">
        <v>0.06</v>
      </c>
      <c r="BE7" s="123">
        <v>0.42</v>
      </c>
      <c r="BF7" s="123">
        <v>0.36</v>
      </c>
      <c r="BG7" s="123">
        <v>3354</v>
      </c>
      <c r="BH7" s="123"/>
      <c r="BI7" s="123">
        <v>0.25</v>
      </c>
      <c r="BJ7" s="123">
        <v>0.13</v>
      </c>
      <c r="BK7" s="123">
        <v>253</v>
      </c>
      <c r="BL7" s="123"/>
      <c r="BM7" s="123">
        <v>18</v>
      </c>
      <c r="BN7" s="123">
        <v>1.62</v>
      </c>
      <c r="BO7" s="123"/>
      <c r="BP7" s="123">
        <v>35</v>
      </c>
      <c r="BQ7" s="124">
        <v>20</v>
      </c>
      <c r="BR7" s="123">
        <f t="shared" si="0"/>
        <v>1.5238651291782221</v>
      </c>
      <c r="BS7" s="6">
        <f t="shared" si="1"/>
        <v>1.1475681498052861</v>
      </c>
      <c r="BT7" s="6">
        <f t="shared" si="2"/>
        <v>1.7146776406035664</v>
      </c>
      <c r="BU7" s="123">
        <v>1.94</v>
      </c>
      <c r="BV7" s="123">
        <v>3.62</v>
      </c>
      <c r="BW7" s="123">
        <v>1.71</v>
      </c>
      <c r="BX7" s="123">
        <v>0.6</v>
      </c>
      <c r="BY7" s="123">
        <v>0.04</v>
      </c>
      <c r="BZ7" s="123">
        <v>16.489999999999998</v>
      </c>
      <c r="CA7" s="123">
        <v>0.19</v>
      </c>
      <c r="CB7" s="123">
        <v>0.01</v>
      </c>
      <c r="CC7" s="123">
        <v>186.33</v>
      </c>
      <c r="CD7" s="123">
        <v>0.05</v>
      </c>
      <c r="CE7" s="123">
        <v>0.17</v>
      </c>
      <c r="CF7" s="123">
        <v>18.14</v>
      </c>
      <c r="CG7" s="123">
        <v>0.49</v>
      </c>
      <c r="CH7" s="123">
        <v>0.57999999999999996</v>
      </c>
      <c r="CI7" s="123">
        <v>1</v>
      </c>
      <c r="CJ7" s="123">
        <v>0.83</v>
      </c>
      <c r="CK7" s="123">
        <v>0.57999999999999996</v>
      </c>
      <c r="CL7" s="123">
        <v>0.18</v>
      </c>
      <c r="CM7" s="6">
        <f t="shared" si="3"/>
        <v>21.647509578544064</v>
      </c>
      <c r="CN7" s="6">
        <f t="shared" si="4"/>
        <v>0.18582375478927204</v>
      </c>
      <c r="CO7" s="116">
        <f t="shared" si="5"/>
        <v>0.22222222222222221</v>
      </c>
      <c r="CP7" s="116">
        <f t="shared" si="6"/>
        <v>68.875</v>
      </c>
      <c r="CQ7" s="116">
        <f t="shared" si="7"/>
        <v>2.7714285714285712E-2</v>
      </c>
      <c r="CR7" s="116">
        <f t="shared" si="8"/>
        <v>1.0285714285714285E-2</v>
      </c>
      <c r="CS7" s="116">
        <f t="shared" si="9"/>
        <v>0.66666666666666663</v>
      </c>
      <c r="CT7" s="116">
        <f t="shared" si="10"/>
        <v>5.3888888888888889E-2</v>
      </c>
      <c r="CU7" s="6">
        <f t="shared" si="11"/>
        <v>1.519756838905775</v>
      </c>
      <c r="CV7" s="6">
        <f t="shared" si="12"/>
        <v>6.8965517241379309E-2</v>
      </c>
      <c r="CW7" s="6">
        <f t="shared" si="13"/>
        <v>0.42337164750957856</v>
      </c>
    </row>
    <row r="8" spans="1:101" x14ac:dyDescent="0.3">
      <c r="A8" s="132" t="s">
        <v>662</v>
      </c>
      <c r="B8" s="132" t="s">
        <v>155</v>
      </c>
      <c r="C8" s="132" t="s">
        <v>661</v>
      </c>
      <c r="D8" s="131" t="s">
        <v>705</v>
      </c>
      <c r="E8" s="130" t="s">
        <v>385</v>
      </c>
      <c r="F8" s="123">
        <v>49.5</v>
      </c>
      <c r="G8" s="123">
        <v>12.2</v>
      </c>
      <c r="H8" s="223">
        <v>5.73</v>
      </c>
      <c r="I8" s="223">
        <v>4.6399999999999997</v>
      </c>
      <c r="J8" s="123">
        <f t="shared" si="14"/>
        <v>9.7958540000000003</v>
      </c>
      <c r="K8" s="123">
        <v>0.18</v>
      </c>
      <c r="L8" s="123">
        <v>13.6</v>
      </c>
      <c r="M8" s="123">
        <v>10.7</v>
      </c>
      <c r="N8" s="123">
        <v>1.9</v>
      </c>
      <c r="O8" s="123">
        <v>1.1200000000000001</v>
      </c>
      <c r="P8" s="123">
        <v>0.56999999999999995</v>
      </c>
      <c r="Q8" s="123">
        <v>0.26</v>
      </c>
      <c r="R8" s="123">
        <v>0.22</v>
      </c>
      <c r="S8" s="123">
        <v>100.62</v>
      </c>
      <c r="T8" s="124">
        <v>72</v>
      </c>
      <c r="U8" s="124">
        <v>86</v>
      </c>
      <c r="V8" s="123">
        <v>3.02</v>
      </c>
      <c r="W8" s="123">
        <v>38.42</v>
      </c>
      <c r="X8" s="123">
        <v>50.39</v>
      </c>
      <c r="Y8" s="123">
        <v>11.19</v>
      </c>
      <c r="Z8" s="123">
        <v>0.76</v>
      </c>
      <c r="AA8" s="123">
        <v>101</v>
      </c>
      <c r="AB8" s="123"/>
      <c r="AC8" s="123"/>
      <c r="AD8" s="123">
        <v>9.24</v>
      </c>
      <c r="AE8" s="123"/>
      <c r="AF8" s="123">
        <v>733</v>
      </c>
      <c r="AG8" s="123">
        <v>0.16</v>
      </c>
      <c r="AH8" s="123"/>
      <c r="AI8" s="123">
        <v>2.2599999999999998</v>
      </c>
      <c r="AJ8" s="123">
        <v>1.35</v>
      </c>
      <c r="AK8" s="123">
        <v>0.65</v>
      </c>
      <c r="AL8" s="123"/>
      <c r="AM8" s="123">
        <v>2.12</v>
      </c>
      <c r="AN8" s="123">
        <v>0.94</v>
      </c>
      <c r="AO8" s="123">
        <v>0.48</v>
      </c>
      <c r="AP8" s="123">
        <v>3.93</v>
      </c>
      <c r="AQ8" s="123"/>
      <c r="AR8" s="123">
        <v>0.2</v>
      </c>
      <c r="AS8" s="123"/>
      <c r="AT8" s="123">
        <v>0.59</v>
      </c>
      <c r="AU8" s="123">
        <v>6.84</v>
      </c>
      <c r="AV8" s="123">
        <v>385</v>
      </c>
      <c r="AW8" s="123">
        <v>3.24</v>
      </c>
      <c r="AX8" s="123">
        <v>1.38</v>
      </c>
      <c r="AY8" s="123">
        <v>18</v>
      </c>
      <c r="AZ8" s="123"/>
      <c r="BA8" s="123">
        <v>35</v>
      </c>
      <c r="BB8" s="123">
        <v>1.95</v>
      </c>
      <c r="BC8" s="123">
        <v>664</v>
      </c>
      <c r="BD8" s="123">
        <v>0.04</v>
      </c>
      <c r="BE8" s="123">
        <v>0.35</v>
      </c>
      <c r="BF8" s="123">
        <v>0.33</v>
      </c>
      <c r="BG8" s="123">
        <v>3186.3</v>
      </c>
      <c r="BH8" s="123"/>
      <c r="BI8" s="123">
        <v>0.2</v>
      </c>
      <c r="BJ8" s="123">
        <v>0.12</v>
      </c>
      <c r="BK8" s="123">
        <v>260</v>
      </c>
      <c r="BL8" s="123"/>
      <c r="BM8" s="123">
        <v>12</v>
      </c>
      <c r="BN8" s="123">
        <v>1.33</v>
      </c>
      <c r="BO8" s="123"/>
      <c r="BP8" s="123">
        <v>27</v>
      </c>
      <c r="BQ8" s="124">
        <v>21</v>
      </c>
      <c r="BR8" s="123">
        <f t="shared" si="0"/>
        <v>1.3002481389578162</v>
      </c>
      <c r="BS8" s="6">
        <f t="shared" si="1"/>
        <v>1.1404349800676186</v>
      </c>
      <c r="BT8" s="6">
        <f t="shared" si="2"/>
        <v>1.9298245614035086</v>
      </c>
      <c r="BU8" s="123">
        <v>2.25</v>
      </c>
      <c r="BV8" s="123">
        <v>3.51</v>
      </c>
      <c r="BW8" s="123">
        <v>1.7</v>
      </c>
      <c r="BX8" s="123">
        <v>0.44</v>
      </c>
      <c r="BY8" s="123">
        <v>0.03</v>
      </c>
      <c r="BZ8" s="123">
        <v>15.5</v>
      </c>
      <c r="CA8" s="123">
        <v>0.15</v>
      </c>
      <c r="CB8" s="123">
        <v>0.01</v>
      </c>
      <c r="CC8" s="123">
        <v>265.52999999999997</v>
      </c>
      <c r="CD8" s="123">
        <v>0.05</v>
      </c>
      <c r="CE8" s="123">
        <v>0.12</v>
      </c>
      <c r="CF8" s="123">
        <v>10.050000000000001</v>
      </c>
      <c r="CG8" s="123">
        <v>0.44</v>
      </c>
      <c r="CH8" s="123">
        <v>0.64</v>
      </c>
      <c r="CI8" s="123">
        <v>0.97</v>
      </c>
      <c r="CJ8" s="123">
        <v>0.96</v>
      </c>
      <c r="CK8" s="123">
        <v>0.55000000000000004</v>
      </c>
      <c r="CL8" s="123">
        <v>0.14000000000000001</v>
      </c>
      <c r="CM8" s="6">
        <f t="shared" si="3"/>
        <v>25.699745547073789</v>
      </c>
      <c r="CN8" s="6">
        <f t="shared" si="4"/>
        <v>0.15012722646310431</v>
      </c>
      <c r="CO8" s="116">
        <f t="shared" si="5"/>
        <v>0.24812030075187969</v>
      </c>
      <c r="CP8" s="116">
        <f t="shared" si="6"/>
        <v>97.076023391812868</v>
      </c>
      <c r="CQ8" s="116">
        <f t="shared" si="7"/>
        <v>2.1851851851851851E-2</v>
      </c>
      <c r="CR8" s="116">
        <f t="shared" si="8"/>
        <v>1.2222222222222223E-2</v>
      </c>
      <c r="CS8" s="116">
        <f t="shared" si="9"/>
        <v>1.5</v>
      </c>
      <c r="CT8" s="116">
        <f t="shared" si="10"/>
        <v>4.9166666666666664E-2</v>
      </c>
      <c r="CU8" s="6">
        <f t="shared" si="11"/>
        <v>2.8518518518518516</v>
      </c>
      <c r="CV8" s="6">
        <f t="shared" si="12"/>
        <v>8.3969465648854963E-2</v>
      </c>
      <c r="CW8" s="6">
        <f t="shared" si="13"/>
        <v>0.49618320610687022</v>
      </c>
    </row>
    <row r="9" spans="1:101" x14ac:dyDescent="0.3">
      <c r="A9" s="132" t="s">
        <v>662</v>
      </c>
      <c r="B9" s="132" t="s">
        <v>560</v>
      </c>
      <c r="C9" s="132" t="s">
        <v>661</v>
      </c>
      <c r="D9" s="131" t="s">
        <v>704</v>
      </c>
      <c r="E9" s="130" t="s">
        <v>385</v>
      </c>
      <c r="F9" s="123">
        <v>48.9</v>
      </c>
      <c r="G9" s="123">
        <v>10.4</v>
      </c>
      <c r="H9" s="223">
        <v>4.22</v>
      </c>
      <c r="I9" s="223">
        <v>5.77</v>
      </c>
      <c r="J9" s="123">
        <f t="shared" si="14"/>
        <v>9.5671559999999989</v>
      </c>
      <c r="K9" s="123">
        <v>0.19</v>
      </c>
      <c r="L9" s="123">
        <v>17</v>
      </c>
      <c r="M9" s="123">
        <v>10</v>
      </c>
      <c r="N9" s="123">
        <v>1.66</v>
      </c>
      <c r="O9" s="123">
        <v>0.81</v>
      </c>
      <c r="P9" s="123">
        <v>0.54</v>
      </c>
      <c r="Q9" s="123">
        <v>0.19</v>
      </c>
      <c r="R9" s="123">
        <v>0.18</v>
      </c>
      <c r="S9" s="123">
        <v>99.86</v>
      </c>
      <c r="T9" s="124">
        <v>77</v>
      </c>
      <c r="U9" s="124">
        <v>87</v>
      </c>
      <c r="V9" s="123">
        <v>2.4700000000000002</v>
      </c>
      <c r="W9" s="123">
        <v>33.909999999999997</v>
      </c>
      <c r="X9" s="123">
        <v>57.71</v>
      </c>
      <c r="Y9" s="123">
        <v>8.3800000000000008</v>
      </c>
      <c r="Z9" s="123">
        <v>0.59</v>
      </c>
      <c r="AA9" s="123">
        <v>92</v>
      </c>
      <c r="AB9" s="123"/>
      <c r="AC9" s="123"/>
      <c r="AD9" s="123">
        <v>8.1999999999999993</v>
      </c>
      <c r="AE9" s="123"/>
      <c r="AF9" s="123">
        <v>1038</v>
      </c>
      <c r="AG9" s="123">
        <v>0.12</v>
      </c>
      <c r="AH9" s="123"/>
      <c r="AI9" s="123">
        <v>2.0699999999999998</v>
      </c>
      <c r="AJ9" s="123">
        <v>1.25</v>
      </c>
      <c r="AK9" s="123">
        <v>0.56999999999999995</v>
      </c>
      <c r="AL9" s="123"/>
      <c r="AM9" s="123">
        <v>1.87</v>
      </c>
      <c r="AN9" s="123">
        <v>0.94</v>
      </c>
      <c r="AO9" s="123">
        <v>0.44</v>
      </c>
      <c r="AP9" s="123">
        <v>3.57</v>
      </c>
      <c r="AQ9" s="123"/>
      <c r="AR9" s="123">
        <v>0.19</v>
      </c>
      <c r="AS9" s="123"/>
      <c r="AT9" s="123">
        <v>1.03</v>
      </c>
      <c r="AU9" s="123">
        <v>5.96</v>
      </c>
      <c r="AV9" s="123">
        <v>515</v>
      </c>
      <c r="AW9" s="123">
        <v>2.06</v>
      </c>
      <c r="AX9" s="123">
        <v>1.22</v>
      </c>
      <c r="AY9" s="123">
        <v>11</v>
      </c>
      <c r="AZ9" s="123"/>
      <c r="BA9" s="123">
        <v>33</v>
      </c>
      <c r="BB9" s="123">
        <v>1.71</v>
      </c>
      <c r="BC9" s="123">
        <v>464</v>
      </c>
      <c r="BD9" s="123">
        <v>0.06</v>
      </c>
      <c r="BE9" s="123">
        <v>0.32</v>
      </c>
      <c r="BF9" s="123">
        <v>0.33</v>
      </c>
      <c r="BG9" s="123">
        <v>3018.6</v>
      </c>
      <c r="BH9" s="123"/>
      <c r="BI9" s="123">
        <v>0.18</v>
      </c>
      <c r="BJ9" s="123">
        <v>0.11</v>
      </c>
      <c r="BK9" s="123">
        <v>231</v>
      </c>
      <c r="BL9" s="123"/>
      <c r="BM9" s="123">
        <v>11</v>
      </c>
      <c r="BN9" s="123">
        <v>1.22</v>
      </c>
      <c r="BO9" s="123"/>
      <c r="BP9" s="123">
        <v>29</v>
      </c>
      <c r="BQ9" s="124">
        <v>19</v>
      </c>
      <c r="BR9" s="123">
        <f t="shared" si="0"/>
        <v>1.3469156762874928</v>
      </c>
      <c r="BS9" s="6">
        <f t="shared" si="1"/>
        <v>1.1387391352183958</v>
      </c>
      <c r="BT9" s="6">
        <f t="shared" si="2"/>
        <v>1.8670309653916211</v>
      </c>
      <c r="BU9" s="123">
        <v>2.64</v>
      </c>
      <c r="BV9" s="123">
        <v>3.49</v>
      </c>
      <c r="BW9" s="123">
        <v>1.7</v>
      </c>
      <c r="BX9" s="123">
        <v>0.84</v>
      </c>
      <c r="BY9" s="123">
        <v>0.05</v>
      </c>
      <c r="BZ9" s="123">
        <v>16.61</v>
      </c>
      <c r="CA9" s="123">
        <v>0.28999999999999998</v>
      </c>
      <c r="CB9" s="123">
        <v>0.01</v>
      </c>
      <c r="CC9" s="123">
        <v>274.42</v>
      </c>
      <c r="CD9" s="123">
        <v>0.09</v>
      </c>
      <c r="CE9" s="123">
        <v>0.22</v>
      </c>
      <c r="CF9" s="123">
        <v>7.27</v>
      </c>
      <c r="CG9" s="123">
        <v>0.54</v>
      </c>
      <c r="CH9" s="123">
        <v>0.69</v>
      </c>
      <c r="CI9" s="123">
        <v>0.98</v>
      </c>
      <c r="CJ9" s="123">
        <v>0.95</v>
      </c>
      <c r="CK9" s="123">
        <v>0.63</v>
      </c>
      <c r="CL9" s="123">
        <v>0.24</v>
      </c>
      <c r="CM9" s="6">
        <f t="shared" si="3"/>
        <v>25.770308123249301</v>
      </c>
      <c r="CN9" s="6">
        <f t="shared" si="4"/>
        <v>0.28851540616246502</v>
      </c>
      <c r="CO9" s="116">
        <f t="shared" si="5"/>
        <v>0.27049180327868855</v>
      </c>
      <c r="CP9" s="116">
        <f t="shared" si="6"/>
        <v>77.852348993288587</v>
      </c>
      <c r="CQ9" s="116">
        <f t="shared" si="7"/>
        <v>3.5517241379310345E-2</v>
      </c>
      <c r="CR9" s="116">
        <f t="shared" si="8"/>
        <v>1.1379310344827587E-2</v>
      </c>
      <c r="CS9" s="116">
        <f t="shared" si="9"/>
        <v>1</v>
      </c>
      <c r="CT9" s="116">
        <f t="shared" si="10"/>
        <v>9.3636363636363643E-2</v>
      </c>
      <c r="CU9" s="6">
        <f t="shared" si="11"/>
        <v>3.9805825242718442</v>
      </c>
      <c r="CV9" s="6">
        <f t="shared" si="12"/>
        <v>9.2436974789915971E-2</v>
      </c>
      <c r="CW9" s="6">
        <f t="shared" si="13"/>
        <v>0.47899159663865548</v>
      </c>
    </row>
    <row r="10" spans="1:101" x14ac:dyDescent="0.3">
      <c r="A10" s="132" t="s">
        <v>662</v>
      </c>
      <c r="B10" s="132" t="s">
        <v>155</v>
      </c>
      <c r="C10" s="132" t="s">
        <v>661</v>
      </c>
      <c r="D10" s="131" t="s">
        <v>703</v>
      </c>
      <c r="E10" s="130" t="s">
        <v>385</v>
      </c>
      <c r="F10" s="123">
        <v>49.6</v>
      </c>
      <c r="G10" s="123">
        <v>16.899999999999999</v>
      </c>
      <c r="H10" s="223">
        <v>5.09</v>
      </c>
      <c r="I10" s="223">
        <v>4.4800000000000004</v>
      </c>
      <c r="J10" s="123">
        <f t="shared" si="14"/>
        <v>9.0599820000000015</v>
      </c>
      <c r="K10" s="123">
        <v>0.17</v>
      </c>
      <c r="L10" s="123">
        <v>5.83</v>
      </c>
      <c r="M10" s="123">
        <v>11.1</v>
      </c>
      <c r="N10" s="123">
        <v>2.69</v>
      </c>
      <c r="O10" s="123">
        <v>1.1200000000000001</v>
      </c>
      <c r="P10" s="123">
        <v>0.98</v>
      </c>
      <c r="Q10" s="123">
        <v>0.3</v>
      </c>
      <c r="R10" s="123">
        <v>1.1000000000000001</v>
      </c>
      <c r="S10" s="123">
        <v>99.36</v>
      </c>
      <c r="T10" s="124">
        <v>55</v>
      </c>
      <c r="U10" s="124">
        <v>82</v>
      </c>
      <c r="V10" s="123">
        <v>3.81</v>
      </c>
      <c r="W10" s="123">
        <v>49.82</v>
      </c>
      <c r="X10" s="123">
        <v>30.35</v>
      </c>
      <c r="Y10" s="123">
        <v>19.829999999999998</v>
      </c>
      <c r="Z10" s="123">
        <v>1.64</v>
      </c>
      <c r="AA10" s="123">
        <v>104</v>
      </c>
      <c r="AB10" s="123"/>
      <c r="AC10" s="123"/>
      <c r="AD10" s="123">
        <v>14</v>
      </c>
      <c r="AE10" s="123"/>
      <c r="AF10" s="123">
        <v>45</v>
      </c>
      <c r="AG10" s="123">
        <v>0.21</v>
      </c>
      <c r="AH10" s="123"/>
      <c r="AI10" s="123">
        <v>2.99</v>
      </c>
      <c r="AJ10" s="123">
        <v>1.72</v>
      </c>
      <c r="AK10" s="123">
        <v>0.97</v>
      </c>
      <c r="AL10" s="123"/>
      <c r="AM10" s="123">
        <v>2.9</v>
      </c>
      <c r="AN10" s="123">
        <v>1.32</v>
      </c>
      <c r="AO10" s="123">
        <v>0.62</v>
      </c>
      <c r="AP10" s="123">
        <v>6.31</v>
      </c>
      <c r="AQ10" s="123"/>
      <c r="AR10" s="123">
        <v>0.24</v>
      </c>
      <c r="AS10" s="123"/>
      <c r="AT10" s="123">
        <v>2.36</v>
      </c>
      <c r="AU10" s="123">
        <v>10</v>
      </c>
      <c r="AV10" s="123">
        <v>23</v>
      </c>
      <c r="AW10" s="123">
        <v>2.12</v>
      </c>
      <c r="AX10" s="123">
        <v>2.12</v>
      </c>
      <c r="AY10" s="123">
        <v>17</v>
      </c>
      <c r="AZ10" s="123"/>
      <c r="BA10" s="123">
        <v>31</v>
      </c>
      <c r="BB10" s="123">
        <v>2.75</v>
      </c>
      <c r="BC10" s="123">
        <v>572</v>
      </c>
      <c r="BD10" s="123">
        <v>0.13</v>
      </c>
      <c r="BE10" s="123">
        <v>0.48</v>
      </c>
      <c r="BF10" s="123">
        <v>0.53</v>
      </c>
      <c r="BG10" s="123">
        <v>5478.2</v>
      </c>
      <c r="BH10" s="123"/>
      <c r="BI10" s="123">
        <v>0.25</v>
      </c>
      <c r="BJ10" s="123">
        <v>0.2</v>
      </c>
      <c r="BK10" s="123">
        <v>264</v>
      </c>
      <c r="BL10" s="123"/>
      <c r="BM10" s="123">
        <v>16</v>
      </c>
      <c r="BN10" s="123">
        <v>1.64</v>
      </c>
      <c r="BO10" s="123"/>
      <c r="BP10" s="123">
        <v>41</v>
      </c>
      <c r="BQ10" s="124">
        <v>17</v>
      </c>
      <c r="BR10" s="123">
        <f t="shared" si="0"/>
        <v>1.4803519061583577</v>
      </c>
      <c r="BS10" s="6">
        <f t="shared" si="1"/>
        <v>1.223604517924374</v>
      </c>
      <c r="BT10" s="6">
        <f t="shared" si="2"/>
        <v>2.3712737127371275</v>
      </c>
      <c r="BU10" s="123">
        <v>2.56</v>
      </c>
      <c r="BV10" s="123">
        <v>3.64</v>
      </c>
      <c r="BW10" s="123">
        <v>1.82</v>
      </c>
      <c r="BX10" s="123">
        <v>1.44</v>
      </c>
      <c r="BY10" s="123">
        <v>0.08</v>
      </c>
      <c r="BZ10" s="123">
        <v>18.73</v>
      </c>
      <c r="CA10" s="123">
        <v>0.37</v>
      </c>
      <c r="CB10" s="123">
        <v>0.01</v>
      </c>
      <c r="CC10" s="123">
        <v>342.39</v>
      </c>
      <c r="CD10" s="123">
        <v>0.15</v>
      </c>
      <c r="CE10" s="123">
        <v>0.3</v>
      </c>
      <c r="CF10" s="123">
        <v>4.42</v>
      </c>
      <c r="CG10" s="123">
        <v>0.46</v>
      </c>
      <c r="CH10" s="123">
        <v>0.79</v>
      </c>
      <c r="CI10" s="123">
        <v>1.04</v>
      </c>
      <c r="CJ10" s="123">
        <v>0.93</v>
      </c>
      <c r="CK10" s="123">
        <v>0.54</v>
      </c>
      <c r="CL10" s="123">
        <v>0.28999999999999998</v>
      </c>
      <c r="CM10" s="6">
        <f t="shared" si="3"/>
        <v>16.481774960380349</v>
      </c>
      <c r="CN10" s="6">
        <f t="shared" si="4"/>
        <v>0.37400950871632332</v>
      </c>
      <c r="CO10" s="116">
        <f t="shared" si="5"/>
        <v>0.32317073170731708</v>
      </c>
      <c r="CP10" s="116">
        <f t="shared" si="6"/>
        <v>57.2</v>
      </c>
      <c r="CQ10" s="116">
        <f t="shared" si="7"/>
        <v>5.7560975609756093E-2</v>
      </c>
      <c r="CR10" s="116">
        <f t="shared" si="8"/>
        <v>1.2926829268292684E-2</v>
      </c>
      <c r="CS10" s="116">
        <f t="shared" si="9"/>
        <v>1.0625</v>
      </c>
      <c r="CT10" s="116">
        <f t="shared" si="10"/>
        <v>0.14749999999999999</v>
      </c>
      <c r="CU10" s="6">
        <f t="shared" si="11"/>
        <v>6.6037735849056602</v>
      </c>
      <c r="CV10" s="6">
        <f t="shared" si="12"/>
        <v>8.3993660855784483E-2</v>
      </c>
      <c r="CW10" s="6">
        <f t="shared" si="13"/>
        <v>0.43581616481774965</v>
      </c>
    </row>
    <row r="11" spans="1:101" x14ac:dyDescent="0.3">
      <c r="A11" s="132" t="s">
        <v>662</v>
      </c>
      <c r="B11" s="132" t="s">
        <v>560</v>
      </c>
      <c r="C11" s="132" t="s">
        <v>661</v>
      </c>
      <c r="D11" s="131" t="s">
        <v>702</v>
      </c>
      <c r="E11" s="130" t="s">
        <v>385</v>
      </c>
      <c r="F11" s="123">
        <v>47.9</v>
      </c>
      <c r="G11" s="123">
        <v>9.1</v>
      </c>
      <c r="H11" s="223">
        <v>4.4000000000000004</v>
      </c>
      <c r="I11" s="223">
        <v>5.65</v>
      </c>
      <c r="J11" s="123">
        <f t="shared" si="14"/>
        <v>9.6091200000000008</v>
      </c>
      <c r="K11" s="123">
        <v>0.18</v>
      </c>
      <c r="L11" s="123">
        <v>20.399999999999999</v>
      </c>
      <c r="M11" s="123">
        <v>9.14</v>
      </c>
      <c r="N11" s="123">
        <v>1.47</v>
      </c>
      <c r="O11" s="123">
        <v>0.94</v>
      </c>
      <c r="P11" s="123">
        <v>0.43</v>
      </c>
      <c r="Q11" s="123">
        <v>0.18</v>
      </c>
      <c r="R11" s="123">
        <v>0.04</v>
      </c>
      <c r="S11" s="123">
        <v>99.83</v>
      </c>
      <c r="T11" s="124">
        <v>80</v>
      </c>
      <c r="U11" s="124">
        <v>87</v>
      </c>
      <c r="V11" s="123">
        <v>2.41</v>
      </c>
      <c r="W11" s="123">
        <v>30.58</v>
      </c>
      <c r="X11" s="123">
        <v>62.08</v>
      </c>
      <c r="Y11" s="123">
        <v>7.33</v>
      </c>
      <c r="Z11" s="123">
        <v>0.49</v>
      </c>
      <c r="AA11" s="123">
        <v>97</v>
      </c>
      <c r="AB11" s="123"/>
      <c r="AC11" s="123"/>
      <c r="AD11" s="123">
        <v>7.99</v>
      </c>
      <c r="AE11" s="123"/>
      <c r="AF11" s="123">
        <v>1126</v>
      </c>
      <c r="AG11" s="123">
        <v>0.05</v>
      </c>
      <c r="AH11" s="123"/>
      <c r="AI11" s="123">
        <v>1.88</v>
      </c>
      <c r="AJ11" s="123">
        <v>1.1599999999999999</v>
      </c>
      <c r="AK11" s="123">
        <v>0.55000000000000004</v>
      </c>
      <c r="AL11" s="123"/>
      <c r="AM11" s="123">
        <v>1.84</v>
      </c>
      <c r="AN11" s="123">
        <v>0.74</v>
      </c>
      <c r="AO11" s="123">
        <v>0.41</v>
      </c>
      <c r="AP11" s="123">
        <v>4.26</v>
      </c>
      <c r="AQ11" s="123"/>
      <c r="AR11" s="123">
        <v>0.16</v>
      </c>
      <c r="AS11" s="123"/>
      <c r="AT11" s="123">
        <v>0.52</v>
      </c>
      <c r="AU11" s="123">
        <v>6.08</v>
      </c>
      <c r="AV11" s="123">
        <v>721</v>
      </c>
      <c r="AW11" s="123">
        <v>2.58</v>
      </c>
      <c r="AX11" s="123">
        <v>1.23</v>
      </c>
      <c r="AY11" s="123">
        <v>13</v>
      </c>
      <c r="AZ11" s="123"/>
      <c r="BA11" s="123">
        <v>28</v>
      </c>
      <c r="BB11" s="123">
        <v>1.61</v>
      </c>
      <c r="BC11" s="123">
        <v>510</v>
      </c>
      <c r="BD11" s="123">
        <v>0.04</v>
      </c>
      <c r="BE11" s="123">
        <v>0.28999999999999998</v>
      </c>
      <c r="BF11" s="123">
        <v>0.28999999999999998</v>
      </c>
      <c r="BG11" s="123">
        <v>2403.6999999999998</v>
      </c>
      <c r="BH11" s="123"/>
      <c r="BI11" s="123">
        <v>0.16</v>
      </c>
      <c r="BJ11" s="123">
        <v>0.1</v>
      </c>
      <c r="BK11" s="123">
        <v>178</v>
      </c>
      <c r="BL11" s="123"/>
      <c r="BM11" s="123">
        <v>12</v>
      </c>
      <c r="BN11" s="123">
        <v>1.07</v>
      </c>
      <c r="BO11" s="123"/>
      <c r="BP11" s="123">
        <v>21</v>
      </c>
      <c r="BQ11" s="124">
        <v>21</v>
      </c>
      <c r="BR11" s="123">
        <f t="shared" si="0"/>
        <v>1.7070727309156482</v>
      </c>
      <c r="BS11" s="6">
        <f t="shared" si="1"/>
        <v>1.1792009032177129</v>
      </c>
      <c r="BT11" s="6">
        <f t="shared" si="2"/>
        <v>2.0742471443406019</v>
      </c>
      <c r="BU11" s="123">
        <v>1.75</v>
      </c>
      <c r="BV11" s="123">
        <v>3.78</v>
      </c>
      <c r="BW11" s="123">
        <v>1.76</v>
      </c>
      <c r="BX11" s="123">
        <v>0.48</v>
      </c>
      <c r="BY11" s="123">
        <v>0.03</v>
      </c>
      <c r="BZ11" s="123">
        <v>14</v>
      </c>
      <c r="CA11" s="123">
        <v>0.12</v>
      </c>
      <c r="CB11" s="123">
        <v>0.01</v>
      </c>
      <c r="CC11" s="123">
        <v>200.31</v>
      </c>
      <c r="CD11" s="123">
        <v>0.04</v>
      </c>
      <c r="CE11" s="123">
        <v>0.11</v>
      </c>
      <c r="CF11" s="123">
        <v>9.1300000000000008</v>
      </c>
      <c r="CG11" s="123">
        <v>0.4</v>
      </c>
      <c r="CH11" s="123">
        <v>0.56999999999999995</v>
      </c>
      <c r="CI11" s="123">
        <v>0.97</v>
      </c>
      <c r="CJ11" s="123">
        <v>0.85</v>
      </c>
      <c r="CK11" s="123">
        <v>0.5</v>
      </c>
      <c r="CL11" s="123">
        <v>0.14000000000000001</v>
      </c>
      <c r="CM11" s="6">
        <f t="shared" si="3"/>
        <v>22.769953051643192</v>
      </c>
      <c r="CN11" s="6">
        <f t="shared" si="4"/>
        <v>0.12206572769953053</v>
      </c>
      <c r="CO11" s="116">
        <f t="shared" si="5"/>
        <v>0.27102803738317754</v>
      </c>
      <c r="CP11" s="116">
        <f t="shared" si="6"/>
        <v>83.881578947368425</v>
      </c>
      <c r="CQ11" s="116">
        <f t="shared" si="7"/>
        <v>2.4761904761904763E-2</v>
      </c>
      <c r="CR11" s="116">
        <f t="shared" si="8"/>
        <v>1.3809523809523808E-2</v>
      </c>
      <c r="CS11" s="116">
        <f t="shared" si="9"/>
        <v>1.0833333333333333</v>
      </c>
      <c r="CT11" s="116">
        <f t="shared" si="10"/>
        <v>4.3333333333333335E-2</v>
      </c>
      <c r="CU11" s="6">
        <f t="shared" si="11"/>
        <v>3.0968992248062017</v>
      </c>
      <c r="CV11" s="6">
        <f t="shared" si="12"/>
        <v>6.8075117370892016E-2</v>
      </c>
      <c r="CW11" s="6">
        <f t="shared" si="13"/>
        <v>0.3779342723004695</v>
      </c>
    </row>
    <row r="12" spans="1:101" x14ac:dyDescent="0.3">
      <c r="A12" s="132" t="s">
        <v>662</v>
      </c>
      <c r="B12" s="132" t="s">
        <v>560</v>
      </c>
      <c r="C12" s="132" t="s">
        <v>661</v>
      </c>
      <c r="D12" s="131" t="s">
        <v>701</v>
      </c>
      <c r="E12" s="130" t="s">
        <v>385</v>
      </c>
      <c r="F12" s="123">
        <v>48.5</v>
      </c>
      <c r="G12" s="123">
        <v>10.1</v>
      </c>
      <c r="H12" s="223">
        <v>5.18</v>
      </c>
      <c r="I12" s="223">
        <v>6.37</v>
      </c>
      <c r="J12" s="123">
        <f t="shared" si="14"/>
        <v>11.030964000000001</v>
      </c>
      <c r="K12" s="123">
        <v>0.26</v>
      </c>
      <c r="L12" s="123">
        <v>14.7</v>
      </c>
      <c r="M12" s="123">
        <v>10.3</v>
      </c>
      <c r="N12" s="123">
        <v>1.75</v>
      </c>
      <c r="O12" s="123">
        <v>1.1100000000000001</v>
      </c>
      <c r="P12" s="123">
        <v>0.52</v>
      </c>
      <c r="Q12" s="123">
        <v>0.21</v>
      </c>
      <c r="R12" s="123">
        <v>0.96</v>
      </c>
      <c r="S12" s="123">
        <v>99.96</v>
      </c>
      <c r="T12" s="124">
        <v>72</v>
      </c>
      <c r="U12" s="124">
        <v>87</v>
      </c>
      <c r="V12" s="123">
        <v>2.86</v>
      </c>
      <c r="W12" s="123">
        <v>39.68</v>
      </c>
      <c r="X12" s="123">
        <v>50.5</v>
      </c>
      <c r="Y12" s="123">
        <v>9.82</v>
      </c>
      <c r="Z12" s="123">
        <v>0.79</v>
      </c>
      <c r="AA12" s="123">
        <v>108</v>
      </c>
      <c r="AB12" s="123"/>
      <c r="AC12" s="123"/>
      <c r="AD12" s="123">
        <v>8.6199999999999992</v>
      </c>
      <c r="AE12" s="123"/>
      <c r="AF12" s="123">
        <v>798</v>
      </c>
      <c r="AG12" s="123">
        <v>0.05</v>
      </c>
      <c r="AH12" s="123"/>
      <c r="AI12" s="123">
        <v>1.91</v>
      </c>
      <c r="AJ12" s="123">
        <v>1.1100000000000001</v>
      </c>
      <c r="AK12" s="123">
        <v>0.57999999999999996</v>
      </c>
      <c r="AL12" s="123"/>
      <c r="AM12" s="123">
        <v>1.86</v>
      </c>
      <c r="AN12" s="123">
        <v>0.85</v>
      </c>
      <c r="AO12" s="123">
        <v>0.39</v>
      </c>
      <c r="AP12" s="123">
        <v>3.67</v>
      </c>
      <c r="AQ12" s="123"/>
      <c r="AR12" s="123">
        <v>0.16</v>
      </c>
      <c r="AS12" s="123"/>
      <c r="AT12" s="123">
        <v>0.52</v>
      </c>
      <c r="AU12" s="123">
        <v>6.46</v>
      </c>
      <c r="AV12" s="123">
        <v>272</v>
      </c>
      <c r="AW12" s="123">
        <v>3.08</v>
      </c>
      <c r="AX12" s="123">
        <v>1.31</v>
      </c>
      <c r="AY12" s="123">
        <v>17</v>
      </c>
      <c r="AZ12" s="123"/>
      <c r="BA12" s="123">
        <v>35</v>
      </c>
      <c r="BB12" s="123">
        <v>1.77</v>
      </c>
      <c r="BC12" s="123">
        <v>548</v>
      </c>
      <c r="BD12" s="123">
        <v>0.03</v>
      </c>
      <c r="BE12" s="123">
        <v>0.3</v>
      </c>
      <c r="BF12" s="123">
        <v>0.31</v>
      </c>
      <c r="BG12" s="123">
        <v>2906.8</v>
      </c>
      <c r="BH12" s="123"/>
      <c r="BI12" s="123">
        <v>0.16</v>
      </c>
      <c r="BJ12" s="123">
        <v>0.12</v>
      </c>
      <c r="BK12" s="123">
        <v>236</v>
      </c>
      <c r="BL12" s="123"/>
      <c r="BM12" s="123">
        <v>10</v>
      </c>
      <c r="BN12" s="123">
        <v>1.07</v>
      </c>
      <c r="BO12" s="123"/>
      <c r="BP12" s="123">
        <v>24</v>
      </c>
      <c r="BQ12" s="124">
        <v>19</v>
      </c>
      <c r="BR12" s="123">
        <f t="shared" si="0"/>
        <v>1.337707308182978</v>
      </c>
      <c r="BS12" s="6">
        <f t="shared" si="1"/>
        <v>1.1980179389073573</v>
      </c>
      <c r="BT12" s="6">
        <f t="shared" si="2"/>
        <v>2.2377985462097607</v>
      </c>
      <c r="BU12" s="123">
        <v>2.4</v>
      </c>
      <c r="BV12" s="123">
        <v>3.65</v>
      </c>
      <c r="BW12" s="123">
        <v>1.79</v>
      </c>
      <c r="BX12" s="123">
        <v>0.48</v>
      </c>
      <c r="BY12" s="123">
        <v>0.03</v>
      </c>
      <c r="BZ12" s="123">
        <v>15.64</v>
      </c>
      <c r="CA12" s="123">
        <v>0.14000000000000001</v>
      </c>
      <c r="CB12" s="123">
        <v>0.01</v>
      </c>
      <c r="CC12" s="123">
        <v>290.68</v>
      </c>
      <c r="CD12" s="123">
        <v>0.05</v>
      </c>
      <c r="CE12" s="123">
        <v>0.11</v>
      </c>
      <c r="CF12" s="123">
        <v>10.18</v>
      </c>
      <c r="CG12" s="123">
        <v>0.42</v>
      </c>
      <c r="CH12" s="123">
        <v>0.66</v>
      </c>
      <c r="CI12" s="123">
        <v>0.98</v>
      </c>
      <c r="CJ12" s="123">
        <v>0.95</v>
      </c>
      <c r="CK12" s="123">
        <v>0.54</v>
      </c>
      <c r="CL12" s="123">
        <v>0.13</v>
      </c>
      <c r="CM12" s="6">
        <f t="shared" si="3"/>
        <v>29.427792915531334</v>
      </c>
      <c r="CN12" s="6">
        <f t="shared" si="4"/>
        <v>0.14168937329700274</v>
      </c>
      <c r="CO12" s="116">
        <f t="shared" si="5"/>
        <v>0.28971962616822428</v>
      </c>
      <c r="CP12" s="116">
        <f t="shared" si="6"/>
        <v>84.829721362229108</v>
      </c>
      <c r="CQ12" s="116">
        <f t="shared" si="7"/>
        <v>2.1666666666666667E-2</v>
      </c>
      <c r="CR12" s="116">
        <f t="shared" si="8"/>
        <v>1.2916666666666667E-2</v>
      </c>
      <c r="CS12" s="116">
        <f t="shared" si="9"/>
        <v>1.7</v>
      </c>
      <c r="CT12" s="116">
        <f t="shared" si="10"/>
        <v>5.2000000000000005E-2</v>
      </c>
      <c r="CU12" s="6">
        <f t="shared" si="11"/>
        <v>2.7987012987012982</v>
      </c>
      <c r="CV12" s="6">
        <f t="shared" si="12"/>
        <v>8.4468664850136238E-2</v>
      </c>
      <c r="CW12" s="6">
        <f t="shared" si="13"/>
        <v>0.48228882833787468</v>
      </c>
    </row>
    <row r="13" spans="1:101" x14ac:dyDescent="0.3">
      <c r="A13" s="132" t="s">
        <v>662</v>
      </c>
      <c r="B13" s="132" t="s">
        <v>560</v>
      </c>
      <c r="C13" s="132" t="s">
        <v>661</v>
      </c>
      <c r="D13" s="131" t="s">
        <v>700</v>
      </c>
      <c r="E13" s="130" t="s">
        <v>385</v>
      </c>
      <c r="F13" s="123">
        <v>49</v>
      </c>
      <c r="G13" s="123">
        <v>10.1</v>
      </c>
      <c r="H13" s="223">
        <v>4.4800000000000004</v>
      </c>
      <c r="I13" s="223">
        <v>5.73</v>
      </c>
      <c r="J13" s="123">
        <f t="shared" si="14"/>
        <v>9.7611040000000013</v>
      </c>
      <c r="K13" s="123">
        <v>0.19</v>
      </c>
      <c r="L13" s="123">
        <v>17.399999999999999</v>
      </c>
      <c r="M13" s="123">
        <v>9.58</v>
      </c>
      <c r="N13" s="123">
        <v>1.67</v>
      </c>
      <c r="O13" s="123">
        <v>0.97</v>
      </c>
      <c r="P13" s="123">
        <v>0.5</v>
      </c>
      <c r="Q13" s="123">
        <v>0.2</v>
      </c>
      <c r="R13" s="123">
        <v>0.34</v>
      </c>
      <c r="S13" s="123">
        <v>100.16</v>
      </c>
      <c r="T13" s="124">
        <v>77</v>
      </c>
      <c r="U13" s="124">
        <v>86</v>
      </c>
      <c r="V13" s="123">
        <v>2.64</v>
      </c>
      <c r="W13" s="123">
        <v>33.75</v>
      </c>
      <c r="X13" s="123">
        <v>57.52</v>
      </c>
      <c r="Y13" s="123">
        <v>8.73</v>
      </c>
      <c r="Z13" s="123">
        <v>0.59</v>
      </c>
      <c r="AA13" s="123">
        <v>114</v>
      </c>
      <c r="AB13" s="123"/>
      <c r="AC13" s="123"/>
      <c r="AD13" s="123">
        <v>9.65</v>
      </c>
      <c r="AE13" s="123"/>
      <c r="AF13" s="123">
        <v>988</v>
      </c>
      <c r="AG13" s="123">
        <v>0.04</v>
      </c>
      <c r="AH13" s="123"/>
      <c r="AI13" s="123">
        <v>2.5099999999999998</v>
      </c>
      <c r="AJ13" s="123">
        <v>1.52</v>
      </c>
      <c r="AK13" s="123">
        <v>0.75</v>
      </c>
      <c r="AL13" s="123"/>
      <c r="AM13" s="123">
        <v>2.46</v>
      </c>
      <c r="AN13" s="123">
        <v>0.88</v>
      </c>
      <c r="AO13" s="123">
        <v>0.54</v>
      </c>
      <c r="AP13" s="123">
        <v>5.04</v>
      </c>
      <c r="AQ13" s="123"/>
      <c r="AR13" s="123">
        <v>0.22</v>
      </c>
      <c r="AS13" s="123"/>
      <c r="AT13" s="123">
        <v>0.72</v>
      </c>
      <c r="AU13" s="123">
        <v>7.93</v>
      </c>
      <c r="AV13" s="123">
        <v>539</v>
      </c>
      <c r="AW13" s="123">
        <v>2.59</v>
      </c>
      <c r="AX13" s="123">
        <v>1.61</v>
      </c>
      <c r="AY13" s="123">
        <v>14</v>
      </c>
      <c r="AZ13" s="123"/>
      <c r="BA13" s="123">
        <v>33</v>
      </c>
      <c r="BB13" s="123">
        <v>2.1800000000000002</v>
      </c>
      <c r="BC13" s="123">
        <v>540</v>
      </c>
      <c r="BD13" s="123">
        <v>0.04</v>
      </c>
      <c r="BE13" s="123">
        <v>0.39</v>
      </c>
      <c r="BF13" s="123">
        <v>0.31</v>
      </c>
      <c r="BG13" s="123">
        <v>2795</v>
      </c>
      <c r="BH13" s="123"/>
      <c r="BI13" s="123">
        <v>0.21</v>
      </c>
      <c r="BJ13" s="123">
        <v>0.12</v>
      </c>
      <c r="BK13" s="123">
        <v>242</v>
      </c>
      <c r="BL13" s="123"/>
      <c r="BM13" s="123">
        <v>16</v>
      </c>
      <c r="BN13" s="123">
        <v>1.39</v>
      </c>
      <c r="BO13" s="123"/>
      <c r="BP13" s="123">
        <v>25</v>
      </c>
      <c r="BQ13" s="124">
        <v>20</v>
      </c>
      <c r="BR13" s="123">
        <f t="shared" si="0"/>
        <v>1.4915655519384432</v>
      </c>
      <c r="BS13" s="6">
        <f t="shared" si="1"/>
        <v>1.2119163729419149</v>
      </c>
      <c r="BT13" s="6">
        <f t="shared" si="2"/>
        <v>1.92845723421263</v>
      </c>
      <c r="BU13" s="123">
        <v>1.56</v>
      </c>
      <c r="BV13" s="123">
        <v>3.64</v>
      </c>
      <c r="BW13" s="123">
        <v>1.81</v>
      </c>
      <c r="BX13" s="123">
        <v>0.52</v>
      </c>
      <c r="BY13" s="123">
        <v>0.03</v>
      </c>
      <c r="BZ13" s="123">
        <v>16.27</v>
      </c>
      <c r="CA13" s="123">
        <v>0.14000000000000001</v>
      </c>
      <c r="CB13" s="123">
        <v>0.01</v>
      </c>
      <c r="CC13" s="123">
        <v>174.69</v>
      </c>
      <c r="CD13" s="123">
        <v>0.04</v>
      </c>
      <c r="CE13" s="123">
        <v>0.14000000000000001</v>
      </c>
      <c r="CF13" s="123">
        <v>7.3</v>
      </c>
      <c r="CG13" s="123">
        <v>0.36</v>
      </c>
      <c r="CH13" s="123">
        <v>0.49</v>
      </c>
      <c r="CI13" s="123">
        <v>0.99</v>
      </c>
      <c r="CJ13" s="123">
        <v>0.82</v>
      </c>
      <c r="CK13" s="123">
        <v>0.45</v>
      </c>
      <c r="CL13" s="123">
        <v>0.15</v>
      </c>
      <c r="CM13" s="6">
        <f t="shared" si="3"/>
        <v>22.61904761904762</v>
      </c>
      <c r="CN13" s="6">
        <f t="shared" si="4"/>
        <v>0.14285714285714285</v>
      </c>
      <c r="CO13" s="116">
        <f t="shared" si="5"/>
        <v>0.22302158273381295</v>
      </c>
      <c r="CP13" s="116">
        <f t="shared" si="6"/>
        <v>68.095838587641865</v>
      </c>
      <c r="CQ13" s="116">
        <f t="shared" si="7"/>
        <v>2.8799999999999999E-2</v>
      </c>
      <c r="CR13" s="116">
        <f t="shared" si="8"/>
        <v>1.24E-2</v>
      </c>
      <c r="CS13" s="116">
        <f t="shared" si="9"/>
        <v>0.875</v>
      </c>
      <c r="CT13" s="116">
        <f t="shared" si="10"/>
        <v>4.4999999999999998E-2</v>
      </c>
      <c r="CU13" s="6">
        <f t="shared" si="11"/>
        <v>3.7258687258687262</v>
      </c>
      <c r="CV13" s="6">
        <f t="shared" si="12"/>
        <v>6.1507936507936505E-2</v>
      </c>
      <c r="CW13" s="6">
        <f t="shared" si="13"/>
        <v>0.43253968253968256</v>
      </c>
    </row>
    <row r="14" spans="1:101" x14ac:dyDescent="0.3">
      <c r="A14" s="132" t="s">
        <v>662</v>
      </c>
      <c r="B14" s="132" t="s">
        <v>560</v>
      </c>
      <c r="C14" s="132" t="s">
        <v>661</v>
      </c>
      <c r="D14" s="131" t="s">
        <v>699</v>
      </c>
      <c r="E14" s="130" t="s">
        <v>385</v>
      </c>
      <c r="F14" s="123">
        <v>48.2</v>
      </c>
      <c r="G14" s="123">
        <v>9.39</v>
      </c>
      <c r="H14" s="223">
        <v>3.97</v>
      </c>
      <c r="I14" s="223">
        <v>6.02</v>
      </c>
      <c r="J14" s="123">
        <f t="shared" si="14"/>
        <v>9.5922060000000009</v>
      </c>
      <c r="K14" s="123">
        <v>0.17</v>
      </c>
      <c r="L14" s="123">
        <v>20.2</v>
      </c>
      <c r="M14" s="123">
        <v>8.9700000000000006</v>
      </c>
      <c r="N14" s="123">
        <v>1.45</v>
      </c>
      <c r="O14" s="123">
        <v>0.84</v>
      </c>
      <c r="P14" s="123">
        <v>0.43</v>
      </c>
      <c r="Q14" s="123">
        <v>0.18</v>
      </c>
      <c r="R14" s="123">
        <v>0.23</v>
      </c>
      <c r="S14" s="123">
        <v>100.05</v>
      </c>
      <c r="T14" s="124">
        <v>80</v>
      </c>
      <c r="U14" s="124">
        <v>87</v>
      </c>
      <c r="V14" s="123">
        <v>2.29</v>
      </c>
      <c r="W14" s="123">
        <v>30.76</v>
      </c>
      <c r="X14" s="123">
        <v>62.19</v>
      </c>
      <c r="Y14" s="123">
        <v>7.05</v>
      </c>
      <c r="Z14" s="123">
        <v>0.49</v>
      </c>
      <c r="AA14" s="123">
        <v>101</v>
      </c>
      <c r="AB14" s="123"/>
      <c r="AC14" s="123"/>
      <c r="AD14" s="123">
        <v>7.36</v>
      </c>
      <c r="AE14" s="123"/>
      <c r="AF14" s="123">
        <v>1249</v>
      </c>
      <c r="AG14" s="123">
        <v>0.11</v>
      </c>
      <c r="AH14" s="123"/>
      <c r="AI14" s="123">
        <v>1.69</v>
      </c>
      <c r="AJ14" s="123">
        <v>1.02</v>
      </c>
      <c r="AK14" s="123">
        <v>0.49</v>
      </c>
      <c r="AL14" s="123"/>
      <c r="AM14" s="123">
        <v>1.58</v>
      </c>
      <c r="AN14" s="123">
        <v>0.75</v>
      </c>
      <c r="AO14" s="123">
        <v>0.36</v>
      </c>
      <c r="AP14" s="123">
        <v>3.23</v>
      </c>
      <c r="AQ14" s="123"/>
      <c r="AR14" s="123">
        <v>0.15</v>
      </c>
      <c r="AS14" s="123"/>
      <c r="AT14" s="123">
        <v>0.59</v>
      </c>
      <c r="AU14" s="123">
        <v>5.36</v>
      </c>
      <c r="AV14" s="123">
        <v>708</v>
      </c>
      <c r="AW14" s="123">
        <v>2.4500000000000002</v>
      </c>
      <c r="AX14" s="123">
        <v>1.0900000000000001</v>
      </c>
      <c r="AY14" s="123">
        <v>10</v>
      </c>
      <c r="AZ14" s="123"/>
      <c r="BA14" s="123">
        <v>29</v>
      </c>
      <c r="BB14" s="123">
        <v>1.48</v>
      </c>
      <c r="BC14" s="123">
        <v>506</v>
      </c>
      <c r="BD14" s="123">
        <v>0.04</v>
      </c>
      <c r="BE14" s="123">
        <v>0.26</v>
      </c>
      <c r="BF14" s="123">
        <v>0.32</v>
      </c>
      <c r="BG14" s="123">
        <v>2403.6999999999998</v>
      </c>
      <c r="BH14" s="123"/>
      <c r="BI14" s="123">
        <v>0.15</v>
      </c>
      <c r="BJ14" s="123">
        <v>0.11</v>
      </c>
      <c r="BK14" s="123">
        <v>188</v>
      </c>
      <c r="BL14" s="123"/>
      <c r="BM14" s="123">
        <v>8.9499999999999993</v>
      </c>
      <c r="BN14" s="123">
        <v>0.99</v>
      </c>
      <c r="BO14" s="123"/>
      <c r="BP14" s="123">
        <v>22</v>
      </c>
      <c r="BQ14" s="124">
        <v>22</v>
      </c>
      <c r="BR14" s="123">
        <f t="shared" si="0"/>
        <v>1.4080209241499564</v>
      </c>
      <c r="BS14" s="6">
        <f t="shared" si="1"/>
        <v>1.1456850383024879</v>
      </c>
      <c r="BT14" s="6">
        <f t="shared" si="2"/>
        <v>2.0650953984287321</v>
      </c>
      <c r="BU14" s="123">
        <v>2.46</v>
      </c>
      <c r="BV14" s="123">
        <v>3.62</v>
      </c>
      <c r="BW14" s="123">
        <v>1.71</v>
      </c>
      <c r="BX14" s="123">
        <v>0.59</v>
      </c>
      <c r="BY14" s="123">
        <v>0.04</v>
      </c>
      <c r="BZ14" s="123">
        <v>15.05</v>
      </c>
      <c r="CA14" s="123">
        <v>0.18</v>
      </c>
      <c r="CB14" s="123">
        <v>0.01</v>
      </c>
      <c r="CC14" s="123">
        <v>268.57</v>
      </c>
      <c r="CD14" s="123">
        <v>7.0000000000000007E-2</v>
      </c>
      <c r="CE14" s="123">
        <v>0.14000000000000001</v>
      </c>
      <c r="CF14" s="123">
        <v>9.6199999999999992</v>
      </c>
      <c r="CG14" s="123">
        <v>0.46</v>
      </c>
      <c r="CH14" s="123">
        <v>0.64</v>
      </c>
      <c r="CI14" s="123">
        <v>0.98</v>
      </c>
      <c r="CJ14" s="123">
        <v>0.95</v>
      </c>
      <c r="CK14" s="123">
        <v>0.56999999999999995</v>
      </c>
      <c r="CL14" s="123">
        <v>0.16</v>
      </c>
      <c r="CM14" s="6">
        <f t="shared" si="3"/>
        <v>31.269349845201237</v>
      </c>
      <c r="CN14" s="6">
        <f t="shared" si="4"/>
        <v>0.1826625386996904</v>
      </c>
      <c r="CO14" s="116">
        <f t="shared" si="5"/>
        <v>0.32323232323232326</v>
      </c>
      <c r="CP14" s="116">
        <f t="shared" si="6"/>
        <v>94.402985074626855</v>
      </c>
      <c r="CQ14" s="116">
        <f t="shared" si="7"/>
        <v>2.6818181818181817E-2</v>
      </c>
      <c r="CR14" s="116">
        <f t="shared" si="8"/>
        <v>1.4545454545454545E-2</v>
      </c>
      <c r="CS14" s="116">
        <f t="shared" si="9"/>
        <v>1.1173184357541901</v>
      </c>
      <c r="CT14" s="116">
        <f t="shared" si="10"/>
        <v>6.5921787709497207E-2</v>
      </c>
      <c r="CU14" s="6">
        <f t="shared" si="11"/>
        <v>3.0040816326530613</v>
      </c>
      <c r="CV14" s="6">
        <f t="shared" si="12"/>
        <v>9.9071207430340563E-2</v>
      </c>
      <c r="CW14" s="6">
        <f t="shared" si="13"/>
        <v>0.45820433436532509</v>
      </c>
    </row>
    <row r="15" spans="1:101" x14ac:dyDescent="0.3">
      <c r="A15" s="132" t="s">
        <v>662</v>
      </c>
      <c r="B15" s="132" t="s">
        <v>560</v>
      </c>
      <c r="C15" s="132" t="s">
        <v>661</v>
      </c>
      <c r="D15" s="131" t="s">
        <v>698</v>
      </c>
      <c r="E15" s="130" t="s">
        <v>385</v>
      </c>
      <c r="F15" s="123">
        <v>47.7</v>
      </c>
      <c r="G15" s="123">
        <v>8.64</v>
      </c>
      <c r="H15" s="223">
        <v>3.65</v>
      </c>
      <c r="I15" s="223">
        <v>6.53</v>
      </c>
      <c r="J15" s="123">
        <f t="shared" si="14"/>
        <v>9.8142700000000005</v>
      </c>
      <c r="K15" s="123">
        <v>0.18</v>
      </c>
      <c r="L15" s="123">
        <v>22.3</v>
      </c>
      <c r="M15" s="123">
        <v>8.41</v>
      </c>
      <c r="N15" s="123">
        <v>1.38</v>
      </c>
      <c r="O15" s="123">
        <v>0.85</v>
      </c>
      <c r="P15" s="123">
        <v>0.41</v>
      </c>
      <c r="Q15" s="123">
        <v>0.17</v>
      </c>
      <c r="R15" s="123">
        <v>0</v>
      </c>
      <c r="S15" s="123">
        <v>100.22</v>
      </c>
      <c r="T15" s="124">
        <v>81</v>
      </c>
      <c r="U15" s="124">
        <v>87</v>
      </c>
      <c r="V15" s="123">
        <v>2.23</v>
      </c>
      <c r="W15" s="123">
        <v>29.33</v>
      </c>
      <c r="X15" s="123">
        <v>64.25</v>
      </c>
      <c r="Y15" s="123">
        <v>6.42</v>
      </c>
      <c r="Z15" s="123">
        <v>0.46</v>
      </c>
      <c r="AA15" s="123">
        <v>90</v>
      </c>
      <c r="AB15" s="123"/>
      <c r="AC15" s="123"/>
      <c r="AD15" s="123">
        <v>7.27</v>
      </c>
      <c r="AE15" s="123"/>
      <c r="AF15" s="123">
        <v>1284</v>
      </c>
      <c r="AG15" s="123">
        <v>0.11</v>
      </c>
      <c r="AH15" s="123"/>
      <c r="AI15" s="123">
        <v>1.67</v>
      </c>
      <c r="AJ15" s="123">
        <v>1</v>
      </c>
      <c r="AK15" s="123">
        <v>0.48</v>
      </c>
      <c r="AL15" s="123"/>
      <c r="AM15" s="123">
        <v>1.56</v>
      </c>
      <c r="AN15" s="123">
        <v>0.73</v>
      </c>
      <c r="AO15" s="123">
        <v>0.35</v>
      </c>
      <c r="AP15" s="123">
        <v>3.13</v>
      </c>
      <c r="AQ15" s="123"/>
      <c r="AR15" s="123">
        <v>0.15</v>
      </c>
      <c r="AS15" s="123"/>
      <c r="AT15" s="123">
        <v>0.57999999999999996</v>
      </c>
      <c r="AU15" s="123">
        <v>5.24</v>
      </c>
      <c r="AV15" s="123">
        <v>801</v>
      </c>
      <c r="AW15" s="123">
        <v>2.37</v>
      </c>
      <c r="AX15" s="123">
        <v>1.07</v>
      </c>
      <c r="AY15" s="123">
        <v>12</v>
      </c>
      <c r="AZ15" s="123"/>
      <c r="BA15" s="123">
        <v>29</v>
      </c>
      <c r="BB15" s="123">
        <v>1.46</v>
      </c>
      <c r="BC15" s="123">
        <v>489</v>
      </c>
      <c r="BD15" s="123">
        <v>0.04</v>
      </c>
      <c r="BE15" s="123">
        <v>0.26</v>
      </c>
      <c r="BF15" s="123">
        <v>0.28999999999999998</v>
      </c>
      <c r="BG15" s="123">
        <v>2291.9</v>
      </c>
      <c r="BH15" s="123"/>
      <c r="BI15" s="123">
        <v>0.15</v>
      </c>
      <c r="BJ15" s="123">
        <v>0.11</v>
      </c>
      <c r="BK15" s="123">
        <v>212</v>
      </c>
      <c r="BL15" s="123"/>
      <c r="BM15" s="123">
        <v>8.7899999999999991</v>
      </c>
      <c r="BN15" s="123">
        <v>0.99</v>
      </c>
      <c r="BO15" s="123"/>
      <c r="BP15" s="123">
        <v>21</v>
      </c>
      <c r="BQ15" s="124">
        <v>21</v>
      </c>
      <c r="BR15" s="123">
        <f t="shared" si="0"/>
        <v>1.3831197525408749</v>
      </c>
      <c r="BS15" s="6">
        <f t="shared" si="1"/>
        <v>1.1321266354823403</v>
      </c>
      <c r="BT15" s="6">
        <f t="shared" si="2"/>
        <v>2.0398428731762066</v>
      </c>
      <c r="BU15" s="123">
        <v>2.39</v>
      </c>
      <c r="BV15" s="123">
        <v>3.59</v>
      </c>
      <c r="BW15" s="123">
        <v>1.7</v>
      </c>
      <c r="BX15" s="123">
        <v>0.59</v>
      </c>
      <c r="BY15" s="123">
        <v>0.04</v>
      </c>
      <c r="BZ15" s="123">
        <v>16.170000000000002</v>
      </c>
      <c r="CA15" s="123">
        <v>0.19</v>
      </c>
      <c r="CB15" s="123">
        <v>0.01</v>
      </c>
      <c r="CC15" s="123">
        <v>260.74</v>
      </c>
      <c r="CD15" s="123">
        <v>7.0000000000000007E-2</v>
      </c>
      <c r="CE15" s="123">
        <v>0.14000000000000001</v>
      </c>
      <c r="CF15" s="123">
        <v>9.4700000000000006</v>
      </c>
      <c r="CG15" s="123">
        <v>0.45</v>
      </c>
      <c r="CH15" s="123">
        <v>0.62</v>
      </c>
      <c r="CI15" s="123">
        <v>0.97</v>
      </c>
      <c r="CJ15" s="123">
        <v>0.96</v>
      </c>
      <c r="CK15" s="123">
        <v>0.56000000000000005</v>
      </c>
      <c r="CL15" s="123">
        <v>0.16</v>
      </c>
      <c r="CM15" s="6">
        <f t="shared" si="3"/>
        <v>28.753993610223642</v>
      </c>
      <c r="CN15" s="6">
        <f t="shared" si="4"/>
        <v>0.1853035143769968</v>
      </c>
      <c r="CO15" s="116">
        <f t="shared" si="5"/>
        <v>0.29292929292929293</v>
      </c>
      <c r="CP15" s="116">
        <f t="shared" si="6"/>
        <v>93.320610687022892</v>
      </c>
      <c r="CQ15" s="116">
        <f t="shared" si="7"/>
        <v>2.7619047619047616E-2</v>
      </c>
      <c r="CR15" s="116">
        <f t="shared" si="8"/>
        <v>1.3809523809523808E-2</v>
      </c>
      <c r="CS15" s="116">
        <f t="shared" si="9"/>
        <v>1.3651877133105803</v>
      </c>
      <c r="CT15" s="116">
        <f t="shared" si="10"/>
        <v>6.5984072810011382E-2</v>
      </c>
      <c r="CU15" s="6">
        <f t="shared" si="11"/>
        <v>3.0675105485232064</v>
      </c>
      <c r="CV15" s="6">
        <f t="shared" si="12"/>
        <v>9.2651757188498399E-2</v>
      </c>
      <c r="CW15" s="6">
        <f t="shared" si="13"/>
        <v>0.46645367412140576</v>
      </c>
    </row>
    <row r="16" spans="1:101" x14ac:dyDescent="0.3">
      <c r="A16" s="132" t="s">
        <v>662</v>
      </c>
      <c r="B16" s="132" t="s">
        <v>155</v>
      </c>
      <c r="C16" s="132" t="s">
        <v>661</v>
      </c>
      <c r="D16" s="131" t="s">
        <v>697</v>
      </c>
      <c r="E16" s="130" t="s">
        <v>385</v>
      </c>
      <c r="F16" s="123">
        <v>52.6</v>
      </c>
      <c r="G16" s="123">
        <v>18.100000000000001</v>
      </c>
      <c r="H16" s="223">
        <v>4.1100000000000003</v>
      </c>
      <c r="I16" s="223">
        <v>5.03</v>
      </c>
      <c r="J16" s="123">
        <f t="shared" si="14"/>
        <v>8.7281779999999998</v>
      </c>
      <c r="K16" s="123">
        <v>0.26</v>
      </c>
      <c r="L16" s="123">
        <v>3.64</v>
      </c>
      <c r="M16" s="123">
        <v>9.14</v>
      </c>
      <c r="N16" s="123">
        <v>3.24</v>
      </c>
      <c r="O16" s="123">
        <v>1.27</v>
      </c>
      <c r="P16" s="123">
        <v>0.36</v>
      </c>
      <c r="Q16" s="123">
        <v>0.19</v>
      </c>
      <c r="R16" s="123">
        <v>1.03</v>
      </c>
      <c r="S16" s="123">
        <v>98.97</v>
      </c>
      <c r="T16" s="124">
        <v>44</v>
      </c>
      <c r="U16" s="124">
        <v>76</v>
      </c>
      <c r="V16" s="123">
        <v>4.51</v>
      </c>
      <c r="W16" s="123">
        <v>52.86</v>
      </c>
      <c r="X16" s="123">
        <v>21.05</v>
      </c>
      <c r="Y16" s="123">
        <v>26.08</v>
      </c>
      <c r="Z16" s="123">
        <v>2.5099999999999998</v>
      </c>
      <c r="AA16" s="123">
        <v>255</v>
      </c>
      <c r="AB16" s="123"/>
      <c r="AC16" s="123"/>
      <c r="AD16" s="123">
        <v>16</v>
      </c>
      <c r="AE16" s="123"/>
      <c r="AF16" s="123">
        <v>29</v>
      </c>
      <c r="AG16" s="123">
        <v>0.17</v>
      </c>
      <c r="AH16" s="123"/>
      <c r="AI16" s="123">
        <v>2.61</v>
      </c>
      <c r="AJ16" s="123">
        <v>1.55</v>
      </c>
      <c r="AK16" s="123">
        <v>0.85</v>
      </c>
      <c r="AL16" s="123"/>
      <c r="AM16" s="123">
        <v>2.58</v>
      </c>
      <c r="AN16" s="123">
        <v>1.85</v>
      </c>
      <c r="AO16" s="123">
        <v>0.54</v>
      </c>
      <c r="AP16" s="123">
        <v>7.51</v>
      </c>
      <c r="AQ16" s="123"/>
      <c r="AR16" s="123">
        <v>0.23</v>
      </c>
      <c r="AS16" s="123"/>
      <c r="AT16" s="123">
        <v>1.66</v>
      </c>
      <c r="AU16" s="123">
        <v>11</v>
      </c>
      <c r="AV16" s="123">
        <v>10</v>
      </c>
      <c r="AW16" s="123">
        <v>2.2200000000000002</v>
      </c>
      <c r="AX16" s="123">
        <v>2.35</v>
      </c>
      <c r="AY16" s="123">
        <v>18</v>
      </c>
      <c r="AZ16" s="123"/>
      <c r="BA16" s="123">
        <v>23</v>
      </c>
      <c r="BB16" s="123">
        <v>2.61</v>
      </c>
      <c r="BC16" s="123">
        <v>602</v>
      </c>
      <c r="BD16" s="123">
        <v>0.08</v>
      </c>
      <c r="BE16" s="123">
        <v>0.41</v>
      </c>
      <c r="BF16" s="123">
        <v>0.77</v>
      </c>
      <c r="BG16" s="123">
        <v>2012.4</v>
      </c>
      <c r="BH16" s="123"/>
      <c r="BI16" s="123">
        <v>0.23</v>
      </c>
      <c r="BJ16" s="123">
        <v>0.27</v>
      </c>
      <c r="BK16" s="123">
        <v>221</v>
      </c>
      <c r="BL16" s="123"/>
      <c r="BM16" s="123">
        <v>15</v>
      </c>
      <c r="BN16" s="123">
        <v>1.53</v>
      </c>
      <c r="BO16" s="123"/>
      <c r="BP16" s="123">
        <v>61</v>
      </c>
      <c r="BQ16" s="124">
        <v>50</v>
      </c>
      <c r="BR16" s="123">
        <f t="shared" si="0"/>
        <v>1.8563836361389197</v>
      </c>
      <c r="BS16" s="6">
        <f t="shared" si="1"/>
        <v>1.1448874851954205</v>
      </c>
      <c r="BT16" s="6">
        <f t="shared" si="2"/>
        <v>2.9048656499636891</v>
      </c>
      <c r="BU16" s="123">
        <v>4.07</v>
      </c>
      <c r="BV16" s="123">
        <v>4.21</v>
      </c>
      <c r="BW16" s="123">
        <v>1.71</v>
      </c>
      <c r="BX16" s="123">
        <v>1.08</v>
      </c>
      <c r="BY16" s="123">
        <v>0.05</v>
      </c>
      <c r="BZ16" s="123">
        <v>20.49</v>
      </c>
      <c r="CA16" s="123">
        <v>0.22</v>
      </c>
      <c r="CB16" s="123">
        <v>0.03</v>
      </c>
      <c r="CC16" s="123">
        <v>134.16</v>
      </c>
      <c r="CD16" s="123">
        <v>0.11</v>
      </c>
      <c r="CE16" s="123">
        <v>0.16</v>
      </c>
      <c r="CF16" s="123">
        <v>4.13</v>
      </c>
      <c r="CG16" s="123">
        <v>0.67</v>
      </c>
      <c r="CH16" s="123">
        <v>0.32</v>
      </c>
      <c r="CI16" s="123">
        <v>1</v>
      </c>
      <c r="CJ16" s="123">
        <v>0.92</v>
      </c>
      <c r="CK16" s="123">
        <v>0.74</v>
      </c>
      <c r="CL16" s="123">
        <v>0.14000000000000001</v>
      </c>
      <c r="CM16" s="6">
        <f t="shared" si="3"/>
        <v>33.954727030625833</v>
      </c>
      <c r="CN16" s="6">
        <f t="shared" si="4"/>
        <v>0.22103861517976031</v>
      </c>
      <c r="CO16" s="116">
        <f t="shared" si="5"/>
        <v>0.50326797385620914</v>
      </c>
      <c r="CP16" s="116">
        <f t="shared" si="6"/>
        <v>54.727272727272727</v>
      </c>
      <c r="CQ16" s="116">
        <f t="shared" si="7"/>
        <v>2.721311475409836E-2</v>
      </c>
      <c r="CR16" s="116">
        <f t="shared" si="8"/>
        <v>1.2622950819672131E-2</v>
      </c>
      <c r="CS16" s="116">
        <f t="shared" si="9"/>
        <v>1.2</v>
      </c>
      <c r="CT16" s="116">
        <f t="shared" si="10"/>
        <v>0.11066666666666666</v>
      </c>
      <c r="CU16" s="6">
        <f t="shared" si="11"/>
        <v>7.2072072072072064</v>
      </c>
      <c r="CV16" s="6">
        <f t="shared" si="12"/>
        <v>0.10252996005326233</v>
      </c>
      <c r="CW16" s="6">
        <f t="shared" si="13"/>
        <v>0.34753661784287615</v>
      </c>
    </row>
    <row r="17" spans="1:101" x14ac:dyDescent="0.3">
      <c r="A17" s="132" t="s">
        <v>662</v>
      </c>
      <c r="B17" s="132" t="s">
        <v>560</v>
      </c>
      <c r="C17" s="132" t="s">
        <v>661</v>
      </c>
      <c r="D17" s="131" t="s">
        <v>696</v>
      </c>
      <c r="E17" s="130" t="s">
        <v>385</v>
      </c>
      <c r="F17" s="123">
        <v>47.7</v>
      </c>
      <c r="G17" s="123">
        <v>16</v>
      </c>
      <c r="H17" s="223">
        <v>3.49</v>
      </c>
      <c r="I17" s="223">
        <v>4.63</v>
      </c>
      <c r="J17" s="123">
        <f t="shared" si="14"/>
        <v>7.770302</v>
      </c>
      <c r="K17" s="123">
        <v>0.14000000000000001</v>
      </c>
      <c r="L17" s="123">
        <v>12.1</v>
      </c>
      <c r="M17" s="123">
        <v>11.6</v>
      </c>
      <c r="N17" s="123">
        <v>1.86</v>
      </c>
      <c r="O17" s="123">
        <v>0.72</v>
      </c>
      <c r="P17" s="123">
        <v>0.45</v>
      </c>
      <c r="Q17" s="123">
        <v>0.22</v>
      </c>
      <c r="R17" s="123">
        <v>1.44</v>
      </c>
      <c r="S17" s="123">
        <v>100.35</v>
      </c>
      <c r="T17" s="124">
        <v>75</v>
      </c>
      <c r="U17" s="124">
        <v>87</v>
      </c>
      <c r="V17" s="123">
        <v>2.58</v>
      </c>
      <c r="W17" s="123">
        <v>35.61</v>
      </c>
      <c r="X17" s="123">
        <v>53.07</v>
      </c>
      <c r="Y17" s="123">
        <v>11.32</v>
      </c>
      <c r="Z17" s="123">
        <v>0.67</v>
      </c>
      <c r="AA17" s="123">
        <v>63</v>
      </c>
      <c r="AB17" s="123"/>
      <c r="AC17" s="123"/>
      <c r="AD17" s="123">
        <v>9.74</v>
      </c>
      <c r="AE17" s="123"/>
      <c r="AF17" s="123">
        <v>588</v>
      </c>
      <c r="AG17" s="123">
        <v>7.0000000000000007E-2</v>
      </c>
      <c r="AH17" s="123"/>
      <c r="AI17" s="123">
        <v>1.78</v>
      </c>
      <c r="AJ17" s="123">
        <v>0.98</v>
      </c>
      <c r="AK17" s="123">
        <v>0.67</v>
      </c>
      <c r="AL17" s="123"/>
      <c r="AM17" s="123">
        <v>1.95</v>
      </c>
      <c r="AN17" s="123">
        <v>0.88</v>
      </c>
      <c r="AO17" s="123">
        <v>0.36</v>
      </c>
      <c r="AP17" s="123">
        <v>4.1100000000000003</v>
      </c>
      <c r="AQ17" s="123"/>
      <c r="AR17" s="123">
        <v>0.14000000000000001</v>
      </c>
      <c r="AS17" s="123"/>
      <c r="AT17" s="123">
        <v>0.71</v>
      </c>
      <c r="AU17" s="123">
        <v>6.87</v>
      </c>
      <c r="AV17" s="123">
        <v>320</v>
      </c>
      <c r="AW17" s="123">
        <v>1.58</v>
      </c>
      <c r="AX17" s="123">
        <v>1.45</v>
      </c>
      <c r="AY17" s="123">
        <v>11</v>
      </c>
      <c r="AZ17" s="123"/>
      <c r="BA17" s="123">
        <v>38</v>
      </c>
      <c r="BB17" s="123">
        <v>1.85</v>
      </c>
      <c r="BC17" s="123">
        <v>500</v>
      </c>
      <c r="BD17" s="123">
        <v>0.04</v>
      </c>
      <c r="BE17" s="123">
        <v>0.3</v>
      </c>
      <c r="BF17" s="123">
        <v>0.39</v>
      </c>
      <c r="BG17" s="123">
        <v>2515.5</v>
      </c>
      <c r="BH17" s="123"/>
      <c r="BI17" s="123">
        <v>0.14000000000000001</v>
      </c>
      <c r="BJ17" s="123">
        <v>0.14000000000000001</v>
      </c>
      <c r="BK17" s="123">
        <v>189</v>
      </c>
      <c r="BL17" s="123"/>
      <c r="BM17" s="123">
        <v>9.27</v>
      </c>
      <c r="BN17" s="123">
        <v>0.93</v>
      </c>
      <c r="BO17" s="123"/>
      <c r="BP17" s="123">
        <v>27</v>
      </c>
      <c r="BQ17" s="124">
        <v>36</v>
      </c>
      <c r="BR17" s="123">
        <f t="shared" si="0"/>
        <v>1.4333042720139493</v>
      </c>
      <c r="BS17" s="6">
        <f t="shared" si="1"/>
        <v>1.2845493252507756</v>
      </c>
      <c r="BT17" s="6">
        <f t="shared" si="2"/>
        <v>2.9091995221027478</v>
      </c>
      <c r="BU17" s="123">
        <v>2.91</v>
      </c>
      <c r="BV17" s="123">
        <v>3.71</v>
      </c>
      <c r="BW17" s="123">
        <v>1.92</v>
      </c>
      <c r="BX17" s="123">
        <v>0.77</v>
      </c>
      <c r="BY17" s="123">
        <v>0.05</v>
      </c>
      <c r="BZ17" s="123">
        <v>16.16</v>
      </c>
      <c r="CA17" s="123">
        <v>0.17</v>
      </c>
      <c r="CB17" s="123">
        <v>0.01</v>
      </c>
      <c r="CC17" s="123">
        <v>271.36</v>
      </c>
      <c r="CD17" s="123">
        <v>0.08</v>
      </c>
      <c r="CE17" s="123">
        <v>0.13</v>
      </c>
      <c r="CF17" s="123">
        <v>4.76</v>
      </c>
      <c r="CG17" s="123">
        <v>0.45</v>
      </c>
      <c r="CH17" s="123">
        <v>0.54</v>
      </c>
      <c r="CI17" s="123">
        <v>1.08</v>
      </c>
      <c r="CJ17" s="123">
        <v>0.97</v>
      </c>
      <c r="CK17" s="123">
        <v>0.53</v>
      </c>
      <c r="CL17" s="123">
        <v>0.14000000000000001</v>
      </c>
      <c r="CM17" s="6">
        <f t="shared" si="3"/>
        <v>15.32846715328467</v>
      </c>
      <c r="CN17" s="6">
        <f t="shared" si="4"/>
        <v>0.1727493917274939</v>
      </c>
      <c r="CO17" s="116">
        <f t="shared" si="5"/>
        <v>0.41935483870967744</v>
      </c>
      <c r="CP17" s="116">
        <f t="shared" si="6"/>
        <v>72.780203784570602</v>
      </c>
      <c r="CQ17" s="116">
        <f t="shared" si="7"/>
        <v>2.6296296296296293E-2</v>
      </c>
      <c r="CR17" s="116">
        <f t="shared" si="8"/>
        <v>1.4444444444444446E-2</v>
      </c>
      <c r="CS17" s="116">
        <f t="shared" si="9"/>
        <v>1.1866235167206041</v>
      </c>
      <c r="CT17" s="116">
        <f t="shared" si="10"/>
        <v>7.6591154261057171E-2</v>
      </c>
      <c r="CU17" s="6">
        <f t="shared" si="11"/>
        <v>6.1645569620253164</v>
      </c>
      <c r="CV17" s="6">
        <f t="shared" si="12"/>
        <v>9.4890510948905105E-2</v>
      </c>
      <c r="CW17" s="6">
        <f t="shared" si="13"/>
        <v>0.45012165450121655</v>
      </c>
    </row>
    <row r="18" spans="1:101" x14ac:dyDescent="0.3">
      <c r="A18" s="132" t="s">
        <v>662</v>
      </c>
      <c r="B18" s="132" t="s">
        <v>155</v>
      </c>
      <c r="C18" s="132" t="s">
        <v>661</v>
      </c>
      <c r="D18" s="131" t="s">
        <v>695</v>
      </c>
      <c r="E18" s="130" t="s">
        <v>385</v>
      </c>
      <c r="F18" s="123">
        <v>48.5</v>
      </c>
      <c r="G18" s="123">
        <v>16.3</v>
      </c>
      <c r="H18" s="223">
        <v>3.35</v>
      </c>
      <c r="I18" s="223">
        <v>4.99</v>
      </c>
      <c r="J18" s="123">
        <f t="shared" si="14"/>
        <v>8.0043299999999995</v>
      </c>
      <c r="K18" s="123">
        <v>0.14000000000000001</v>
      </c>
      <c r="L18" s="123">
        <v>11.6</v>
      </c>
      <c r="M18" s="123">
        <v>11.9</v>
      </c>
      <c r="N18" s="123">
        <v>1.94</v>
      </c>
      <c r="O18" s="123">
        <v>0.72</v>
      </c>
      <c r="P18" s="123">
        <v>0.48</v>
      </c>
      <c r="Q18" s="123">
        <v>0.23</v>
      </c>
      <c r="R18" s="123">
        <v>0.14000000000000001</v>
      </c>
      <c r="S18" s="123">
        <v>100.29</v>
      </c>
      <c r="T18" s="124">
        <v>73</v>
      </c>
      <c r="U18" s="124">
        <v>87</v>
      </c>
      <c r="V18" s="123">
        <v>2.66</v>
      </c>
      <c r="W18" s="123">
        <v>36.9</v>
      </c>
      <c r="X18" s="123">
        <v>51.33</v>
      </c>
      <c r="Y18" s="123">
        <v>11.77</v>
      </c>
      <c r="Z18" s="123">
        <v>0.72</v>
      </c>
      <c r="AA18" s="123">
        <v>67</v>
      </c>
      <c r="AB18" s="123"/>
      <c r="AC18" s="123"/>
      <c r="AD18" s="123">
        <v>9.8699999999999992</v>
      </c>
      <c r="AE18" s="123"/>
      <c r="AF18" s="123">
        <v>540</v>
      </c>
      <c r="AG18" s="123">
        <v>0.05</v>
      </c>
      <c r="AH18" s="123"/>
      <c r="AI18" s="123">
        <v>1.81</v>
      </c>
      <c r="AJ18" s="123">
        <v>1</v>
      </c>
      <c r="AK18" s="123">
        <v>0.68</v>
      </c>
      <c r="AL18" s="123"/>
      <c r="AM18" s="123">
        <v>1.92</v>
      </c>
      <c r="AN18" s="123">
        <v>0.88</v>
      </c>
      <c r="AO18" s="123">
        <v>0.36</v>
      </c>
      <c r="AP18" s="123">
        <v>4.34</v>
      </c>
      <c r="AQ18" s="123"/>
      <c r="AR18" s="123">
        <v>0.14000000000000001</v>
      </c>
      <c r="AS18" s="123"/>
      <c r="AT18" s="123">
        <v>0.65</v>
      </c>
      <c r="AU18" s="123">
        <v>6.97</v>
      </c>
      <c r="AV18" s="123">
        <v>325</v>
      </c>
      <c r="AW18" s="123">
        <v>1.28</v>
      </c>
      <c r="AX18" s="123">
        <v>1.46</v>
      </c>
      <c r="AY18" s="123">
        <v>11</v>
      </c>
      <c r="AZ18" s="123"/>
      <c r="BA18" s="123">
        <v>25</v>
      </c>
      <c r="BB18" s="123">
        <v>1.88</v>
      </c>
      <c r="BC18" s="123">
        <v>514</v>
      </c>
      <c r="BD18" s="123">
        <v>0.04</v>
      </c>
      <c r="BE18" s="123">
        <v>0.3</v>
      </c>
      <c r="BF18" s="123">
        <v>0.38</v>
      </c>
      <c r="BG18" s="123">
        <v>2683.2</v>
      </c>
      <c r="BH18" s="123"/>
      <c r="BI18" s="123">
        <v>0.14000000000000001</v>
      </c>
      <c r="BJ18" s="123">
        <v>0.14000000000000001</v>
      </c>
      <c r="BK18" s="123">
        <v>175</v>
      </c>
      <c r="BL18" s="123"/>
      <c r="BM18" s="123">
        <v>9.33</v>
      </c>
      <c r="BN18" s="123">
        <v>0.96</v>
      </c>
      <c r="BO18" s="123"/>
      <c r="BP18" s="123">
        <v>27</v>
      </c>
      <c r="BQ18" s="124">
        <v>34</v>
      </c>
      <c r="BR18" s="123">
        <f t="shared" si="0"/>
        <v>1.4893617021276595</v>
      </c>
      <c r="BS18" s="6">
        <f t="shared" si="1"/>
        <v>1.2653803131991053</v>
      </c>
      <c r="BT18" s="6">
        <f t="shared" si="2"/>
        <v>2.8559027777777777</v>
      </c>
      <c r="BU18" s="123">
        <v>2.89</v>
      </c>
      <c r="BV18" s="123">
        <v>3.71</v>
      </c>
      <c r="BW18" s="123">
        <v>1.9</v>
      </c>
      <c r="BX18" s="123">
        <v>0.68</v>
      </c>
      <c r="BY18" s="123">
        <v>0.04</v>
      </c>
      <c r="BZ18" s="123">
        <v>16.329999999999998</v>
      </c>
      <c r="CA18" s="123">
        <v>0.15</v>
      </c>
      <c r="CB18" s="123">
        <v>0.01</v>
      </c>
      <c r="CC18" s="123">
        <v>287.58999999999997</v>
      </c>
      <c r="CD18" s="123">
        <v>7.0000000000000007E-2</v>
      </c>
      <c r="CE18" s="123">
        <v>0.12</v>
      </c>
      <c r="CF18" s="123">
        <v>3.81</v>
      </c>
      <c r="CG18" s="123">
        <v>0.44</v>
      </c>
      <c r="CH18" s="123">
        <v>0.57999999999999996</v>
      </c>
      <c r="CI18" s="123">
        <v>1.0900000000000001</v>
      </c>
      <c r="CJ18" s="123">
        <v>0.95</v>
      </c>
      <c r="CK18" s="123">
        <v>0.52</v>
      </c>
      <c r="CL18" s="123">
        <v>0.13</v>
      </c>
      <c r="CM18" s="6">
        <f t="shared" si="3"/>
        <v>15.43778801843318</v>
      </c>
      <c r="CN18" s="6">
        <f t="shared" si="4"/>
        <v>0.14976958525345624</v>
      </c>
      <c r="CO18" s="116">
        <f t="shared" si="5"/>
        <v>0.39583333333333337</v>
      </c>
      <c r="CP18" s="116">
        <f t="shared" si="6"/>
        <v>73.744619799139173</v>
      </c>
      <c r="CQ18" s="116">
        <f t="shared" si="7"/>
        <v>2.4074074074074074E-2</v>
      </c>
      <c r="CR18" s="116">
        <f t="shared" si="8"/>
        <v>1.4074074074074074E-2</v>
      </c>
      <c r="CS18" s="116">
        <f t="shared" si="9"/>
        <v>1.1789924973204715</v>
      </c>
      <c r="CT18" s="116">
        <f t="shared" si="10"/>
        <v>6.9667738478027874E-2</v>
      </c>
      <c r="CU18" s="6">
        <f t="shared" si="11"/>
        <v>7.7109374999999991</v>
      </c>
      <c r="CV18" s="6">
        <f t="shared" si="12"/>
        <v>8.7557603686635954E-2</v>
      </c>
      <c r="CW18" s="6">
        <f t="shared" si="13"/>
        <v>0.43317972350230416</v>
      </c>
    </row>
    <row r="19" spans="1:101" x14ac:dyDescent="0.3">
      <c r="A19" s="132" t="s">
        <v>662</v>
      </c>
      <c r="B19" s="132" t="s">
        <v>155</v>
      </c>
      <c r="C19" s="132" t="s">
        <v>661</v>
      </c>
      <c r="D19" s="131" t="s">
        <v>694</v>
      </c>
      <c r="E19" s="130" t="s">
        <v>385</v>
      </c>
      <c r="F19" s="123">
        <v>49.8</v>
      </c>
      <c r="G19" s="123">
        <v>16.3</v>
      </c>
      <c r="H19" s="223">
        <v>4.96</v>
      </c>
      <c r="I19" s="223">
        <v>5.65</v>
      </c>
      <c r="J19" s="123">
        <f t="shared" si="14"/>
        <v>10.113008000000001</v>
      </c>
      <c r="K19" s="123">
        <v>0.2</v>
      </c>
      <c r="L19" s="123">
        <v>6.27</v>
      </c>
      <c r="M19" s="123">
        <v>11.4</v>
      </c>
      <c r="N19" s="123">
        <v>2.4900000000000002</v>
      </c>
      <c r="O19" s="123">
        <v>1.53</v>
      </c>
      <c r="P19" s="123">
        <v>0.9</v>
      </c>
      <c r="Q19" s="123">
        <v>0.33</v>
      </c>
      <c r="R19" s="123">
        <v>0.02</v>
      </c>
      <c r="S19" s="123">
        <v>99.85</v>
      </c>
      <c r="T19" s="124">
        <v>54</v>
      </c>
      <c r="U19" s="124">
        <v>83</v>
      </c>
      <c r="V19" s="123">
        <v>4.0199999999999996</v>
      </c>
      <c r="W19" s="123">
        <v>50.77</v>
      </c>
      <c r="X19" s="123">
        <v>30</v>
      </c>
      <c r="Y19" s="123">
        <v>19.23</v>
      </c>
      <c r="Z19" s="123">
        <v>1.69</v>
      </c>
      <c r="AA19" s="123">
        <v>227</v>
      </c>
      <c r="AB19" s="123"/>
      <c r="AC19" s="123"/>
      <c r="AD19" s="123">
        <v>26</v>
      </c>
      <c r="AE19" s="123"/>
      <c r="AF19" s="123">
        <v>49</v>
      </c>
      <c r="AG19" s="123">
        <v>0.24</v>
      </c>
      <c r="AH19" s="123"/>
      <c r="AI19" s="123">
        <v>3.52</v>
      </c>
      <c r="AJ19" s="123">
        <v>1.96</v>
      </c>
      <c r="AK19" s="123">
        <v>1.25</v>
      </c>
      <c r="AL19" s="123"/>
      <c r="AM19" s="123">
        <v>3.84</v>
      </c>
      <c r="AN19" s="123">
        <v>1.9</v>
      </c>
      <c r="AO19" s="123">
        <v>0.7</v>
      </c>
      <c r="AP19" s="123">
        <v>12</v>
      </c>
      <c r="AQ19" s="123"/>
      <c r="AR19" s="123">
        <v>0.28000000000000003</v>
      </c>
      <c r="AS19" s="123"/>
      <c r="AT19" s="123">
        <v>1.28</v>
      </c>
      <c r="AU19" s="123">
        <v>16</v>
      </c>
      <c r="AV19" s="123">
        <v>23</v>
      </c>
      <c r="AW19" s="123">
        <v>3.01</v>
      </c>
      <c r="AX19" s="123">
        <v>3.59</v>
      </c>
      <c r="AY19" s="123">
        <v>26</v>
      </c>
      <c r="AZ19" s="123"/>
      <c r="BA19" s="123">
        <v>35</v>
      </c>
      <c r="BB19" s="123">
        <v>4.01</v>
      </c>
      <c r="BC19" s="123">
        <v>714</v>
      </c>
      <c r="BD19" s="123">
        <v>7.0000000000000007E-2</v>
      </c>
      <c r="BE19" s="123">
        <v>0.57999999999999996</v>
      </c>
      <c r="BF19" s="123">
        <v>1.58</v>
      </c>
      <c r="BG19" s="123">
        <v>5031</v>
      </c>
      <c r="BH19" s="123"/>
      <c r="BI19" s="123">
        <v>0.28000000000000003</v>
      </c>
      <c r="BJ19" s="123">
        <v>0.55000000000000004</v>
      </c>
      <c r="BK19" s="123">
        <v>332</v>
      </c>
      <c r="BL19" s="123"/>
      <c r="BM19" s="123">
        <v>18</v>
      </c>
      <c r="BN19" s="123">
        <v>1.87</v>
      </c>
      <c r="BO19" s="123"/>
      <c r="BP19" s="123">
        <v>60</v>
      </c>
      <c r="BQ19" s="124">
        <v>18</v>
      </c>
      <c r="BR19" s="123">
        <f t="shared" si="0"/>
        <v>1.930657227897997</v>
      </c>
      <c r="BS19" s="6">
        <f t="shared" si="1"/>
        <v>1.2633241215949467</v>
      </c>
      <c r="BT19" s="6">
        <f t="shared" si="2"/>
        <v>3.8621509209744498</v>
      </c>
      <c r="BU19" s="123">
        <v>3.33</v>
      </c>
      <c r="BV19" s="123">
        <v>3.99</v>
      </c>
      <c r="BW19" s="123">
        <v>1.88</v>
      </c>
      <c r="BX19" s="123">
        <v>0.68</v>
      </c>
      <c r="BY19" s="123">
        <v>0.04</v>
      </c>
      <c r="BZ19" s="123">
        <v>17.53</v>
      </c>
      <c r="CA19" s="123">
        <v>0.11</v>
      </c>
      <c r="CB19" s="123">
        <v>0.01</v>
      </c>
      <c r="CC19" s="123">
        <v>279.5</v>
      </c>
      <c r="CD19" s="123">
        <v>7.0000000000000007E-2</v>
      </c>
      <c r="CE19" s="123">
        <v>7.0000000000000007E-2</v>
      </c>
      <c r="CF19" s="123">
        <v>3.64</v>
      </c>
      <c r="CG19" s="123">
        <v>0.44</v>
      </c>
      <c r="CH19" s="123">
        <v>0.52</v>
      </c>
      <c r="CI19" s="123">
        <v>0.97</v>
      </c>
      <c r="CJ19" s="123">
        <v>0.96</v>
      </c>
      <c r="CK19" s="123">
        <v>0.51</v>
      </c>
      <c r="CL19" s="123">
        <v>7.0000000000000007E-2</v>
      </c>
      <c r="CM19" s="6">
        <f t="shared" si="3"/>
        <v>18.916666666666668</v>
      </c>
      <c r="CN19" s="6">
        <f t="shared" si="4"/>
        <v>0.10666666666666667</v>
      </c>
      <c r="CO19" s="116">
        <f t="shared" si="5"/>
        <v>0.84491978609625662</v>
      </c>
      <c r="CP19" s="116">
        <f t="shared" si="6"/>
        <v>44.625</v>
      </c>
      <c r="CQ19" s="116">
        <f t="shared" si="7"/>
        <v>2.1333333333333333E-2</v>
      </c>
      <c r="CR19" s="116">
        <f t="shared" si="8"/>
        <v>2.6333333333333334E-2</v>
      </c>
      <c r="CS19" s="116">
        <f t="shared" si="9"/>
        <v>1.4444444444444444</v>
      </c>
      <c r="CT19" s="116">
        <f t="shared" si="10"/>
        <v>7.1111111111111111E-2</v>
      </c>
      <c r="CU19" s="6">
        <f t="shared" si="11"/>
        <v>8.6378737541528245</v>
      </c>
      <c r="CV19" s="6">
        <f t="shared" si="12"/>
        <v>0.13166666666666668</v>
      </c>
      <c r="CW19" s="6">
        <f t="shared" si="13"/>
        <v>0.33416666666666667</v>
      </c>
    </row>
    <row r="20" spans="1:101" x14ac:dyDescent="0.3">
      <c r="A20" s="132" t="s">
        <v>662</v>
      </c>
      <c r="B20" s="132" t="s">
        <v>560</v>
      </c>
      <c r="C20" s="132" t="s">
        <v>661</v>
      </c>
      <c r="D20" s="131" t="s">
        <v>693</v>
      </c>
      <c r="E20" s="130" t="s">
        <v>385</v>
      </c>
      <c r="F20" s="123">
        <v>46.8</v>
      </c>
      <c r="G20" s="123">
        <v>7.87</v>
      </c>
      <c r="H20" s="223">
        <v>4.34</v>
      </c>
      <c r="I20" s="223">
        <v>5.82</v>
      </c>
      <c r="J20" s="123">
        <f t="shared" si="14"/>
        <v>9.7251320000000003</v>
      </c>
      <c r="K20" s="123">
        <v>0.19</v>
      </c>
      <c r="L20" s="123">
        <v>24.1</v>
      </c>
      <c r="M20" s="123">
        <v>8.0299999999999994</v>
      </c>
      <c r="N20" s="123">
        <v>1.2</v>
      </c>
      <c r="O20" s="123">
        <v>0.72</v>
      </c>
      <c r="P20" s="123">
        <v>0.37</v>
      </c>
      <c r="Q20" s="123">
        <v>0.15</v>
      </c>
      <c r="R20" s="123">
        <v>0.59</v>
      </c>
      <c r="S20" s="123">
        <v>100.18</v>
      </c>
      <c r="T20" s="124">
        <v>82</v>
      </c>
      <c r="U20" s="124">
        <v>88</v>
      </c>
      <c r="V20" s="123">
        <v>1.92</v>
      </c>
      <c r="W20" s="123">
        <v>28.08</v>
      </c>
      <c r="X20" s="123">
        <v>66.61</v>
      </c>
      <c r="Y20" s="123">
        <v>5.31</v>
      </c>
      <c r="Z20" s="123">
        <v>0.42</v>
      </c>
      <c r="AA20" s="123">
        <v>81</v>
      </c>
      <c r="AB20" s="123"/>
      <c r="AC20" s="123"/>
      <c r="AD20" s="123">
        <v>6.15</v>
      </c>
      <c r="AE20" s="123"/>
      <c r="AF20" s="123">
        <v>1431</v>
      </c>
      <c r="AG20" s="123">
        <v>0.05</v>
      </c>
      <c r="AH20" s="123"/>
      <c r="AI20" s="123">
        <v>1.51</v>
      </c>
      <c r="AJ20" s="123">
        <v>0.91</v>
      </c>
      <c r="AK20" s="123">
        <v>0.44</v>
      </c>
      <c r="AL20" s="123"/>
      <c r="AM20" s="123">
        <v>1.41</v>
      </c>
      <c r="AN20" s="123">
        <v>0.64</v>
      </c>
      <c r="AO20" s="123">
        <v>0.32</v>
      </c>
      <c r="AP20" s="123">
        <v>2.63</v>
      </c>
      <c r="AQ20" s="123"/>
      <c r="AR20" s="123">
        <v>0.13</v>
      </c>
      <c r="AS20" s="123"/>
      <c r="AT20" s="123">
        <v>0.51</v>
      </c>
      <c r="AU20" s="123">
        <v>4.5599999999999996</v>
      </c>
      <c r="AV20" s="123">
        <v>857</v>
      </c>
      <c r="AW20" s="123">
        <v>2.12</v>
      </c>
      <c r="AX20" s="123">
        <v>0.93</v>
      </c>
      <c r="AY20" s="123">
        <v>9.14</v>
      </c>
      <c r="AZ20" s="123"/>
      <c r="BA20" s="123">
        <v>25</v>
      </c>
      <c r="BB20" s="123">
        <v>1.32</v>
      </c>
      <c r="BC20" s="123">
        <v>426</v>
      </c>
      <c r="BD20" s="123">
        <v>0.03</v>
      </c>
      <c r="BE20" s="123">
        <v>0.23</v>
      </c>
      <c r="BF20" s="123">
        <v>0.24</v>
      </c>
      <c r="BG20" s="123">
        <v>2068.3000000000002</v>
      </c>
      <c r="BH20" s="123"/>
      <c r="BI20" s="123">
        <v>0.13</v>
      </c>
      <c r="BJ20" s="123">
        <v>0.09</v>
      </c>
      <c r="BK20" s="123">
        <v>175</v>
      </c>
      <c r="BL20" s="123"/>
      <c r="BM20" s="123">
        <v>7.9</v>
      </c>
      <c r="BN20" s="123">
        <v>0.88</v>
      </c>
      <c r="BO20" s="123"/>
      <c r="BP20" s="123">
        <v>19</v>
      </c>
      <c r="BQ20" s="124">
        <v>21</v>
      </c>
      <c r="BR20" s="123">
        <f t="shared" si="0"/>
        <v>1.2854349951124142</v>
      </c>
      <c r="BS20" s="6">
        <f t="shared" si="1"/>
        <v>1.1516168395363027</v>
      </c>
      <c r="BT20" s="6">
        <f t="shared" si="2"/>
        <v>1.9412878787878789</v>
      </c>
      <c r="BU20" s="123">
        <v>2.41</v>
      </c>
      <c r="BV20" s="123">
        <v>3.45</v>
      </c>
      <c r="BW20" s="123">
        <v>1.71</v>
      </c>
      <c r="BX20" s="123">
        <v>0.56999999999999995</v>
      </c>
      <c r="BY20" s="123">
        <v>0.04</v>
      </c>
      <c r="BZ20" s="123">
        <v>16.29</v>
      </c>
      <c r="CA20" s="123">
        <v>0.19</v>
      </c>
      <c r="CB20" s="123">
        <v>0.01</v>
      </c>
      <c r="CC20" s="123">
        <v>261.81</v>
      </c>
      <c r="CD20" s="123">
        <v>0.06</v>
      </c>
      <c r="CE20" s="123">
        <v>0.15</v>
      </c>
      <c r="CF20" s="123">
        <v>9.8699999999999992</v>
      </c>
      <c r="CG20" s="123">
        <v>0.46</v>
      </c>
      <c r="CH20" s="123">
        <v>0.62</v>
      </c>
      <c r="CI20" s="123">
        <v>0.98</v>
      </c>
      <c r="CJ20" s="123">
        <v>0.95</v>
      </c>
      <c r="CK20" s="123">
        <v>0.55000000000000004</v>
      </c>
      <c r="CL20" s="123">
        <v>0.16</v>
      </c>
      <c r="CM20" s="6">
        <f t="shared" si="3"/>
        <v>30.798479087452474</v>
      </c>
      <c r="CN20" s="6">
        <f t="shared" si="4"/>
        <v>0.19391634980988595</v>
      </c>
      <c r="CO20" s="116">
        <f t="shared" si="5"/>
        <v>0.27272727272727271</v>
      </c>
      <c r="CP20" s="116">
        <f t="shared" si="6"/>
        <v>93.421052631578959</v>
      </c>
      <c r="CQ20" s="116">
        <f t="shared" si="7"/>
        <v>2.6842105263157896E-2</v>
      </c>
      <c r="CR20" s="116">
        <f t="shared" si="8"/>
        <v>1.2631578947368421E-2</v>
      </c>
      <c r="CS20" s="116">
        <f t="shared" si="9"/>
        <v>1.1569620253164556</v>
      </c>
      <c r="CT20" s="116">
        <f t="shared" si="10"/>
        <v>6.4556962025316453E-2</v>
      </c>
      <c r="CU20" s="6">
        <f t="shared" si="11"/>
        <v>2.9009433962264151</v>
      </c>
      <c r="CV20" s="6">
        <f t="shared" si="12"/>
        <v>9.125475285171103E-2</v>
      </c>
      <c r="CW20" s="6">
        <f t="shared" si="13"/>
        <v>0.50190114068441072</v>
      </c>
    </row>
    <row r="21" spans="1:101" x14ac:dyDescent="0.3">
      <c r="A21" s="132" t="s">
        <v>662</v>
      </c>
      <c r="B21" s="132" t="s">
        <v>516</v>
      </c>
      <c r="C21" s="132" t="s">
        <v>661</v>
      </c>
      <c r="D21" s="131" t="s">
        <v>692</v>
      </c>
      <c r="E21" s="130" t="s">
        <v>492</v>
      </c>
      <c r="F21" s="123">
        <v>56.35</v>
      </c>
      <c r="G21" s="123">
        <v>16.440000000000001</v>
      </c>
      <c r="H21" s="223">
        <v>4.74</v>
      </c>
      <c r="I21" s="223">
        <v>2.88</v>
      </c>
      <c r="J21" s="123">
        <f t="shared" si="14"/>
        <v>7.1450520000000006</v>
      </c>
      <c r="K21" s="123">
        <v>0.09</v>
      </c>
      <c r="L21" s="123">
        <v>2.6</v>
      </c>
      <c r="M21" s="123">
        <v>5.89</v>
      </c>
      <c r="N21" s="123">
        <v>4.08</v>
      </c>
      <c r="O21" s="123">
        <v>3.09</v>
      </c>
      <c r="P21" s="123">
        <v>1.04</v>
      </c>
      <c r="Q21" s="123">
        <v>0.62</v>
      </c>
      <c r="R21" s="123">
        <v>1.03</v>
      </c>
      <c r="S21" s="123">
        <v>98.85</v>
      </c>
      <c r="T21" s="124">
        <v>40</v>
      </c>
      <c r="U21" s="124">
        <v>61</v>
      </c>
      <c r="V21" s="123">
        <v>7.17</v>
      </c>
      <c r="W21" s="123">
        <v>43.82</v>
      </c>
      <c r="X21" s="123">
        <v>14.95</v>
      </c>
      <c r="Y21" s="123">
        <v>41.23</v>
      </c>
      <c r="Z21" s="123">
        <v>2.93</v>
      </c>
      <c r="AA21" s="123">
        <v>314.95</v>
      </c>
      <c r="AB21" s="123"/>
      <c r="AC21" s="123"/>
      <c r="AD21" s="123">
        <v>28.89</v>
      </c>
      <c r="AE21" s="123">
        <v>14</v>
      </c>
      <c r="AF21" s="123">
        <v>27</v>
      </c>
      <c r="AG21" s="123">
        <v>0.15</v>
      </c>
      <c r="AH21" s="123">
        <v>487.63</v>
      </c>
      <c r="AI21" s="123">
        <v>3.91</v>
      </c>
      <c r="AJ21" s="123">
        <v>2.2200000000000002</v>
      </c>
      <c r="AK21" s="123">
        <v>1.23</v>
      </c>
      <c r="AL21" s="123">
        <v>20</v>
      </c>
      <c r="AM21" s="123">
        <v>4.2699999999999996</v>
      </c>
      <c r="AN21" s="123">
        <v>2.4</v>
      </c>
      <c r="AO21" s="123">
        <v>0.79</v>
      </c>
      <c r="AP21" s="123">
        <v>13</v>
      </c>
      <c r="AQ21" s="123"/>
      <c r="AR21" s="123">
        <v>0.34</v>
      </c>
      <c r="AS21" s="123">
        <v>1.63</v>
      </c>
      <c r="AT21" s="123">
        <v>1.9</v>
      </c>
      <c r="AU21" s="123">
        <v>18.600000000000001</v>
      </c>
      <c r="AV21" s="123">
        <v>10</v>
      </c>
      <c r="AW21" s="123">
        <v>7.78</v>
      </c>
      <c r="AX21" s="123">
        <v>4.21</v>
      </c>
      <c r="AY21" s="123">
        <v>41.92</v>
      </c>
      <c r="AZ21" s="123">
        <v>0.09</v>
      </c>
      <c r="BA21" s="123">
        <v>25.62</v>
      </c>
      <c r="BB21" s="123">
        <v>4.46</v>
      </c>
      <c r="BC21" s="123">
        <v>692.64</v>
      </c>
      <c r="BD21" s="123">
        <v>0.08</v>
      </c>
      <c r="BE21" s="123">
        <v>0.65</v>
      </c>
      <c r="BF21" s="123">
        <v>1.67</v>
      </c>
      <c r="BG21" s="123">
        <v>5813.6</v>
      </c>
      <c r="BH21" s="123">
        <v>0.12</v>
      </c>
      <c r="BI21" s="123">
        <v>0.33</v>
      </c>
      <c r="BJ21" s="123">
        <v>0.69</v>
      </c>
      <c r="BK21" s="123">
        <v>340</v>
      </c>
      <c r="BL21" s="123"/>
      <c r="BM21" s="123">
        <v>25.93</v>
      </c>
      <c r="BN21" s="123">
        <v>2.2400000000000002</v>
      </c>
      <c r="BO21" s="123">
        <v>91</v>
      </c>
      <c r="BP21" s="123">
        <v>97.05</v>
      </c>
      <c r="BQ21" s="124">
        <v>16</v>
      </c>
      <c r="BR21" s="123">
        <f t="shared" si="0"/>
        <v>1.8805149717922753</v>
      </c>
      <c r="BS21" s="6">
        <f t="shared" si="1"/>
        <v>1.1715004793863855</v>
      </c>
      <c r="BT21" s="6">
        <f t="shared" si="2"/>
        <v>3.5825892857142851</v>
      </c>
      <c r="BU21" s="123">
        <v>3.74</v>
      </c>
      <c r="BV21" s="123">
        <v>4.17</v>
      </c>
      <c r="BW21" s="123">
        <v>1.75</v>
      </c>
      <c r="BX21" s="123">
        <v>0.85</v>
      </c>
      <c r="BY21" s="123">
        <v>0.04</v>
      </c>
      <c r="BZ21" s="123">
        <v>22.66</v>
      </c>
      <c r="CA21" s="123">
        <v>0.15</v>
      </c>
      <c r="CB21" s="123">
        <v>0.02</v>
      </c>
      <c r="CC21" s="123">
        <v>224.22</v>
      </c>
      <c r="CD21" s="123">
        <v>7.0000000000000007E-2</v>
      </c>
      <c r="CE21" s="123">
        <v>0.1</v>
      </c>
      <c r="CF21" s="123">
        <v>8.2799999999999994</v>
      </c>
      <c r="CG21" s="123">
        <v>0.63</v>
      </c>
      <c r="CH21" s="123">
        <v>0.55000000000000004</v>
      </c>
      <c r="CI21" s="123">
        <v>0.86</v>
      </c>
      <c r="CJ21" s="123">
        <v>0.95</v>
      </c>
      <c r="CK21" s="123">
        <v>0.56000000000000005</v>
      </c>
      <c r="CL21" s="123">
        <v>7.0000000000000007E-2</v>
      </c>
      <c r="CM21" s="6">
        <f t="shared" si="3"/>
        <v>24.226923076923075</v>
      </c>
      <c r="CN21" s="6">
        <f t="shared" si="4"/>
        <v>0.14615384615384613</v>
      </c>
      <c r="CO21" s="116">
        <f t="shared" si="5"/>
        <v>0.74553571428571419</v>
      </c>
      <c r="CP21" s="116">
        <f t="shared" si="6"/>
        <v>37.238709677419351</v>
      </c>
      <c r="CQ21" s="116">
        <f t="shared" si="7"/>
        <v>1.9577537351880475E-2</v>
      </c>
      <c r="CR21" s="116">
        <f t="shared" si="8"/>
        <v>1.7207624935600206E-2</v>
      </c>
      <c r="CS21" s="116">
        <f t="shared" si="9"/>
        <v>1.6166602391052836</v>
      </c>
      <c r="CT21" s="116">
        <f t="shared" si="10"/>
        <v>7.3274199768607787E-2</v>
      </c>
      <c r="CU21" s="6">
        <f t="shared" si="11"/>
        <v>3.7133676092544987</v>
      </c>
      <c r="CV21" s="6">
        <f t="shared" si="12"/>
        <v>0.12846153846153846</v>
      </c>
      <c r="CW21" s="6">
        <f t="shared" si="13"/>
        <v>0.34307692307692306</v>
      </c>
    </row>
    <row r="22" spans="1:101" x14ac:dyDescent="0.3">
      <c r="A22" s="132" t="s">
        <v>662</v>
      </c>
      <c r="B22" s="132" t="s">
        <v>516</v>
      </c>
      <c r="C22" s="132" t="s">
        <v>661</v>
      </c>
      <c r="D22" s="131" t="s">
        <v>691</v>
      </c>
      <c r="E22" s="130" t="s">
        <v>492</v>
      </c>
      <c r="F22" s="123">
        <v>57.25</v>
      </c>
      <c r="G22" s="123">
        <v>17.8</v>
      </c>
      <c r="H22" s="223">
        <v>3.92</v>
      </c>
      <c r="I22" s="223">
        <v>2.2599999999999998</v>
      </c>
      <c r="J22" s="123">
        <f t="shared" si="14"/>
        <v>5.7872159999999999</v>
      </c>
      <c r="K22" s="123">
        <v>0.15</v>
      </c>
      <c r="L22" s="123">
        <v>2.58</v>
      </c>
      <c r="M22" s="123">
        <v>6.54</v>
      </c>
      <c r="N22" s="123">
        <v>4.3499999999999996</v>
      </c>
      <c r="O22" s="123">
        <v>1.56</v>
      </c>
      <c r="P22" s="123">
        <v>0.69</v>
      </c>
      <c r="Q22" s="123">
        <v>0.28000000000000003</v>
      </c>
      <c r="R22" s="123">
        <v>1.52</v>
      </c>
      <c r="S22" s="123">
        <v>98.9</v>
      </c>
      <c r="T22" s="124">
        <v>45</v>
      </c>
      <c r="U22" s="124">
        <v>62</v>
      </c>
      <c r="V22" s="123">
        <v>5.91</v>
      </c>
      <c r="W22" s="123">
        <v>42.13</v>
      </c>
      <c r="X22" s="123">
        <v>17.59</v>
      </c>
      <c r="Y22" s="123">
        <v>40.29</v>
      </c>
      <c r="Z22" s="123">
        <v>2.4</v>
      </c>
      <c r="AA22" s="123">
        <v>334.78</v>
      </c>
      <c r="AB22" s="123"/>
      <c r="AC22" s="123"/>
      <c r="AD22" s="123">
        <v>45.68</v>
      </c>
      <c r="AE22" s="123">
        <v>13</v>
      </c>
      <c r="AF22" s="123">
        <v>8</v>
      </c>
      <c r="AG22" s="123">
        <v>0.35</v>
      </c>
      <c r="AH22" s="123">
        <v>66.52</v>
      </c>
      <c r="AI22" s="123">
        <v>3.61</v>
      </c>
      <c r="AJ22" s="123">
        <v>2.06</v>
      </c>
      <c r="AK22" s="123">
        <v>1.18</v>
      </c>
      <c r="AL22" s="123">
        <v>24</v>
      </c>
      <c r="AM22" s="123">
        <v>4.12</v>
      </c>
      <c r="AN22" s="123">
        <v>3.54</v>
      </c>
      <c r="AO22" s="123">
        <v>0.72</v>
      </c>
      <c r="AP22" s="123">
        <v>27.7</v>
      </c>
      <c r="AQ22" s="123"/>
      <c r="AR22" s="123">
        <v>0.32</v>
      </c>
      <c r="AS22" s="123">
        <v>1.04</v>
      </c>
      <c r="AT22" s="123">
        <v>16.54</v>
      </c>
      <c r="AU22" s="123">
        <v>22.39</v>
      </c>
      <c r="AV22" s="123">
        <v>12</v>
      </c>
      <c r="AW22" s="123">
        <v>3.39</v>
      </c>
      <c r="AX22" s="123">
        <v>6</v>
      </c>
      <c r="AY22" s="123">
        <v>33.82</v>
      </c>
      <c r="AZ22" s="123">
        <v>0.05</v>
      </c>
      <c r="BA22" s="123">
        <v>14.3</v>
      </c>
      <c r="BB22" s="123">
        <v>4.38</v>
      </c>
      <c r="BC22" s="123">
        <v>788.37</v>
      </c>
      <c r="BD22" s="123">
        <v>0.73</v>
      </c>
      <c r="BE22" s="123">
        <v>0.61</v>
      </c>
      <c r="BF22" s="123">
        <v>3.54</v>
      </c>
      <c r="BG22" s="123">
        <v>3857.1</v>
      </c>
      <c r="BH22" s="123">
        <v>0.02</v>
      </c>
      <c r="BI22" s="123">
        <v>0.31</v>
      </c>
      <c r="BJ22" s="123">
        <v>1.0900000000000001</v>
      </c>
      <c r="BK22" s="123">
        <v>117</v>
      </c>
      <c r="BL22" s="123"/>
      <c r="BM22" s="123">
        <v>26.02</v>
      </c>
      <c r="BN22" s="123">
        <v>2.11</v>
      </c>
      <c r="BO22" s="123">
        <v>86</v>
      </c>
      <c r="BP22" s="123">
        <v>194.58</v>
      </c>
      <c r="BQ22" s="124">
        <v>26</v>
      </c>
      <c r="BR22" s="123">
        <f t="shared" si="0"/>
        <v>4.0801296214464573</v>
      </c>
      <c r="BS22" s="6">
        <f t="shared" si="1"/>
        <v>1.1482553516333216</v>
      </c>
      <c r="BT22" s="6">
        <f t="shared" si="2"/>
        <v>6.0136914165350186</v>
      </c>
      <c r="BU22" s="123">
        <v>7.48</v>
      </c>
      <c r="BV22" s="123">
        <v>5.12</v>
      </c>
      <c r="BW22" s="123">
        <v>1.71</v>
      </c>
      <c r="BX22" s="123">
        <v>7.84</v>
      </c>
      <c r="BY22" s="123">
        <v>0.35</v>
      </c>
      <c r="BZ22" s="123">
        <v>22.54</v>
      </c>
      <c r="CA22" s="123">
        <v>0.6</v>
      </c>
      <c r="CB22" s="123">
        <v>0.05</v>
      </c>
      <c r="CC22" s="123">
        <v>148.26</v>
      </c>
      <c r="CD22" s="123">
        <v>0.64</v>
      </c>
      <c r="CE22" s="123">
        <v>0.39</v>
      </c>
      <c r="CF22" s="123">
        <v>2.62</v>
      </c>
      <c r="CG22" s="123">
        <v>1.1599999999999999</v>
      </c>
      <c r="CH22" s="123">
        <v>0.37</v>
      </c>
      <c r="CI22" s="123">
        <v>0.85</v>
      </c>
      <c r="CJ22" s="123">
        <v>0.86</v>
      </c>
      <c r="CK22" s="123">
        <v>0.76</v>
      </c>
      <c r="CL22" s="123">
        <v>0.31</v>
      </c>
      <c r="CM22" s="6">
        <f t="shared" si="3"/>
        <v>12.085920577617328</v>
      </c>
      <c r="CN22" s="6">
        <f t="shared" si="4"/>
        <v>0.59711191335740066</v>
      </c>
      <c r="CO22" s="116">
        <f t="shared" si="5"/>
        <v>1.6777251184834125</v>
      </c>
      <c r="CP22" s="116">
        <f t="shared" si="6"/>
        <v>35.210808396605628</v>
      </c>
      <c r="CQ22" s="116">
        <f t="shared" si="7"/>
        <v>8.5003597492034108E-2</v>
      </c>
      <c r="CR22" s="116">
        <f t="shared" si="8"/>
        <v>1.8193031144002465E-2</v>
      </c>
      <c r="CS22" s="116">
        <f t="shared" si="9"/>
        <v>1.2997694081475788</v>
      </c>
      <c r="CT22" s="116">
        <f t="shared" si="10"/>
        <v>0.63566487317448117</v>
      </c>
      <c r="CU22" s="6">
        <f t="shared" si="11"/>
        <v>13.474926253687315</v>
      </c>
      <c r="CV22" s="6">
        <f t="shared" si="12"/>
        <v>0.12779783393501806</v>
      </c>
      <c r="CW22" s="6">
        <f t="shared" si="13"/>
        <v>0.15812274368231047</v>
      </c>
    </row>
    <row r="23" spans="1:101" x14ac:dyDescent="0.3">
      <c r="A23" s="132" t="s">
        <v>662</v>
      </c>
      <c r="B23" s="132" t="s">
        <v>155</v>
      </c>
      <c r="C23" s="132" t="s">
        <v>661</v>
      </c>
      <c r="D23" s="131" t="s">
        <v>690</v>
      </c>
      <c r="E23" s="130" t="s">
        <v>492</v>
      </c>
      <c r="F23" s="123">
        <v>50.82</v>
      </c>
      <c r="G23" s="123">
        <v>15.86</v>
      </c>
      <c r="H23" s="223">
        <v>4.78</v>
      </c>
      <c r="I23" s="223">
        <v>4.55</v>
      </c>
      <c r="J23" s="123">
        <f t="shared" si="14"/>
        <v>8.8510439999999999</v>
      </c>
      <c r="K23" s="123">
        <v>0.17</v>
      </c>
      <c r="L23" s="123">
        <v>6.82</v>
      </c>
      <c r="M23" s="123">
        <v>10.23</v>
      </c>
      <c r="N23" s="123">
        <v>2.64</v>
      </c>
      <c r="O23" s="123">
        <v>0.96</v>
      </c>
      <c r="P23" s="123">
        <v>0.84</v>
      </c>
      <c r="Q23" s="123">
        <v>0.21</v>
      </c>
      <c r="R23" s="123">
        <v>0.91</v>
      </c>
      <c r="S23" s="123">
        <v>98.79</v>
      </c>
      <c r="T23" s="124">
        <v>59</v>
      </c>
      <c r="U23" s="124">
        <v>81</v>
      </c>
      <c r="V23" s="123">
        <v>3.6</v>
      </c>
      <c r="W23" s="123">
        <v>47.24</v>
      </c>
      <c r="X23" s="123">
        <v>34.53</v>
      </c>
      <c r="Y23" s="123">
        <v>18.23</v>
      </c>
      <c r="Z23" s="123">
        <v>1.37</v>
      </c>
      <c r="AA23" s="123">
        <v>140.47</v>
      </c>
      <c r="AB23" s="123"/>
      <c r="AC23" s="123"/>
      <c r="AD23" s="123">
        <v>17.12</v>
      </c>
      <c r="AE23" s="123">
        <v>31</v>
      </c>
      <c r="AF23" s="123">
        <v>208</v>
      </c>
      <c r="AG23" s="123">
        <v>0.18</v>
      </c>
      <c r="AH23" s="123">
        <v>108.24</v>
      </c>
      <c r="AI23" s="123">
        <v>3.19</v>
      </c>
      <c r="AJ23" s="123">
        <v>1.88</v>
      </c>
      <c r="AK23" s="123">
        <v>0.87</v>
      </c>
      <c r="AL23" s="123">
        <v>16</v>
      </c>
      <c r="AM23" s="123">
        <v>3.01</v>
      </c>
      <c r="AN23" s="123">
        <v>1.7</v>
      </c>
      <c r="AO23" s="123">
        <v>0.66</v>
      </c>
      <c r="AP23" s="123">
        <v>8.18</v>
      </c>
      <c r="AQ23" s="123"/>
      <c r="AR23" s="123">
        <v>0.28000000000000003</v>
      </c>
      <c r="AS23" s="123">
        <v>2.82</v>
      </c>
      <c r="AT23" s="123">
        <v>5.45</v>
      </c>
      <c r="AU23" s="123">
        <v>10.28</v>
      </c>
      <c r="AV23" s="123">
        <v>104</v>
      </c>
      <c r="AW23" s="123">
        <v>1.85</v>
      </c>
      <c r="AX23" s="123">
        <v>2.3199999999999998</v>
      </c>
      <c r="AY23" s="123">
        <v>14.53</v>
      </c>
      <c r="AZ23" s="123">
        <v>0.05</v>
      </c>
      <c r="BA23" s="123">
        <v>49.17</v>
      </c>
      <c r="BB23" s="123">
        <v>2.66</v>
      </c>
      <c r="BC23" s="123">
        <v>398.76</v>
      </c>
      <c r="BD23" s="123">
        <v>0.22</v>
      </c>
      <c r="BE23" s="123">
        <v>0.5</v>
      </c>
      <c r="BF23" s="123">
        <v>1.0900000000000001</v>
      </c>
      <c r="BG23" s="123">
        <v>4695.6000000000004</v>
      </c>
      <c r="BH23" s="123">
        <v>0.04</v>
      </c>
      <c r="BI23" s="123">
        <v>0.28000000000000003</v>
      </c>
      <c r="BJ23" s="123">
        <v>0.32</v>
      </c>
      <c r="BK23" s="123">
        <v>272</v>
      </c>
      <c r="BL23" s="123"/>
      <c r="BM23" s="123">
        <v>21.46</v>
      </c>
      <c r="BN23" s="123">
        <v>1.88</v>
      </c>
      <c r="BO23" s="123">
        <v>83</v>
      </c>
      <c r="BP23" s="123">
        <v>76.739999999999995</v>
      </c>
      <c r="BQ23" s="124">
        <v>19</v>
      </c>
      <c r="BR23" s="123">
        <f t="shared" si="0"/>
        <v>1.9839922386611688</v>
      </c>
      <c r="BS23" s="6">
        <f t="shared" si="1"/>
        <v>1.1387976581465087</v>
      </c>
      <c r="BT23" s="6">
        <f t="shared" si="2"/>
        <v>2.5295508274231677</v>
      </c>
      <c r="BU23" s="123">
        <v>3.58</v>
      </c>
      <c r="BV23" s="123">
        <v>3.87</v>
      </c>
      <c r="BW23" s="123">
        <v>1.69</v>
      </c>
      <c r="BX23" s="123">
        <v>2.9</v>
      </c>
      <c r="BY23" s="123">
        <v>0.12</v>
      </c>
      <c r="BZ23" s="123">
        <v>25.02</v>
      </c>
      <c r="CA23" s="123">
        <v>0.67</v>
      </c>
      <c r="CB23" s="123">
        <v>0.02</v>
      </c>
      <c r="CC23" s="123">
        <v>218.81</v>
      </c>
      <c r="CD23" s="123">
        <v>0.25</v>
      </c>
      <c r="CE23" s="123">
        <v>0.43</v>
      </c>
      <c r="CF23" s="123">
        <v>3.45</v>
      </c>
      <c r="CG23" s="123">
        <v>0.87</v>
      </c>
      <c r="CH23" s="123">
        <v>0.68</v>
      </c>
      <c r="CI23" s="123">
        <v>0.94</v>
      </c>
      <c r="CJ23" s="123">
        <v>0.95</v>
      </c>
      <c r="CK23" s="123">
        <v>0.7</v>
      </c>
      <c r="CL23" s="123">
        <v>0.3</v>
      </c>
      <c r="CM23" s="6">
        <f t="shared" si="3"/>
        <v>17.172371638141811</v>
      </c>
      <c r="CN23" s="6">
        <f t="shared" si="4"/>
        <v>0.66625916870415658</v>
      </c>
      <c r="CO23" s="116">
        <f t="shared" si="5"/>
        <v>0.57978723404255328</v>
      </c>
      <c r="CP23" s="116">
        <f t="shared" si="6"/>
        <v>38.789883268482491</v>
      </c>
      <c r="CQ23" s="116">
        <f t="shared" si="7"/>
        <v>7.1019025280166806E-2</v>
      </c>
      <c r="CR23" s="116">
        <f t="shared" si="8"/>
        <v>1.4203805056033362E-2</v>
      </c>
      <c r="CS23" s="116">
        <f t="shared" si="9"/>
        <v>0.67707362534948734</v>
      </c>
      <c r="CT23" s="116">
        <f t="shared" si="10"/>
        <v>0.25396085740913327</v>
      </c>
      <c r="CU23" s="6">
        <f t="shared" si="11"/>
        <v>9.2540540540540537</v>
      </c>
      <c r="CV23" s="6">
        <f t="shared" si="12"/>
        <v>0.1332518337408313</v>
      </c>
      <c r="CW23" s="6">
        <f t="shared" si="13"/>
        <v>0.32518337408312964</v>
      </c>
    </row>
    <row r="24" spans="1:101" x14ac:dyDescent="0.3">
      <c r="A24" s="132" t="s">
        <v>662</v>
      </c>
      <c r="B24" s="132" t="s">
        <v>519</v>
      </c>
      <c r="C24" s="132" t="s">
        <v>661</v>
      </c>
      <c r="D24" s="131" t="s">
        <v>689</v>
      </c>
      <c r="E24" s="130" t="s">
        <v>492</v>
      </c>
      <c r="F24" s="123">
        <v>52.62</v>
      </c>
      <c r="G24" s="123">
        <v>18.059999999999999</v>
      </c>
      <c r="H24" s="223">
        <v>4.04</v>
      </c>
      <c r="I24" s="223">
        <v>5.59</v>
      </c>
      <c r="J24" s="123">
        <f t="shared" si="14"/>
        <v>9.2251919999999998</v>
      </c>
      <c r="K24" s="123">
        <v>0.22</v>
      </c>
      <c r="L24" s="123">
        <v>4.7</v>
      </c>
      <c r="M24" s="123">
        <v>9.58</v>
      </c>
      <c r="N24" s="123">
        <v>2.65</v>
      </c>
      <c r="O24" s="123">
        <v>0.96</v>
      </c>
      <c r="P24" s="123">
        <v>0.79</v>
      </c>
      <c r="Q24" s="123">
        <v>0.16</v>
      </c>
      <c r="R24" s="123">
        <v>0.49</v>
      </c>
      <c r="S24" s="123">
        <v>99.86</v>
      </c>
      <c r="T24" s="124">
        <v>49</v>
      </c>
      <c r="U24" s="124">
        <v>80</v>
      </c>
      <c r="V24" s="123">
        <v>3.61</v>
      </c>
      <c r="W24" s="123">
        <v>53.68</v>
      </c>
      <c r="X24" s="123">
        <v>26.2</v>
      </c>
      <c r="Y24" s="123">
        <v>20.12</v>
      </c>
      <c r="Z24" s="123">
        <v>2.0499999999999998</v>
      </c>
      <c r="AA24" s="123">
        <v>142.97</v>
      </c>
      <c r="AB24" s="123"/>
      <c r="AC24" s="123"/>
      <c r="AD24" s="123">
        <v>10.55</v>
      </c>
      <c r="AE24" s="123">
        <v>23</v>
      </c>
      <c r="AF24" s="123">
        <v>14</v>
      </c>
      <c r="AG24" s="123">
        <v>0.12</v>
      </c>
      <c r="AH24" s="123"/>
      <c r="AI24" s="123">
        <v>3.41</v>
      </c>
      <c r="AJ24" s="123">
        <v>2.19</v>
      </c>
      <c r="AK24" s="123">
        <v>0.8</v>
      </c>
      <c r="AL24" s="123">
        <v>21</v>
      </c>
      <c r="AM24" s="123">
        <v>2.82</v>
      </c>
      <c r="AN24" s="123">
        <v>1.56</v>
      </c>
      <c r="AO24" s="123">
        <v>0.75</v>
      </c>
      <c r="AP24" s="123">
        <v>4.8</v>
      </c>
      <c r="AQ24" s="123"/>
      <c r="AR24" s="123">
        <v>0.34</v>
      </c>
      <c r="AS24" s="123">
        <v>1.42</v>
      </c>
      <c r="AT24" s="123">
        <v>1.02</v>
      </c>
      <c r="AU24" s="123">
        <v>7.46</v>
      </c>
      <c r="AV24" s="123">
        <v>18</v>
      </c>
      <c r="AW24" s="123">
        <v>1.25</v>
      </c>
      <c r="AX24" s="123">
        <v>1.54</v>
      </c>
      <c r="AY24" s="123">
        <v>15.5</v>
      </c>
      <c r="AZ24" s="123">
        <v>0.04</v>
      </c>
      <c r="BA24" s="123">
        <v>30.49</v>
      </c>
      <c r="BB24" s="123">
        <v>2.29</v>
      </c>
      <c r="BC24" s="123">
        <v>397.13</v>
      </c>
      <c r="BD24" s="123">
        <v>0.06</v>
      </c>
      <c r="BE24" s="123">
        <v>0.5</v>
      </c>
      <c r="BF24" s="123">
        <v>0.62</v>
      </c>
      <c r="BG24" s="123">
        <v>4416.1000000000004</v>
      </c>
      <c r="BH24" s="123">
        <v>0.03</v>
      </c>
      <c r="BI24" s="123">
        <v>0.33</v>
      </c>
      <c r="BJ24" s="123">
        <v>0.25</v>
      </c>
      <c r="BK24" s="123">
        <v>308</v>
      </c>
      <c r="BL24" s="123"/>
      <c r="BM24" s="123">
        <v>20.76</v>
      </c>
      <c r="BN24" s="123">
        <v>2.2000000000000002</v>
      </c>
      <c r="BO24" s="123">
        <v>96</v>
      </c>
      <c r="BP24" s="123">
        <v>47.8</v>
      </c>
      <c r="BQ24" s="124">
        <v>23</v>
      </c>
      <c r="BR24" s="123">
        <f t="shared" si="0"/>
        <v>1.3523031412875053</v>
      </c>
      <c r="BS24" s="6">
        <f t="shared" si="1"/>
        <v>1.0402684563758389</v>
      </c>
      <c r="BT24" s="6">
        <f t="shared" si="2"/>
        <v>1.332070707070707</v>
      </c>
      <c r="BU24" s="123">
        <v>2.2999999999999998</v>
      </c>
      <c r="BV24" s="123">
        <v>3.26</v>
      </c>
      <c r="BW24" s="123">
        <v>1.55</v>
      </c>
      <c r="BX24" s="123">
        <v>0.46</v>
      </c>
      <c r="BY24" s="123">
        <v>0.03</v>
      </c>
      <c r="BZ24" s="123">
        <v>16.63</v>
      </c>
      <c r="CA24" s="123">
        <v>0.21</v>
      </c>
      <c r="CB24" s="123">
        <v>0.01</v>
      </c>
      <c r="CC24" s="123">
        <v>212.75</v>
      </c>
      <c r="CD24" s="123">
        <v>0.05</v>
      </c>
      <c r="CE24" s="123">
        <v>0.14000000000000001</v>
      </c>
      <c r="CF24" s="123">
        <v>3.47</v>
      </c>
      <c r="CG24" s="123">
        <v>0.69</v>
      </c>
      <c r="CH24" s="123">
        <v>0.71</v>
      </c>
      <c r="CI24" s="123">
        <v>0.96</v>
      </c>
      <c r="CJ24" s="123">
        <v>0.94</v>
      </c>
      <c r="CK24" s="123">
        <v>0.81</v>
      </c>
      <c r="CL24" s="123">
        <v>0.15</v>
      </c>
      <c r="CM24" s="6">
        <f t="shared" si="3"/>
        <v>29.785416666666666</v>
      </c>
      <c r="CN24" s="6">
        <f t="shared" si="4"/>
        <v>0.21250000000000002</v>
      </c>
      <c r="CO24" s="116">
        <f t="shared" si="5"/>
        <v>0.2818181818181818</v>
      </c>
      <c r="CP24" s="116">
        <f t="shared" si="6"/>
        <v>53.234584450402146</v>
      </c>
      <c r="CQ24" s="116">
        <f t="shared" si="7"/>
        <v>2.1338912133891216E-2</v>
      </c>
      <c r="CR24" s="116">
        <f t="shared" si="8"/>
        <v>1.2970711297071131E-2</v>
      </c>
      <c r="CS24" s="116">
        <f t="shared" si="9"/>
        <v>0.74662813102119452</v>
      </c>
      <c r="CT24" s="116">
        <f t="shared" si="10"/>
        <v>4.9132947976878609E-2</v>
      </c>
      <c r="CU24" s="6">
        <f t="shared" si="11"/>
        <v>8.4400000000000013</v>
      </c>
      <c r="CV24" s="6">
        <f t="shared" si="12"/>
        <v>0.12916666666666668</v>
      </c>
      <c r="CW24" s="6">
        <f t="shared" si="13"/>
        <v>0.47708333333333336</v>
      </c>
    </row>
    <row r="25" spans="1:101" x14ac:dyDescent="0.3">
      <c r="A25" s="132" t="s">
        <v>662</v>
      </c>
      <c r="B25" s="132" t="s">
        <v>516</v>
      </c>
      <c r="C25" s="132" t="s">
        <v>661</v>
      </c>
      <c r="D25" s="131" t="s">
        <v>688</v>
      </c>
      <c r="E25" s="130" t="s">
        <v>492</v>
      </c>
      <c r="F25" s="123">
        <v>59.45</v>
      </c>
      <c r="G25" s="123">
        <v>18.48</v>
      </c>
      <c r="H25" s="223">
        <v>1.47</v>
      </c>
      <c r="I25" s="223">
        <v>3.78</v>
      </c>
      <c r="J25" s="123">
        <f t="shared" si="14"/>
        <v>5.1027059999999995</v>
      </c>
      <c r="K25" s="123">
        <v>0.09</v>
      </c>
      <c r="L25" s="123">
        <v>2.37</v>
      </c>
      <c r="M25" s="123">
        <v>6.81</v>
      </c>
      <c r="N25" s="123">
        <v>3.89</v>
      </c>
      <c r="O25" s="123">
        <v>1.2</v>
      </c>
      <c r="P25" s="123">
        <v>0.55000000000000004</v>
      </c>
      <c r="Q25" s="123">
        <v>0.18</v>
      </c>
      <c r="R25" s="123">
        <v>0.21</v>
      </c>
      <c r="S25" s="123">
        <v>98.48</v>
      </c>
      <c r="T25" s="124">
        <v>47</v>
      </c>
      <c r="U25" s="124">
        <v>66</v>
      </c>
      <c r="V25" s="123">
        <v>5.09</v>
      </c>
      <c r="W25" s="123">
        <v>41.31</v>
      </c>
      <c r="X25" s="123">
        <v>18.649999999999999</v>
      </c>
      <c r="Y25" s="123">
        <v>40.049999999999997</v>
      </c>
      <c r="Z25" s="123">
        <v>2.2200000000000002</v>
      </c>
      <c r="AA25" s="123">
        <v>199</v>
      </c>
      <c r="AB25" s="123"/>
      <c r="AC25" s="123"/>
      <c r="AD25" s="123">
        <v>21.56</v>
      </c>
      <c r="AE25" s="123">
        <v>13.62</v>
      </c>
      <c r="AF25" s="123">
        <v>7.95</v>
      </c>
      <c r="AG25" s="123">
        <v>0.15</v>
      </c>
      <c r="AH25" s="123">
        <v>28.11</v>
      </c>
      <c r="AI25" s="123">
        <v>5.49</v>
      </c>
      <c r="AJ25" s="123">
        <v>3.09</v>
      </c>
      <c r="AK25" s="123">
        <v>1.77</v>
      </c>
      <c r="AL25" s="123">
        <v>23.36</v>
      </c>
      <c r="AM25" s="123">
        <v>6.19</v>
      </c>
      <c r="AN25" s="123">
        <v>2.41</v>
      </c>
      <c r="AO25" s="123">
        <v>1.1399999999999999</v>
      </c>
      <c r="AP25" s="123">
        <v>19.78</v>
      </c>
      <c r="AQ25" s="123"/>
      <c r="AR25" s="123">
        <v>0.43</v>
      </c>
      <c r="AS25" s="123">
        <v>0.84</v>
      </c>
      <c r="AT25" s="123">
        <v>5.4</v>
      </c>
      <c r="AU25" s="123">
        <v>23.43</v>
      </c>
      <c r="AV25" s="123">
        <v>10.6</v>
      </c>
      <c r="AW25" s="123">
        <v>2.3199999999999998</v>
      </c>
      <c r="AX25" s="123">
        <v>5.47</v>
      </c>
      <c r="AY25" s="123">
        <v>7.88</v>
      </c>
      <c r="AZ25" s="123">
        <v>0.04</v>
      </c>
      <c r="BA25" s="123">
        <v>11.8</v>
      </c>
      <c r="BB25" s="123">
        <v>5.0999999999999996</v>
      </c>
      <c r="BC25" s="123">
        <v>423.8</v>
      </c>
      <c r="BD25" s="123">
        <v>0.24</v>
      </c>
      <c r="BE25" s="123">
        <v>0.91</v>
      </c>
      <c r="BF25" s="123">
        <v>2.3199999999999998</v>
      </c>
      <c r="BG25" s="123">
        <v>3074.5</v>
      </c>
      <c r="BH25" s="123">
        <v>0.04</v>
      </c>
      <c r="BI25" s="123">
        <v>0.43</v>
      </c>
      <c r="BJ25" s="123">
        <v>0.59</v>
      </c>
      <c r="BK25" s="123">
        <v>156.19999999999999</v>
      </c>
      <c r="BL25" s="123"/>
      <c r="BM25" s="123">
        <v>43.66</v>
      </c>
      <c r="BN25" s="123">
        <v>2.78</v>
      </c>
      <c r="BO25" s="123">
        <v>74.36</v>
      </c>
      <c r="BP25" s="123">
        <v>101.05</v>
      </c>
      <c r="BQ25" s="124">
        <v>34</v>
      </c>
      <c r="BR25" s="123">
        <f t="shared" si="0"/>
        <v>2.5022137887413032</v>
      </c>
      <c r="BS25" s="6">
        <f t="shared" si="1"/>
        <v>1.3253826469026122</v>
      </c>
      <c r="BT25" s="6">
        <f t="shared" si="2"/>
        <v>2.1542765787370102</v>
      </c>
      <c r="BU25" s="123">
        <v>2.31</v>
      </c>
      <c r="BV25" s="123">
        <v>4.59</v>
      </c>
      <c r="BW25" s="123">
        <v>1.97</v>
      </c>
      <c r="BX25" s="123">
        <v>1.94</v>
      </c>
      <c r="BY25" s="123">
        <v>0.09</v>
      </c>
      <c r="BZ25" s="123">
        <v>22.14</v>
      </c>
      <c r="CA25" s="123">
        <v>0.27</v>
      </c>
      <c r="CB25" s="123">
        <v>0.03</v>
      </c>
      <c r="CC25" s="123">
        <v>70.42</v>
      </c>
      <c r="CD25" s="123">
        <v>0.12</v>
      </c>
      <c r="CE25" s="123">
        <v>0.19</v>
      </c>
      <c r="CF25" s="123">
        <v>2.5499999999999998</v>
      </c>
      <c r="CG25" s="123">
        <v>0.55000000000000004</v>
      </c>
      <c r="CH25" s="123">
        <v>0.22</v>
      </c>
      <c r="CI25" s="123">
        <v>0.96</v>
      </c>
      <c r="CJ25" s="123">
        <v>0.5</v>
      </c>
      <c r="CK25" s="123">
        <v>0.47</v>
      </c>
      <c r="CL25" s="123">
        <v>0.15</v>
      </c>
      <c r="CM25" s="6">
        <f t="shared" si="3"/>
        <v>10.06066734074823</v>
      </c>
      <c r="CN25" s="6">
        <f t="shared" si="4"/>
        <v>0.27300303336703741</v>
      </c>
      <c r="CO25" s="116">
        <f t="shared" si="5"/>
        <v>0.83453237410071945</v>
      </c>
      <c r="CP25" s="116">
        <f t="shared" si="6"/>
        <v>18.087921468203159</v>
      </c>
      <c r="CQ25" s="116">
        <f t="shared" si="7"/>
        <v>5.343889163780307E-2</v>
      </c>
      <c r="CR25" s="116">
        <f t="shared" si="8"/>
        <v>2.2958931222167241E-2</v>
      </c>
      <c r="CS25" s="116">
        <f t="shared" si="9"/>
        <v>0.18048557031607881</v>
      </c>
      <c r="CT25" s="116">
        <f t="shared" si="10"/>
        <v>0.12368300503893725</v>
      </c>
      <c r="CU25" s="6">
        <f t="shared" si="11"/>
        <v>9.293103448275863</v>
      </c>
      <c r="CV25" s="6">
        <f t="shared" si="12"/>
        <v>0.11729019211324569</v>
      </c>
      <c r="CW25" s="6">
        <f t="shared" si="13"/>
        <v>0.25783619817997977</v>
      </c>
    </row>
    <row r="26" spans="1:101" x14ac:dyDescent="0.3">
      <c r="A26" s="132" t="s">
        <v>662</v>
      </c>
      <c r="B26" s="132" t="s">
        <v>519</v>
      </c>
      <c r="C26" s="132" t="s">
        <v>661</v>
      </c>
      <c r="D26" s="131" t="s">
        <v>687</v>
      </c>
      <c r="E26" s="130" t="s">
        <v>492</v>
      </c>
      <c r="F26" s="123">
        <v>53.54</v>
      </c>
      <c r="G26" s="123">
        <v>17.489999999999998</v>
      </c>
      <c r="H26" s="223">
        <v>4.6900000000000004</v>
      </c>
      <c r="I26" s="223">
        <v>4.0599999999999996</v>
      </c>
      <c r="J26" s="123">
        <f t="shared" si="14"/>
        <v>8.2800620000000009</v>
      </c>
      <c r="K26" s="123">
        <v>0.17</v>
      </c>
      <c r="L26" s="123">
        <v>3.97</v>
      </c>
      <c r="M26" s="123">
        <v>8.58</v>
      </c>
      <c r="N26" s="123">
        <v>2.72</v>
      </c>
      <c r="O26" s="123">
        <v>1.82</v>
      </c>
      <c r="P26" s="123">
        <v>1</v>
      </c>
      <c r="Q26" s="123">
        <v>0.32</v>
      </c>
      <c r="R26" s="123">
        <v>0.14000000000000001</v>
      </c>
      <c r="S26" s="123">
        <v>98.5</v>
      </c>
      <c r="T26" s="124">
        <v>47</v>
      </c>
      <c r="U26" s="124">
        <v>78</v>
      </c>
      <c r="V26" s="123">
        <v>4.54</v>
      </c>
      <c r="W26" s="123">
        <v>50.7</v>
      </c>
      <c r="X26" s="123">
        <v>23</v>
      </c>
      <c r="Y26" s="123">
        <v>26.3</v>
      </c>
      <c r="Z26" s="123">
        <v>2.2000000000000002</v>
      </c>
      <c r="AA26" s="123">
        <v>269.61</v>
      </c>
      <c r="AB26" s="123"/>
      <c r="AC26" s="123"/>
      <c r="AD26" s="123">
        <v>17.37</v>
      </c>
      <c r="AE26" s="123">
        <v>21.76</v>
      </c>
      <c r="AF26" s="123">
        <v>3.65</v>
      </c>
      <c r="AG26" s="123">
        <v>0.39</v>
      </c>
      <c r="AH26" s="123">
        <v>149.72999999999999</v>
      </c>
      <c r="AI26" s="123">
        <v>4.53</v>
      </c>
      <c r="AJ26" s="123">
        <v>2.83</v>
      </c>
      <c r="AK26" s="123">
        <v>1.0900000000000001</v>
      </c>
      <c r="AL26" s="123">
        <v>20.49</v>
      </c>
      <c r="AM26" s="123">
        <v>4.1100000000000003</v>
      </c>
      <c r="AN26" s="123">
        <v>2.34</v>
      </c>
      <c r="AO26" s="123">
        <v>0.98</v>
      </c>
      <c r="AP26" s="123">
        <v>8.0500000000000007</v>
      </c>
      <c r="AQ26" s="123"/>
      <c r="AR26" s="123">
        <v>0.44</v>
      </c>
      <c r="AS26" s="123">
        <v>0.56999999999999995</v>
      </c>
      <c r="AT26" s="123">
        <v>3.16</v>
      </c>
      <c r="AU26" s="123">
        <v>12.64</v>
      </c>
      <c r="AV26" s="123">
        <v>7.74</v>
      </c>
      <c r="AW26" s="123">
        <v>3.47</v>
      </c>
      <c r="AX26" s="123">
        <v>2.68</v>
      </c>
      <c r="AY26" s="123">
        <v>36.74</v>
      </c>
      <c r="AZ26" s="123">
        <v>0.03</v>
      </c>
      <c r="BA26" s="123">
        <v>36.75</v>
      </c>
      <c r="BB26" s="123">
        <v>3.39</v>
      </c>
      <c r="BC26" s="123">
        <v>505.79</v>
      </c>
      <c r="BD26" s="123">
        <v>0.18</v>
      </c>
      <c r="BE26" s="123">
        <v>0.68</v>
      </c>
      <c r="BF26" s="123">
        <v>0.74</v>
      </c>
      <c r="BG26" s="123">
        <v>5590</v>
      </c>
      <c r="BH26" s="123">
        <v>0.1</v>
      </c>
      <c r="BI26" s="123">
        <v>0.43</v>
      </c>
      <c r="BJ26" s="123">
        <v>0.28000000000000003</v>
      </c>
      <c r="BK26" s="123">
        <v>309.39999999999998</v>
      </c>
      <c r="BL26" s="123"/>
      <c r="BM26" s="123">
        <v>30.93</v>
      </c>
      <c r="BN26" s="123">
        <v>2.87</v>
      </c>
      <c r="BO26" s="123">
        <v>99.39</v>
      </c>
      <c r="BP26" s="123">
        <v>91.9</v>
      </c>
      <c r="BQ26" s="124">
        <v>17</v>
      </c>
      <c r="BR26" s="123">
        <f t="shared" si="0"/>
        <v>1.532020173184889</v>
      </c>
      <c r="BS26" s="6">
        <f t="shared" si="1"/>
        <v>1.0593269882842646</v>
      </c>
      <c r="BT26" s="6">
        <f t="shared" si="2"/>
        <v>1.6811846689895469</v>
      </c>
      <c r="BU26" s="123">
        <v>2.97</v>
      </c>
      <c r="BV26" s="123">
        <v>3.73</v>
      </c>
      <c r="BW26" s="123">
        <v>1.58</v>
      </c>
      <c r="BX26" s="123">
        <v>1.1000000000000001</v>
      </c>
      <c r="BY26" s="123">
        <v>0.06</v>
      </c>
      <c r="BZ26" s="123">
        <v>17.8</v>
      </c>
      <c r="CA26" s="123">
        <v>0.39</v>
      </c>
      <c r="CB26" s="123">
        <v>0.02</v>
      </c>
      <c r="CC26" s="123">
        <v>180.73</v>
      </c>
      <c r="CD26" s="123">
        <v>0.1</v>
      </c>
      <c r="CE26" s="123">
        <v>0.3</v>
      </c>
      <c r="CF26" s="123">
        <v>5.77</v>
      </c>
      <c r="CG26" s="123">
        <v>0.83</v>
      </c>
      <c r="CH26" s="123">
        <v>0.61</v>
      </c>
      <c r="CI26" s="123">
        <v>0.89</v>
      </c>
      <c r="CJ26" s="123">
        <v>0.91</v>
      </c>
      <c r="CK26" s="123">
        <v>0.76</v>
      </c>
      <c r="CL26" s="123">
        <v>0.3</v>
      </c>
      <c r="CM26" s="6">
        <f t="shared" si="3"/>
        <v>33.491925465838506</v>
      </c>
      <c r="CN26" s="6">
        <f t="shared" si="4"/>
        <v>0.39254658385093166</v>
      </c>
      <c r="CO26" s="116">
        <f t="shared" si="5"/>
        <v>0.25783972125435539</v>
      </c>
      <c r="CP26" s="116">
        <f t="shared" si="6"/>
        <v>40.015031645569621</v>
      </c>
      <c r="CQ26" s="116">
        <f t="shared" si="7"/>
        <v>3.4385201305767138E-2</v>
      </c>
      <c r="CR26" s="116">
        <f t="shared" si="8"/>
        <v>8.0522306855277462E-3</v>
      </c>
      <c r="CS26" s="116">
        <f t="shared" si="9"/>
        <v>1.1878435176204334</v>
      </c>
      <c r="CT26" s="116">
        <f t="shared" si="10"/>
        <v>0.1021661817006143</v>
      </c>
      <c r="CU26" s="6">
        <f t="shared" si="11"/>
        <v>5.0057636887608066</v>
      </c>
      <c r="CV26" s="6">
        <f t="shared" si="12"/>
        <v>9.1925465838509302E-2</v>
      </c>
      <c r="CW26" s="6">
        <f t="shared" si="13"/>
        <v>0.42111801242236024</v>
      </c>
    </row>
    <row r="27" spans="1:101" x14ac:dyDescent="0.3">
      <c r="A27" s="132" t="s">
        <v>685</v>
      </c>
      <c r="B27" s="132" t="s">
        <v>519</v>
      </c>
      <c r="C27" s="132" t="s">
        <v>661</v>
      </c>
      <c r="D27" s="131" t="s">
        <v>686</v>
      </c>
      <c r="E27" s="130" t="s">
        <v>492</v>
      </c>
      <c r="F27" s="123">
        <v>52.11</v>
      </c>
      <c r="G27" s="123">
        <v>14.8</v>
      </c>
      <c r="H27" s="223">
        <v>6.74</v>
      </c>
      <c r="I27" s="223">
        <v>6.2</v>
      </c>
      <c r="J27" s="123">
        <f t="shared" si="14"/>
        <v>12.264652000000002</v>
      </c>
      <c r="K27" s="123">
        <v>0.28999999999999998</v>
      </c>
      <c r="L27" s="123">
        <v>5.08</v>
      </c>
      <c r="M27" s="123">
        <v>5.57</v>
      </c>
      <c r="N27" s="123">
        <v>2.8</v>
      </c>
      <c r="O27" s="123">
        <v>1.1000000000000001</v>
      </c>
      <c r="P27" s="123">
        <v>0.97</v>
      </c>
      <c r="Q27" s="123">
        <v>7.0000000000000007E-2</v>
      </c>
      <c r="R27" s="123">
        <v>3.1</v>
      </c>
      <c r="S27" s="123">
        <v>98.83</v>
      </c>
      <c r="T27" s="124">
        <v>44</v>
      </c>
      <c r="U27" s="124">
        <v>69</v>
      </c>
      <c r="V27" s="123">
        <v>3.9</v>
      </c>
      <c r="W27" s="123">
        <v>59.03</v>
      </c>
      <c r="X27" s="123">
        <v>23.18</v>
      </c>
      <c r="Y27" s="123">
        <v>17.79</v>
      </c>
      <c r="Z27" s="123">
        <v>2.5499999999999998</v>
      </c>
      <c r="AA27" s="123">
        <v>99.62</v>
      </c>
      <c r="AB27" s="123"/>
      <c r="AC27" s="123"/>
      <c r="AD27" s="123">
        <v>6.35</v>
      </c>
      <c r="AE27" s="123">
        <v>20.97</v>
      </c>
      <c r="AF27" s="123">
        <v>9.34</v>
      </c>
      <c r="AG27" s="123">
        <v>0.13</v>
      </c>
      <c r="AH27" s="123">
        <v>15.69</v>
      </c>
      <c r="AI27" s="123">
        <v>3.31</v>
      </c>
      <c r="AJ27" s="123">
        <v>2.02</v>
      </c>
      <c r="AK27" s="123">
        <v>0.69</v>
      </c>
      <c r="AL27" s="123">
        <v>17.690000000000001</v>
      </c>
      <c r="AM27" s="123">
        <v>2.63</v>
      </c>
      <c r="AN27" s="123">
        <v>1.38</v>
      </c>
      <c r="AO27" s="123">
        <v>0.7</v>
      </c>
      <c r="AP27" s="123">
        <v>2.2400000000000002</v>
      </c>
      <c r="AQ27" s="123"/>
      <c r="AR27" s="123">
        <v>0.28999999999999998</v>
      </c>
      <c r="AS27" s="123">
        <v>0.22</v>
      </c>
      <c r="AT27" s="123">
        <v>0.84</v>
      </c>
      <c r="AU27" s="123">
        <v>5.53</v>
      </c>
      <c r="AV27" s="123">
        <v>19.68</v>
      </c>
      <c r="AW27" s="123">
        <v>2.89</v>
      </c>
      <c r="AX27" s="123">
        <v>1.06</v>
      </c>
      <c r="AY27" s="123">
        <v>17.7</v>
      </c>
      <c r="AZ27" s="123">
        <v>0.77</v>
      </c>
      <c r="BA27" s="123">
        <v>36.74</v>
      </c>
      <c r="BB27" s="123">
        <v>1.91</v>
      </c>
      <c r="BC27" s="123">
        <v>212.62</v>
      </c>
      <c r="BD27" s="123">
        <v>0.06</v>
      </c>
      <c r="BE27" s="123">
        <v>0.48</v>
      </c>
      <c r="BF27" s="123">
        <v>0.16</v>
      </c>
      <c r="BG27" s="123">
        <v>5422.3</v>
      </c>
      <c r="BH27" s="123">
        <v>0.27</v>
      </c>
      <c r="BI27" s="123">
        <v>0.3</v>
      </c>
      <c r="BJ27" s="123">
        <v>0.09</v>
      </c>
      <c r="BK27" s="123">
        <v>360.42</v>
      </c>
      <c r="BL27" s="123"/>
      <c r="BM27" s="123">
        <v>19.559999999999999</v>
      </c>
      <c r="BN27" s="123">
        <v>2.0499999999999998</v>
      </c>
      <c r="BO27" s="123">
        <v>121.04</v>
      </c>
      <c r="BP27" s="123">
        <v>37.6</v>
      </c>
      <c r="BQ27" s="124">
        <v>15</v>
      </c>
      <c r="BR27" s="123">
        <f t="shared" si="0"/>
        <v>0.75662894781286949</v>
      </c>
      <c r="BS27" s="6">
        <f t="shared" si="1"/>
        <v>1.0836470780815191</v>
      </c>
      <c r="BT27" s="6">
        <f t="shared" si="2"/>
        <v>0.86043360433604332</v>
      </c>
      <c r="BU27" s="123">
        <v>1.92</v>
      </c>
      <c r="BV27" s="123">
        <v>2.89</v>
      </c>
      <c r="BW27" s="123">
        <v>1.62</v>
      </c>
      <c r="BX27" s="123">
        <v>0.41</v>
      </c>
      <c r="BY27" s="123">
        <v>0.03</v>
      </c>
      <c r="BZ27" s="123">
        <v>15.21</v>
      </c>
      <c r="CA27" s="123">
        <v>0.38</v>
      </c>
      <c r="CB27" s="123">
        <v>0.01</v>
      </c>
      <c r="CC27" s="123">
        <v>277.16000000000003</v>
      </c>
      <c r="CD27" s="123">
        <v>0.04</v>
      </c>
      <c r="CE27" s="123">
        <v>0.33</v>
      </c>
      <c r="CF27" s="123">
        <v>12.05</v>
      </c>
      <c r="CG27" s="123">
        <v>0.68</v>
      </c>
      <c r="CH27" s="123">
        <v>0.99</v>
      </c>
      <c r="CI27" s="123">
        <v>0.94</v>
      </c>
      <c r="CJ27" s="123">
        <v>1</v>
      </c>
      <c r="CK27" s="123">
        <v>0.9</v>
      </c>
      <c r="CL27" s="123">
        <v>0.39</v>
      </c>
      <c r="CM27" s="6">
        <f t="shared" si="3"/>
        <v>44.473214285714285</v>
      </c>
      <c r="CN27" s="6">
        <f t="shared" si="4"/>
        <v>0.37499999999999994</v>
      </c>
      <c r="CO27" s="116">
        <f t="shared" si="5"/>
        <v>7.8048780487804892E-2</v>
      </c>
      <c r="CP27" s="116">
        <f t="shared" si="6"/>
        <v>38.448462929475589</v>
      </c>
      <c r="CQ27" s="116">
        <f t="shared" si="7"/>
        <v>2.2340425531914891E-2</v>
      </c>
      <c r="CR27" s="116">
        <f t="shared" si="8"/>
        <v>4.2553191489361703E-3</v>
      </c>
      <c r="CS27" s="116">
        <f t="shared" si="9"/>
        <v>0.90490797546012269</v>
      </c>
      <c r="CT27" s="116">
        <f t="shared" si="10"/>
        <v>4.2944785276073622E-2</v>
      </c>
      <c r="CU27" s="6">
        <f t="shared" si="11"/>
        <v>2.1972318339100343</v>
      </c>
      <c r="CV27" s="6">
        <f t="shared" si="12"/>
        <v>7.1428571428571425E-2</v>
      </c>
      <c r="CW27" s="6">
        <f t="shared" si="13"/>
        <v>0.85267857142857129</v>
      </c>
    </row>
    <row r="28" spans="1:101" x14ac:dyDescent="0.3">
      <c r="A28" s="126" t="s">
        <v>657</v>
      </c>
      <c r="B28" s="126" t="s">
        <v>569</v>
      </c>
      <c r="C28" s="125" t="s">
        <v>654</v>
      </c>
      <c r="D28" s="125" t="s">
        <v>659</v>
      </c>
      <c r="E28" s="124" t="s">
        <v>492</v>
      </c>
      <c r="F28" s="123">
        <v>65.95</v>
      </c>
      <c r="G28" s="123">
        <v>16.600000000000001</v>
      </c>
      <c r="H28" s="223">
        <v>0.92</v>
      </c>
      <c r="I28" s="223">
        <v>1.7</v>
      </c>
      <c r="J28" s="123">
        <f t="shared" si="14"/>
        <v>2.5278160000000001</v>
      </c>
      <c r="K28" s="123">
        <v>0.08</v>
      </c>
      <c r="L28" s="123">
        <v>1.29</v>
      </c>
      <c r="M28" s="123">
        <v>4.2300000000000004</v>
      </c>
      <c r="N28" s="123">
        <v>4.51</v>
      </c>
      <c r="O28" s="123">
        <v>0.79</v>
      </c>
      <c r="P28" s="123">
        <v>0.24</v>
      </c>
      <c r="Q28" s="123">
        <v>0.1</v>
      </c>
      <c r="R28" s="123">
        <v>2.69</v>
      </c>
      <c r="S28" s="123">
        <v>99.1</v>
      </c>
      <c r="T28" s="124">
        <v>49</v>
      </c>
      <c r="U28" s="124">
        <v>51</v>
      </c>
      <c r="V28" s="123">
        <v>5.3</v>
      </c>
      <c r="W28" s="123">
        <v>28.45</v>
      </c>
      <c r="X28" s="123">
        <v>14.01</v>
      </c>
      <c r="Y28" s="123">
        <v>57.55</v>
      </c>
      <c r="Z28" s="123">
        <v>2.0299999999999998</v>
      </c>
      <c r="AA28" s="123">
        <v>294.25</v>
      </c>
      <c r="AB28" s="123"/>
      <c r="AC28" s="123"/>
      <c r="AD28" s="123">
        <v>9.4700000000000006</v>
      </c>
      <c r="AE28" s="123">
        <v>4.1900000000000004</v>
      </c>
      <c r="AF28" s="123">
        <v>29.82</v>
      </c>
      <c r="AG28" s="123">
        <v>0.19</v>
      </c>
      <c r="AH28" s="123">
        <v>2.95</v>
      </c>
      <c r="AI28" s="123">
        <v>0.79</v>
      </c>
      <c r="AJ28" s="123">
        <v>0.45</v>
      </c>
      <c r="AK28" s="123">
        <v>0.26</v>
      </c>
      <c r="AL28" s="123">
        <v>18.93</v>
      </c>
      <c r="AM28" s="123">
        <v>0.97</v>
      </c>
      <c r="AN28" s="123">
        <v>1.94</v>
      </c>
      <c r="AO28" s="123">
        <v>0.16</v>
      </c>
      <c r="AP28" s="123">
        <v>4.9800000000000004</v>
      </c>
      <c r="AQ28" s="123"/>
      <c r="AR28" s="123">
        <v>0.08</v>
      </c>
      <c r="AS28" s="123">
        <v>0.56000000000000005</v>
      </c>
      <c r="AT28" s="123">
        <v>4.12</v>
      </c>
      <c r="AU28" s="123">
        <v>5.27</v>
      </c>
      <c r="AV28" s="123">
        <v>24.3</v>
      </c>
      <c r="AW28" s="123">
        <v>3.87</v>
      </c>
      <c r="AX28" s="123">
        <v>1.31</v>
      </c>
      <c r="AY28" s="123">
        <v>3.68</v>
      </c>
      <c r="AZ28" s="123">
        <v>7.0000000000000007E-2</v>
      </c>
      <c r="BA28" s="123">
        <v>2.73</v>
      </c>
      <c r="BB28" s="123">
        <v>1.04</v>
      </c>
      <c r="BC28" s="123">
        <v>695.19</v>
      </c>
      <c r="BD28" s="123">
        <v>0.2</v>
      </c>
      <c r="BE28" s="123">
        <v>0.14000000000000001</v>
      </c>
      <c r="BF28" s="123">
        <v>0.81</v>
      </c>
      <c r="BG28" s="123">
        <v>1341.6</v>
      </c>
      <c r="BH28" s="123">
        <v>0.08</v>
      </c>
      <c r="BI28" s="123">
        <v>7.0000000000000007E-2</v>
      </c>
      <c r="BJ28" s="123">
        <v>0.53</v>
      </c>
      <c r="BK28" s="123">
        <v>36.5</v>
      </c>
      <c r="BL28" s="123"/>
      <c r="BM28" s="123">
        <v>4.7</v>
      </c>
      <c r="BN28" s="123">
        <v>0.51</v>
      </c>
      <c r="BO28" s="123">
        <v>43.45</v>
      </c>
      <c r="BP28" s="123">
        <v>67.05</v>
      </c>
      <c r="BQ28" s="124">
        <v>69</v>
      </c>
      <c r="BR28" s="123">
        <f t="shared" si="0"/>
        <v>3.0893300248138957</v>
      </c>
      <c r="BS28" s="6">
        <f t="shared" si="1"/>
        <v>1.0396104750625084</v>
      </c>
      <c r="BT28" s="6">
        <f t="shared" si="2"/>
        <v>5.1579520697167762</v>
      </c>
      <c r="BU28" s="123">
        <v>14.27</v>
      </c>
      <c r="BV28" s="123">
        <v>5.07</v>
      </c>
      <c r="BW28" s="123">
        <v>1.55</v>
      </c>
      <c r="BX28" s="123">
        <v>8.08</v>
      </c>
      <c r="BY28" s="123">
        <v>0.39</v>
      </c>
      <c r="BZ28" s="123">
        <v>20.6</v>
      </c>
      <c r="CA28" s="123">
        <v>0.83</v>
      </c>
      <c r="CB28" s="123">
        <v>0.05</v>
      </c>
      <c r="CC28" s="123">
        <v>285.45</v>
      </c>
      <c r="CD28" s="123">
        <v>0.88</v>
      </c>
      <c r="CE28" s="123">
        <v>0.48</v>
      </c>
      <c r="CF28" s="123">
        <v>13.51</v>
      </c>
      <c r="CG28" s="123">
        <v>1.7</v>
      </c>
      <c r="CH28" s="123">
        <v>0.55000000000000004</v>
      </c>
      <c r="CI28" s="123">
        <v>0.79</v>
      </c>
      <c r="CJ28" s="123">
        <v>0.9</v>
      </c>
      <c r="CK28" s="123">
        <v>1.77</v>
      </c>
      <c r="CL28" s="123">
        <v>0.41</v>
      </c>
      <c r="CM28" s="6">
        <f>AA28/AP28</f>
        <v>59.086345381526101</v>
      </c>
      <c r="CN28" s="6">
        <f>AT28/AP28</f>
        <v>0.82730923694779113</v>
      </c>
      <c r="CO28" s="116">
        <f>BF28/BN28</f>
        <v>1.5882352941176472</v>
      </c>
      <c r="CP28" s="116">
        <f>BC28/AU28</f>
        <v>131.91461100569262</v>
      </c>
      <c r="CQ28" s="116">
        <f>AT28/BP28</f>
        <v>6.1446681580909775E-2</v>
      </c>
      <c r="CR28" s="116">
        <f>BF28/BP28</f>
        <v>1.2080536912751679E-2</v>
      </c>
      <c r="CS28" s="116">
        <f>AY28/BM28</f>
        <v>0.78297872340425534</v>
      </c>
      <c r="CT28" s="116">
        <f>AT28/BM28</f>
        <v>0.87659574468085111</v>
      </c>
      <c r="CU28" s="6">
        <f>AD28/AW28</f>
        <v>2.4470284237726099</v>
      </c>
      <c r="CV28" s="6">
        <f>BF28/AP28</f>
        <v>0.16265060240963855</v>
      </c>
      <c r="CW28" s="6">
        <f>BB28/AP28</f>
        <v>0.20883534136546184</v>
      </c>
    </row>
    <row r="29" spans="1:101" x14ac:dyDescent="0.3">
      <c r="A29" s="132" t="s">
        <v>685</v>
      </c>
      <c r="B29" s="132" t="s">
        <v>658</v>
      </c>
      <c r="C29" s="132" t="s">
        <v>661</v>
      </c>
      <c r="D29" s="131" t="s">
        <v>684</v>
      </c>
      <c r="E29" s="130" t="s">
        <v>492</v>
      </c>
      <c r="F29" s="123">
        <v>54.6</v>
      </c>
      <c r="G29" s="123">
        <v>14.59</v>
      </c>
      <c r="H29" s="223">
        <v>3.84</v>
      </c>
      <c r="I29" s="223">
        <v>4.37</v>
      </c>
      <c r="J29" s="123">
        <f t="shared" si="14"/>
        <v>7.8252319999999997</v>
      </c>
      <c r="K29" s="123">
        <v>0.26</v>
      </c>
      <c r="L29" s="123">
        <v>7.82</v>
      </c>
      <c r="M29" s="123">
        <v>6.04</v>
      </c>
      <c r="N29" s="123">
        <v>4.84</v>
      </c>
      <c r="O29" s="123">
        <v>0.12</v>
      </c>
      <c r="P29" s="123">
        <v>0.43</v>
      </c>
      <c r="Q29" s="123">
        <v>0.03</v>
      </c>
      <c r="R29" s="123">
        <v>1.75</v>
      </c>
      <c r="S29" s="123">
        <v>98.69</v>
      </c>
      <c r="T29" s="124">
        <v>65</v>
      </c>
      <c r="U29" s="124">
        <v>58</v>
      </c>
      <c r="V29" s="123">
        <v>4.96</v>
      </c>
      <c r="W29" s="123">
        <v>39.11</v>
      </c>
      <c r="X29" s="123">
        <v>37.26</v>
      </c>
      <c r="Y29" s="123">
        <v>23.63</v>
      </c>
      <c r="Z29" s="123">
        <v>1.05</v>
      </c>
      <c r="AA29" s="123">
        <v>7.68</v>
      </c>
      <c r="AB29" s="123"/>
      <c r="AC29" s="123"/>
      <c r="AD29" s="123">
        <v>4.18</v>
      </c>
      <c r="AE29" s="123">
        <v>27.57</v>
      </c>
      <c r="AF29" s="123">
        <v>361.33</v>
      </c>
      <c r="AG29" s="123">
        <v>0.08</v>
      </c>
      <c r="AH29" s="123">
        <v>6.67</v>
      </c>
      <c r="AI29" s="123">
        <v>2.17</v>
      </c>
      <c r="AJ29" s="123">
        <v>1.4</v>
      </c>
      <c r="AK29" s="123">
        <v>0.48</v>
      </c>
      <c r="AL29" s="123">
        <v>14.08</v>
      </c>
      <c r="AM29" s="123">
        <v>1.71</v>
      </c>
      <c r="AN29" s="123">
        <v>0.46</v>
      </c>
      <c r="AO29" s="123">
        <v>0.47</v>
      </c>
      <c r="AP29" s="123">
        <v>1.62</v>
      </c>
      <c r="AQ29" s="123"/>
      <c r="AR29" s="123">
        <v>0.22</v>
      </c>
      <c r="AS29" s="123">
        <v>0.1</v>
      </c>
      <c r="AT29" s="123">
        <v>0.28000000000000003</v>
      </c>
      <c r="AU29" s="123">
        <v>3.55</v>
      </c>
      <c r="AV29" s="123">
        <v>95.69</v>
      </c>
      <c r="AW29" s="123">
        <v>0.59</v>
      </c>
      <c r="AX29" s="123">
        <v>0.68</v>
      </c>
      <c r="AY29" s="123">
        <v>1.99</v>
      </c>
      <c r="AZ29" s="123">
        <v>0.36</v>
      </c>
      <c r="BA29" s="123">
        <v>38.909999999999997</v>
      </c>
      <c r="BB29" s="123">
        <v>1.23</v>
      </c>
      <c r="BC29" s="123">
        <v>99.06</v>
      </c>
      <c r="BD29" s="123">
        <v>0.02</v>
      </c>
      <c r="BE29" s="123">
        <v>0.31</v>
      </c>
      <c r="BF29" s="123">
        <v>0.13</v>
      </c>
      <c r="BG29" s="123">
        <v>2403.6999999999998</v>
      </c>
      <c r="BH29" s="123">
        <v>0.01</v>
      </c>
      <c r="BI29" s="123">
        <v>0.21</v>
      </c>
      <c r="BJ29" s="123">
        <v>7.0000000000000007E-2</v>
      </c>
      <c r="BK29" s="123">
        <v>310.42</v>
      </c>
      <c r="BL29" s="123"/>
      <c r="BM29" s="123">
        <v>13.39</v>
      </c>
      <c r="BN29" s="123">
        <v>1.46</v>
      </c>
      <c r="BO29" s="123">
        <v>108.17</v>
      </c>
      <c r="BP29" s="123">
        <v>8.08</v>
      </c>
      <c r="BQ29" s="124">
        <v>34</v>
      </c>
      <c r="BR29" s="123">
        <f t="shared" si="0"/>
        <v>0.84972462627852086</v>
      </c>
      <c r="BS29" s="6">
        <f t="shared" si="1"/>
        <v>0.99751769789464007</v>
      </c>
      <c r="BT29" s="6">
        <f t="shared" si="2"/>
        <v>0.79528158295281581</v>
      </c>
      <c r="BU29" s="123">
        <v>0.6</v>
      </c>
      <c r="BV29" s="123">
        <v>2.87</v>
      </c>
      <c r="BW29" s="123">
        <v>1.48</v>
      </c>
      <c r="BX29" s="123">
        <v>0.19</v>
      </c>
      <c r="BY29" s="123">
        <v>0.01</v>
      </c>
      <c r="BZ29" s="123">
        <v>14.09</v>
      </c>
      <c r="CA29" s="123">
        <v>0.18</v>
      </c>
      <c r="CB29" s="123">
        <v>0</v>
      </c>
      <c r="CC29" s="123">
        <v>179.49</v>
      </c>
      <c r="CD29" s="123">
        <v>0.02</v>
      </c>
      <c r="CE29" s="123">
        <v>0.15</v>
      </c>
      <c r="CF29" s="123">
        <v>3.81</v>
      </c>
      <c r="CG29" s="123">
        <v>0.23</v>
      </c>
      <c r="CH29" s="123">
        <v>0.68</v>
      </c>
      <c r="CI29" s="123">
        <v>1.01</v>
      </c>
      <c r="CJ29" s="123">
        <v>0.96</v>
      </c>
      <c r="CK29" s="123">
        <v>0.47</v>
      </c>
      <c r="CL29" s="123">
        <v>0.18</v>
      </c>
      <c r="CM29" s="6">
        <f t="shared" si="3"/>
        <v>4.7407407407407405</v>
      </c>
      <c r="CN29" s="6">
        <f t="shared" si="4"/>
        <v>0.17283950617283952</v>
      </c>
      <c r="CO29" s="116">
        <f t="shared" si="5"/>
        <v>8.9041095890410968E-2</v>
      </c>
      <c r="CP29" s="116">
        <f t="shared" si="6"/>
        <v>27.904225352112679</v>
      </c>
      <c r="CQ29" s="116">
        <f t="shared" si="7"/>
        <v>3.4653465346534656E-2</v>
      </c>
      <c r="CR29" s="116">
        <f t="shared" si="8"/>
        <v>1.608910891089109E-2</v>
      </c>
      <c r="CS29" s="116">
        <f t="shared" si="9"/>
        <v>0.1486183719193428</v>
      </c>
      <c r="CT29" s="116">
        <f t="shared" si="10"/>
        <v>2.0911127707244213E-2</v>
      </c>
      <c r="CU29" s="6">
        <f t="shared" si="11"/>
        <v>7.0847457627118642</v>
      </c>
      <c r="CV29" s="6">
        <f t="shared" si="12"/>
        <v>8.0246913580246909E-2</v>
      </c>
      <c r="CW29" s="6">
        <f t="shared" si="13"/>
        <v>0.75925925925925919</v>
      </c>
    </row>
    <row r="30" spans="1:101" x14ac:dyDescent="0.3">
      <c r="A30" s="126" t="s">
        <v>657</v>
      </c>
      <c r="B30" s="126" t="s">
        <v>516</v>
      </c>
      <c r="C30" s="125" t="s">
        <v>654</v>
      </c>
      <c r="D30" s="125" t="s">
        <v>656</v>
      </c>
      <c r="E30" s="124" t="s">
        <v>492</v>
      </c>
      <c r="F30" s="123">
        <v>61.34</v>
      </c>
      <c r="G30" s="123">
        <v>16.690000000000001</v>
      </c>
      <c r="H30" s="223">
        <v>1.67</v>
      </c>
      <c r="I30" s="223">
        <v>2.14</v>
      </c>
      <c r="J30" s="123">
        <f t="shared" si="14"/>
        <v>3.6426660000000002</v>
      </c>
      <c r="K30" s="123">
        <v>0.1</v>
      </c>
      <c r="L30" s="123">
        <v>1.68</v>
      </c>
      <c r="M30" s="123">
        <v>4.99</v>
      </c>
      <c r="N30" s="123">
        <v>4.3</v>
      </c>
      <c r="O30" s="123">
        <v>1.73</v>
      </c>
      <c r="P30" s="123">
        <v>0.42</v>
      </c>
      <c r="Q30" s="123">
        <v>0.14000000000000001</v>
      </c>
      <c r="R30" s="123">
        <v>3.28</v>
      </c>
      <c r="S30" s="123">
        <v>98.48</v>
      </c>
      <c r="T30" s="124">
        <v>47</v>
      </c>
      <c r="U30" s="124">
        <v>56</v>
      </c>
      <c r="V30" s="123">
        <v>6.03</v>
      </c>
      <c r="W30" s="123">
        <v>33.07</v>
      </c>
      <c r="X30" s="123">
        <v>14.58</v>
      </c>
      <c r="Y30" s="123">
        <v>52.34</v>
      </c>
      <c r="Z30" s="123">
        <v>2.27</v>
      </c>
      <c r="AA30" s="123">
        <v>753.76</v>
      </c>
      <c r="AB30" s="123"/>
      <c r="AC30" s="123"/>
      <c r="AD30" s="123">
        <v>13.89</v>
      </c>
      <c r="AE30" s="123">
        <v>7.08</v>
      </c>
      <c r="AF30" s="123">
        <v>5.89</v>
      </c>
      <c r="AG30" s="123">
        <v>0.18</v>
      </c>
      <c r="AH30" s="123">
        <v>3.56</v>
      </c>
      <c r="AI30" s="123">
        <v>1.49</v>
      </c>
      <c r="AJ30" s="123">
        <v>0.85</v>
      </c>
      <c r="AK30" s="123">
        <v>0.38</v>
      </c>
      <c r="AL30" s="123">
        <v>19.97</v>
      </c>
      <c r="AM30" s="123">
        <v>1.84</v>
      </c>
      <c r="AN30" s="123">
        <v>1.84</v>
      </c>
      <c r="AO30" s="123">
        <v>0.3</v>
      </c>
      <c r="AP30" s="123">
        <v>9.0399999999999991</v>
      </c>
      <c r="AQ30" s="123"/>
      <c r="AR30" s="123">
        <v>0.14000000000000001</v>
      </c>
      <c r="AS30" s="123">
        <v>0.16</v>
      </c>
      <c r="AT30" s="123">
        <v>5.18</v>
      </c>
      <c r="AU30" s="123">
        <v>9.5299999999999994</v>
      </c>
      <c r="AV30" s="123">
        <v>4.7300000000000004</v>
      </c>
      <c r="AW30" s="123">
        <v>4.33</v>
      </c>
      <c r="AX30" s="123">
        <v>2.37</v>
      </c>
      <c r="AY30" s="123">
        <v>7.69</v>
      </c>
      <c r="AZ30" s="123">
        <v>0.04</v>
      </c>
      <c r="BA30" s="123">
        <v>5.67</v>
      </c>
      <c r="BB30" s="123">
        <v>1.97</v>
      </c>
      <c r="BC30" s="123">
        <v>766.42</v>
      </c>
      <c r="BD30" s="123">
        <v>0.28000000000000003</v>
      </c>
      <c r="BE30" s="123">
        <v>0.26</v>
      </c>
      <c r="BF30" s="123">
        <v>1.28</v>
      </c>
      <c r="BG30" s="123">
        <v>2347.8000000000002</v>
      </c>
      <c r="BH30" s="123">
        <v>0.13</v>
      </c>
      <c r="BI30" s="123">
        <v>0.13</v>
      </c>
      <c r="BJ30" s="123">
        <v>0.66</v>
      </c>
      <c r="BK30" s="123">
        <v>102.35</v>
      </c>
      <c r="BL30" s="123"/>
      <c r="BM30" s="123">
        <v>8.64</v>
      </c>
      <c r="BN30" s="123">
        <v>0.9</v>
      </c>
      <c r="BO30" s="123">
        <v>45.74</v>
      </c>
      <c r="BP30" s="123">
        <v>60.68</v>
      </c>
      <c r="BQ30" s="124">
        <v>40</v>
      </c>
      <c r="BR30" s="123">
        <f t="shared" si="0"/>
        <v>2.9605370885868671</v>
      </c>
      <c r="BS30" s="6">
        <f t="shared" si="1"/>
        <v>1.1111111111111109</v>
      </c>
      <c r="BT30" s="6">
        <f t="shared" si="2"/>
        <v>4.2870370370370372</v>
      </c>
      <c r="BU30" s="123">
        <v>7.02</v>
      </c>
      <c r="BV30" s="123">
        <v>4.84</v>
      </c>
      <c r="BW30" s="123">
        <v>1.66</v>
      </c>
      <c r="BX30" s="123">
        <v>5.76</v>
      </c>
      <c r="BY30" s="123">
        <v>0.31</v>
      </c>
      <c r="BZ30" s="123">
        <v>18.5</v>
      </c>
      <c r="CA30" s="123">
        <v>0.56999999999999995</v>
      </c>
      <c r="CB30" s="123">
        <v>0.03</v>
      </c>
      <c r="CC30" s="123">
        <v>271.74</v>
      </c>
      <c r="CD30" s="123">
        <v>0.6</v>
      </c>
      <c r="CE30" s="123">
        <v>0.36</v>
      </c>
      <c r="CF30" s="123">
        <v>9.2799999999999994</v>
      </c>
      <c r="CG30" s="123">
        <v>0.83</v>
      </c>
      <c r="CH30" s="123">
        <v>0.5</v>
      </c>
      <c r="CI30" s="123">
        <v>0.61</v>
      </c>
      <c r="CJ30" s="123">
        <v>0.73</v>
      </c>
      <c r="CK30" s="123">
        <v>0.91</v>
      </c>
      <c r="CL30" s="123">
        <v>0.34</v>
      </c>
      <c r="CM30" s="6">
        <f>AA30/AP30</f>
        <v>83.380530973451329</v>
      </c>
      <c r="CN30" s="6">
        <f>AT30/AP30</f>
        <v>0.57300884955752218</v>
      </c>
      <c r="CO30" s="116">
        <f>BF30/BN30</f>
        <v>1.4222222222222223</v>
      </c>
      <c r="CP30" s="116">
        <f>BC30/AU30</f>
        <v>80.421825813221403</v>
      </c>
      <c r="CQ30" s="116">
        <f>AT30/BP30</f>
        <v>8.5365853658536578E-2</v>
      </c>
      <c r="CR30" s="116">
        <f>BF30/BP30</f>
        <v>2.1094264996704023E-2</v>
      </c>
      <c r="CS30" s="116">
        <f>AY30/BM30</f>
        <v>0.89004629629629628</v>
      </c>
      <c r="CT30" s="116">
        <f>AT30/BM30</f>
        <v>0.59953703703703698</v>
      </c>
      <c r="CU30" s="6">
        <f>AD30/AW30</f>
        <v>3.207852193995381</v>
      </c>
      <c r="CV30" s="6">
        <f>BF30/AP30</f>
        <v>0.14159292035398233</v>
      </c>
      <c r="CW30" s="6">
        <f>BB30/AP30</f>
        <v>0.21792035398230089</v>
      </c>
    </row>
    <row r="31" spans="1:101" x14ac:dyDescent="0.3">
      <c r="A31" s="126" t="s">
        <v>655</v>
      </c>
      <c r="B31" s="126" t="s">
        <v>516</v>
      </c>
      <c r="C31" s="125" t="s">
        <v>654</v>
      </c>
      <c r="D31" s="125" t="s">
        <v>653</v>
      </c>
      <c r="E31" s="124" t="s">
        <v>492</v>
      </c>
      <c r="F31" s="123">
        <v>59.32</v>
      </c>
      <c r="G31" s="123">
        <v>17.07</v>
      </c>
      <c r="H31" s="223">
        <v>3.15</v>
      </c>
      <c r="I31" s="223">
        <v>2.74</v>
      </c>
      <c r="J31" s="123">
        <f t="shared" si="14"/>
        <v>5.57437</v>
      </c>
      <c r="K31" s="123">
        <v>0.13</v>
      </c>
      <c r="L31" s="123">
        <v>2.82</v>
      </c>
      <c r="M31" s="123">
        <v>6.59</v>
      </c>
      <c r="N31" s="123">
        <v>3.47</v>
      </c>
      <c r="O31" s="123">
        <v>1.71</v>
      </c>
      <c r="P31" s="123">
        <v>0.59</v>
      </c>
      <c r="Q31" s="123">
        <v>0.21</v>
      </c>
      <c r="R31" s="123">
        <v>0.73</v>
      </c>
      <c r="S31" s="123">
        <v>98.53</v>
      </c>
      <c r="T31" s="124">
        <v>49</v>
      </c>
      <c r="U31" s="124">
        <v>68</v>
      </c>
      <c r="V31" s="123">
        <v>5.18</v>
      </c>
      <c r="W31" s="123">
        <v>42.4</v>
      </c>
      <c r="X31" s="123">
        <v>20.3</v>
      </c>
      <c r="Y31" s="123">
        <v>37.29</v>
      </c>
      <c r="Z31" s="123">
        <v>2.09</v>
      </c>
      <c r="AA31" s="123">
        <v>198.44</v>
      </c>
      <c r="AB31" s="123"/>
      <c r="AC31" s="123"/>
      <c r="AD31" s="123">
        <v>14.62</v>
      </c>
      <c r="AE31" s="123">
        <v>15.29</v>
      </c>
      <c r="AF31" s="123">
        <v>74.180000000000007</v>
      </c>
      <c r="AG31" s="123">
        <v>0.28999999999999998</v>
      </c>
      <c r="AH31" s="123">
        <v>51.66</v>
      </c>
      <c r="AI31" s="123">
        <v>3.15</v>
      </c>
      <c r="AJ31" s="123">
        <v>2</v>
      </c>
      <c r="AK31" s="123">
        <v>0.89</v>
      </c>
      <c r="AL31" s="123">
        <v>18.86</v>
      </c>
      <c r="AM31" s="123">
        <v>3.07</v>
      </c>
      <c r="AN31" s="123">
        <v>2.44</v>
      </c>
      <c r="AO31" s="123">
        <v>0.68</v>
      </c>
      <c r="AP31" s="123">
        <v>8.15</v>
      </c>
      <c r="AQ31" s="123"/>
      <c r="AR31" s="123">
        <v>0.35</v>
      </c>
      <c r="AS31" s="123">
        <v>0.77</v>
      </c>
      <c r="AT31" s="123">
        <v>2.57</v>
      </c>
      <c r="AU31" s="123">
        <v>11.18</v>
      </c>
      <c r="AV31" s="123">
        <v>16.86</v>
      </c>
      <c r="AW31" s="123">
        <v>3.27</v>
      </c>
      <c r="AX31" s="123">
        <v>2.54</v>
      </c>
      <c r="AY31" s="123">
        <v>16.649999999999999</v>
      </c>
      <c r="AZ31" s="123">
        <v>0.06</v>
      </c>
      <c r="BA31" s="123">
        <v>16.04</v>
      </c>
      <c r="BB31" s="123">
        <v>2.66</v>
      </c>
      <c r="BC31" s="123">
        <v>516.51</v>
      </c>
      <c r="BD31" s="123">
        <v>0.14000000000000001</v>
      </c>
      <c r="BE31" s="123">
        <v>0.49</v>
      </c>
      <c r="BF31" s="123">
        <v>0.93</v>
      </c>
      <c r="BG31" s="123">
        <v>3298.1</v>
      </c>
      <c r="BH31" s="123">
        <v>0.05</v>
      </c>
      <c r="BI31" s="123">
        <v>0.31</v>
      </c>
      <c r="BJ31" s="123">
        <v>0.39</v>
      </c>
      <c r="BK31" s="123">
        <v>169.16</v>
      </c>
      <c r="BL31" s="123"/>
      <c r="BM31" s="123">
        <v>20.96</v>
      </c>
      <c r="BN31" s="123">
        <v>2.16</v>
      </c>
      <c r="BO31" s="123">
        <v>71.819999999999993</v>
      </c>
      <c r="BP31" s="123">
        <v>104.88</v>
      </c>
      <c r="BQ31" s="124">
        <v>29</v>
      </c>
      <c r="BR31" s="123">
        <f t="shared" si="0"/>
        <v>1.9767159835071548</v>
      </c>
      <c r="BS31" s="6">
        <f t="shared" si="1"/>
        <v>0.97874720357941825</v>
      </c>
      <c r="BT31" s="6">
        <f t="shared" si="2"/>
        <v>1.8801440329218102</v>
      </c>
      <c r="BU31" s="123">
        <v>5</v>
      </c>
      <c r="BV31" s="123">
        <v>4.2</v>
      </c>
      <c r="BW31" s="123">
        <v>1.46</v>
      </c>
      <c r="BX31" s="123">
        <v>1.19</v>
      </c>
      <c r="BY31" s="123">
        <v>0.06</v>
      </c>
      <c r="BZ31" s="123">
        <v>18.36</v>
      </c>
      <c r="CA31" s="123">
        <v>0.32</v>
      </c>
      <c r="CB31" s="123">
        <v>0.03</v>
      </c>
      <c r="CC31" s="123">
        <v>157.35</v>
      </c>
      <c r="CD31" s="123">
        <v>0.12</v>
      </c>
      <c r="CE31" s="123">
        <v>0.22</v>
      </c>
      <c r="CF31" s="123">
        <v>6.31</v>
      </c>
      <c r="CG31" s="123">
        <v>1.1399999999999999</v>
      </c>
      <c r="CH31" s="123">
        <v>0.47</v>
      </c>
      <c r="CI31" s="123">
        <v>0.95</v>
      </c>
      <c r="CJ31" s="123">
        <v>0.78</v>
      </c>
      <c r="CK31" s="123">
        <v>0.96</v>
      </c>
      <c r="CL31" s="123">
        <v>0.21</v>
      </c>
      <c r="CM31" s="6">
        <f>AA31/AP31</f>
        <v>24.348466257668711</v>
      </c>
      <c r="CN31" s="6">
        <f>AT31/AP31</f>
        <v>0.31533742331288339</v>
      </c>
      <c r="CO31" s="116">
        <f>BF31/BN31</f>
        <v>0.43055555555555552</v>
      </c>
      <c r="CP31" s="116">
        <f>BC31/AU31</f>
        <v>46.199463327370303</v>
      </c>
      <c r="CQ31" s="116">
        <f>AT31/BP31</f>
        <v>2.4504195270785661E-2</v>
      </c>
      <c r="CR31" s="116">
        <f>BF31/BP31</f>
        <v>8.8672768878718545E-3</v>
      </c>
      <c r="CS31" s="116">
        <f>AY31/BM31</f>
        <v>0.79437022900763343</v>
      </c>
      <c r="CT31" s="116">
        <f>AT31/BM31</f>
        <v>0.12261450381679388</v>
      </c>
      <c r="CU31" s="6">
        <f>AD31/AW31</f>
        <v>4.4709480122324159</v>
      </c>
      <c r="CV31" s="6">
        <f>BF31/AP31</f>
        <v>0.11411042944785277</v>
      </c>
      <c r="CW31" s="6">
        <f>BB31/AP31</f>
        <v>0.32638036809815951</v>
      </c>
    </row>
    <row r="32" spans="1:101" x14ac:dyDescent="0.3">
      <c r="A32" s="132" t="s">
        <v>662</v>
      </c>
      <c r="B32" s="132" t="s">
        <v>519</v>
      </c>
      <c r="C32" s="132" t="s">
        <v>661</v>
      </c>
      <c r="D32" s="131" t="s">
        <v>683</v>
      </c>
      <c r="E32" s="130" t="s">
        <v>492</v>
      </c>
      <c r="F32" s="123">
        <v>51.86</v>
      </c>
      <c r="G32" s="123">
        <v>16.38</v>
      </c>
      <c r="H32" s="223">
        <v>3.91</v>
      </c>
      <c r="I32" s="223">
        <v>4.8099999999999996</v>
      </c>
      <c r="J32" s="123">
        <f t="shared" si="14"/>
        <v>8.3282179999999997</v>
      </c>
      <c r="K32" s="123">
        <v>0.23</v>
      </c>
      <c r="L32" s="123">
        <v>5.89</v>
      </c>
      <c r="M32" s="123">
        <v>9.1199999999999992</v>
      </c>
      <c r="N32" s="123">
        <v>2.57</v>
      </c>
      <c r="O32" s="123">
        <v>1.8</v>
      </c>
      <c r="P32" s="123">
        <v>0.81</v>
      </c>
      <c r="Q32" s="123">
        <v>0.25</v>
      </c>
      <c r="R32" s="123">
        <v>0.33</v>
      </c>
      <c r="S32" s="123">
        <v>97.96</v>
      </c>
      <c r="T32" s="124">
        <v>57</v>
      </c>
      <c r="U32" s="124">
        <v>80</v>
      </c>
      <c r="V32" s="123">
        <v>4.37</v>
      </c>
      <c r="W32" s="123">
        <v>45.94</v>
      </c>
      <c r="X32" s="123">
        <v>31.03</v>
      </c>
      <c r="Y32" s="123">
        <v>23.02</v>
      </c>
      <c r="Z32" s="123">
        <v>1.48</v>
      </c>
      <c r="AA32" s="123">
        <v>418.99</v>
      </c>
      <c r="AB32" s="123"/>
      <c r="AC32" s="123"/>
      <c r="AD32" s="123">
        <v>36.04</v>
      </c>
      <c r="AE32" s="123">
        <v>86.42</v>
      </c>
      <c r="AF32" s="123">
        <v>332.78</v>
      </c>
      <c r="AG32" s="123">
        <v>0.7</v>
      </c>
      <c r="AH32" s="123">
        <v>193.47</v>
      </c>
      <c r="AI32" s="123">
        <v>6.25</v>
      </c>
      <c r="AJ32" s="123">
        <v>4.51</v>
      </c>
      <c r="AK32" s="123">
        <v>2.29</v>
      </c>
      <c r="AL32" s="123">
        <v>22.82</v>
      </c>
      <c r="AM32" s="123">
        <v>7.73</v>
      </c>
      <c r="AN32" s="123">
        <v>3.21</v>
      </c>
      <c r="AO32" s="123">
        <v>1.51</v>
      </c>
      <c r="AP32" s="123">
        <v>15.97</v>
      </c>
      <c r="AQ32" s="123"/>
      <c r="AR32" s="123">
        <v>0.72</v>
      </c>
      <c r="AS32" s="123">
        <v>1.71</v>
      </c>
      <c r="AT32" s="123">
        <v>2.1</v>
      </c>
      <c r="AU32" s="123">
        <v>24.82</v>
      </c>
      <c r="AV32" s="123">
        <v>132.62</v>
      </c>
      <c r="AW32" s="123">
        <v>6.59</v>
      </c>
      <c r="AX32" s="123">
        <v>5.82</v>
      </c>
      <c r="AY32" s="123">
        <v>72.33</v>
      </c>
      <c r="AZ32" s="123">
        <v>7.0000000000000007E-2</v>
      </c>
      <c r="BA32" s="123">
        <v>56.01</v>
      </c>
      <c r="BB32" s="123">
        <v>6.79</v>
      </c>
      <c r="BC32" s="123">
        <v>1096.6199999999999</v>
      </c>
      <c r="BD32" s="123">
        <v>0.12</v>
      </c>
      <c r="BE32" s="123">
        <v>1.17</v>
      </c>
      <c r="BF32" s="123">
        <v>2.21</v>
      </c>
      <c r="BG32" s="123">
        <v>4527.8999999999996</v>
      </c>
      <c r="BH32" s="123">
        <v>0.18</v>
      </c>
      <c r="BI32" s="123">
        <v>0.65</v>
      </c>
      <c r="BJ32" s="123">
        <v>1.01</v>
      </c>
      <c r="BK32" s="123">
        <v>508.52</v>
      </c>
      <c r="BL32" s="123"/>
      <c r="BM32" s="123">
        <v>37.64</v>
      </c>
      <c r="BN32" s="123">
        <v>4.49</v>
      </c>
      <c r="BO32" s="123">
        <v>180.7</v>
      </c>
      <c r="BP32" s="123">
        <v>118.26</v>
      </c>
      <c r="BQ32" s="124">
        <v>20</v>
      </c>
      <c r="BR32" s="123">
        <f t="shared" si="0"/>
        <v>1.5174117535274836</v>
      </c>
      <c r="BS32" s="6">
        <f t="shared" si="1"/>
        <v>0.93421622995171971</v>
      </c>
      <c r="BT32" s="6">
        <f t="shared" si="2"/>
        <v>2.2296461271962382</v>
      </c>
      <c r="BU32" s="123">
        <v>3.14</v>
      </c>
      <c r="BV32" s="123">
        <v>3.66</v>
      </c>
      <c r="BW32" s="123">
        <v>1.39</v>
      </c>
      <c r="BX32" s="123">
        <v>0.47</v>
      </c>
      <c r="BY32" s="123">
        <v>0.03</v>
      </c>
      <c r="BZ32" s="123">
        <v>17.2</v>
      </c>
      <c r="CA32" s="123">
        <v>0.13</v>
      </c>
      <c r="CB32" s="123">
        <v>0.03</v>
      </c>
      <c r="CC32" s="123">
        <v>120.28</v>
      </c>
      <c r="CD32" s="123">
        <v>0.06</v>
      </c>
      <c r="CE32" s="123">
        <v>0.08</v>
      </c>
      <c r="CF32" s="123">
        <v>5.43</v>
      </c>
      <c r="CG32" s="123">
        <v>0.54</v>
      </c>
      <c r="CH32" s="123">
        <v>0.26</v>
      </c>
      <c r="CI32" s="123">
        <v>0.97</v>
      </c>
      <c r="CJ32" s="123">
        <v>0.91</v>
      </c>
      <c r="CK32" s="123">
        <v>0.53</v>
      </c>
      <c r="CL32" s="123">
        <v>0.09</v>
      </c>
      <c r="CM32" s="6">
        <f t="shared" si="3"/>
        <v>26.236067626800249</v>
      </c>
      <c r="CN32" s="6">
        <f t="shared" si="4"/>
        <v>0.13149655604257984</v>
      </c>
      <c r="CO32" s="116">
        <f t="shared" si="5"/>
        <v>0.49220489977728282</v>
      </c>
      <c r="CP32" s="116">
        <f t="shared" si="6"/>
        <v>44.182917002417398</v>
      </c>
      <c r="CQ32" s="116">
        <f t="shared" si="7"/>
        <v>1.7757483510908167E-2</v>
      </c>
      <c r="CR32" s="116">
        <f t="shared" si="8"/>
        <v>1.8687637409098595E-2</v>
      </c>
      <c r="CS32" s="116">
        <f t="shared" si="9"/>
        <v>1.921625929861849</v>
      </c>
      <c r="CT32" s="116">
        <f t="shared" si="10"/>
        <v>5.5791710945802341E-2</v>
      </c>
      <c r="CU32" s="6">
        <f t="shared" si="11"/>
        <v>5.4688922610015176</v>
      </c>
      <c r="CV32" s="6">
        <f t="shared" si="12"/>
        <v>0.13838447088290545</v>
      </c>
      <c r="CW32" s="6">
        <f t="shared" si="13"/>
        <v>0.42517219787100813</v>
      </c>
    </row>
    <row r="33" spans="1:101" x14ac:dyDescent="0.3">
      <c r="A33" s="132" t="s">
        <v>662</v>
      </c>
      <c r="B33" s="132" t="s">
        <v>519</v>
      </c>
      <c r="C33" s="132" t="s">
        <v>661</v>
      </c>
      <c r="D33" s="131" t="s">
        <v>682</v>
      </c>
      <c r="E33" s="130" t="s">
        <v>492</v>
      </c>
      <c r="F33" s="123">
        <v>51.83</v>
      </c>
      <c r="G33" s="123">
        <v>15.29</v>
      </c>
      <c r="H33" s="223">
        <v>3.6</v>
      </c>
      <c r="I33" s="223">
        <v>5.1100000000000003</v>
      </c>
      <c r="J33" s="123">
        <f t="shared" si="14"/>
        <v>8.3492800000000003</v>
      </c>
      <c r="K33" s="123">
        <v>0.18</v>
      </c>
      <c r="L33" s="123">
        <v>7.29</v>
      </c>
      <c r="M33" s="123">
        <v>9.61</v>
      </c>
      <c r="N33" s="123">
        <v>2.73</v>
      </c>
      <c r="O33" s="123">
        <v>1.1399999999999999</v>
      </c>
      <c r="P33" s="123">
        <v>0.9</v>
      </c>
      <c r="Q33" s="123">
        <v>0.23</v>
      </c>
      <c r="R33" s="123">
        <v>0.35</v>
      </c>
      <c r="S33" s="123">
        <v>98.26</v>
      </c>
      <c r="T33" s="124">
        <v>62</v>
      </c>
      <c r="U33" s="124">
        <v>80</v>
      </c>
      <c r="V33" s="123">
        <v>3.87</v>
      </c>
      <c r="W33" s="123">
        <v>43.83</v>
      </c>
      <c r="X33" s="123">
        <v>36.69</v>
      </c>
      <c r="Y33" s="123">
        <v>19.48</v>
      </c>
      <c r="Z33" s="123">
        <v>1.19</v>
      </c>
      <c r="AA33" s="123">
        <v>115.74</v>
      </c>
      <c r="AB33" s="123"/>
      <c r="AC33" s="123"/>
      <c r="AD33" s="123">
        <v>15.03</v>
      </c>
      <c r="AE33" s="123">
        <v>32.35</v>
      </c>
      <c r="AF33" s="123">
        <v>345.89</v>
      </c>
      <c r="AG33" s="123">
        <v>0.19</v>
      </c>
      <c r="AH33" s="123">
        <v>162.85</v>
      </c>
      <c r="AI33" s="123">
        <v>3.8</v>
      </c>
      <c r="AJ33" s="123">
        <v>2.2599999999999998</v>
      </c>
      <c r="AK33" s="123">
        <v>0.99</v>
      </c>
      <c r="AL33" s="123">
        <v>17.52</v>
      </c>
      <c r="AM33" s="123">
        <v>3.45</v>
      </c>
      <c r="AN33" s="123">
        <v>2</v>
      </c>
      <c r="AO33" s="123">
        <v>0.79</v>
      </c>
      <c r="AP33" s="123">
        <v>6.34</v>
      </c>
      <c r="AQ33" s="123"/>
      <c r="AR33" s="123">
        <v>0.36</v>
      </c>
      <c r="AS33" s="123">
        <v>0.65</v>
      </c>
      <c r="AT33" s="123">
        <v>1.39</v>
      </c>
      <c r="AU33" s="123">
        <v>10.58</v>
      </c>
      <c r="AV33" s="123">
        <v>122.67</v>
      </c>
      <c r="AW33" s="123">
        <v>2.29</v>
      </c>
      <c r="AX33" s="123">
        <v>2.2200000000000002</v>
      </c>
      <c r="AY33" s="123">
        <v>19.68</v>
      </c>
      <c r="AZ33" s="123">
        <v>0.03</v>
      </c>
      <c r="BA33" s="123">
        <v>33.520000000000003</v>
      </c>
      <c r="BB33" s="123">
        <v>2.94</v>
      </c>
      <c r="BC33" s="123">
        <v>469.81</v>
      </c>
      <c r="BD33" s="123">
        <v>0.08</v>
      </c>
      <c r="BE33" s="123">
        <v>0.57999999999999996</v>
      </c>
      <c r="BF33" s="123">
        <v>0.73</v>
      </c>
      <c r="BG33" s="123">
        <v>5031</v>
      </c>
      <c r="BH33" s="123">
        <v>7.0000000000000007E-2</v>
      </c>
      <c r="BI33" s="123">
        <v>0.34</v>
      </c>
      <c r="BJ33" s="123">
        <v>0.31</v>
      </c>
      <c r="BK33" s="123">
        <v>277.76</v>
      </c>
      <c r="BL33" s="123"/>
      <c r="BM33" s="123">
        <v>22.12</v>
      </c>
      <c r="BN33" s="123">
        <v>2.34</v>
      </c>
      <c r="BO33" s="123">
        <v>81.38</v>
      </c>
      <c r="BP33" s="123">
        <v>81.36</v>
      </c>
      <c r="BQ33" s="124">
        <v>17</v>
      </c>
      <c r="BR33" s="123">
        <f t="shared" si="0"/>
        <v>1.3912661838929119</v>
      </c>
      <c r="BS33" s="6">
        <f t="shared" si="1"/>
        <v>1.0898869959272643</v>
      </c>
      <c r="BT33" s="6">
        <f t="shared" si="2"/>
        <v>1.7841880341880343</v>
      </c>
      <c r="BU33" s="123">
        <v>3.68</v>
      </c>
      <c r="BV33" s="123">
        <v>3.6</v>
      </c>
      <c r="BW33" s="123">
        <v>1.62</v>
      </c>
      <c r="BX33" s="123">
        <v>0.59</v>
      </c>
      <c r="BY33" s="123">
        <v>0.03</v>
      </c>
      <c r="BZ33" s="123">
        <v>18.3</v>
      </c>
      <c r="CA33" s="123">
        <v>0.22</v>
      </c>
      <c r="CB33" s="123">
        <v>0.02</v>
      </c>
      <c r="CC33" s="123">
        <v>227.47</v>
      </c>
      <c r="CD33" s="123">
        <v>0.06</v>
      </c>
      <c r="CE33" s="123">
        <v>0.15</v>
      </c>
      <c r="CF33" s="123">
        <v>4.4800000000000004</v>
      </c>
      <c r="CG33" s="123">
        <v>0.86</v>
      </c>
      <c r="CH33" s="123">
        <v>0.65</v>
      </c>
      <c r="CI33" s="123">
        <v>0.95</v>
      </c>
      <c r="CJ33" s="123">
        <v>0.97</v>
      </c>
      <c r="CK33" s="123">
        <v>0.77</v>
      </c>
      <c r="CL33" s="123">
        <v>0.15</v>
      </c>
      <c r="CM33" s="6">
        <f t="shared" si="3"/>
        <v>18.255520504731862</v>
      </c>
      <c r="CN33" s="6">
        <f t="shared" si="4"/>
        <v>0.21924290220820189</v>
      </c>
      <c r="CO33" s="116">
        <f t="shared" si="5"/>
        <v>0.31196581196581197</v>
      </c>
      <c r="CP33" s="116">
        <f t="shared" si="6"/>
        <v>44.405482041587902</v>
      </c>
      <c r="CQ33" s="116">
        <f t="shared" si="7"/>
        <v>1.708456243854474E-2</v>
      </c>
      <c r="CR33" s="116">
        <f t="shared" si="8"/>
        <v>8.9724680432645039E-3</v>
      </c>
      <c r="CS33" s="116">
        <f t="shared" si="9"/>
        <v>0.88969258589511746</v>
      </c>
      <c r="CT33" s="116">
        <f t="shared" si="10"/>
        <v>6.2839059674502706E-2</v>
      </c>
      <c r="CU33" s="6">
        <f t="shared" si="11"/>
        <v>6.5633187772925758</v>
      </c>
      <c r="CV33" s="6">
        <f t="shared" si="12"/>
        <v>0.11514195583596215</v>
      </c>
      <c r="CW33" s="6">
        <f t="shared" si="13"/>
        <v>0.4637223974763407</v>
      </c>
    </row>
    <row r="34" spans="1:101" x14ac:dyDescent="0.3">
      <c r="A34" s="132" t="s">
        <v>680</v>
      </c>
      <c r="B34" s="132" t="s">
        <v>155</v>
      </c>
      <c r="C34" s="132" t="s">
        <v>661</v>
      </c>
      <c r="D34" s="131" t="s">
        <v>681</v>
      </c>
      <c r="E34" s="130" t="s">
        <v>492</v>
      </c>
      <c r="F34" s="123">
        <v>48.36</v>
      </c>
      <c r="G34" s="123">
        <v>13.53</v>
      </c>
      <c r="H34" s="223">
        <v>4.43</v>
      </c>
      <c r="I34" s="223">
        <v>6.88</v>
      </c>
      <c r="J34" s="123">
        <f t="shared" si="14"/>
        <v>10.866114</v>
      </c>
      <c r="K34" s="123">
        <v>0.2</v>
      </c>
      <c r="L34" s="123">
        <v>7.46</v>
      </c>
      <c r="M34" s="123">
        <v>13.14</v>
      </c>
      <c r="N34" s="123">
        <v>1.89</v>
      </c>
      <c r="O34" s="123">
        <v>0.62</v>
      </c>
      <c r="P34" s="123">
        <v>0.76</v>
      </c>
      <c r="Q34" s="123">
        <v>0.13</v>
      </c>
      <c r="R34" s="123">
        <v>1.01</v>
      </c>
      <c r="S34" s="123">
        <v>98.41</v>
      </c>
      <c r="T34" s="124">
        <v>57</v>
      </c>
      <c r="U34" s="124">
        <v>88</v>
      </c>
      <c r="V34" s="123">
        <v>2.5099999999999998</v>
      </c>
      <c r="W34" s="123">
        <v>53.15</v>
      </c>
      <c r="X34" s="123">
        <v>35.06</v>
      </c>
      <c r="Y34" s="123">
        <v>11.8</v>
      </c>
      <c r="Z34" s="123">
        <v>1.52</v>
      </c>
      <c r="AA34" s="123">
        <v>60.61</v>
      </c>
      <c r="AB34" s="123"/>
      <c r="AC34" s="123"/>
      <c r="AD34" s="123">
        <v>11.34</v>
      </c>
      <c r="AE34" s="123">
        <v>49.54</v>
      </c>
      <c r="AF34" s="123">
        <v>270.18</v>
      </c>
      <c r="AG34" s="123">
        <v>0.16</v>
      </c>
      <c r="AH34" s="123">
        <v>103.47</v>
      </c>
      <c r="AI34" s="123">
        <v>2.91</v>
      </c>
      <c r="AJ34" s="123">
        <v>1.69</v>
      </c>
      <c r="AK34" s="123">
        <v>0.81</v>
      </c>
      <c r="AL34" s="123">
        <v>15.25</v>
      </c>
      <c r="AM34" s="123">
        <v>2.67</v>
      </c>
      <c r="AN34" s="123">
        <v>1.21</v>
      </c>
      <c r="AO34" s="123">
        <v>0.6</v>
      </c>
      <c r="AP34" s="123">
        <v>4.6900000000000004</v>
      </c>
      <c r="AQ34" s="123"/>
      <c r="AR34" s="123">
        <v>0.25</v>
      </c>
      <c r="AS34" s="123">
        <v>0.53</v>
      </c>
      <c r="AT34" s="123">
        <v>0.69</v>
      </c>
      <c r="AU34" s="123">
        <v>7.9</v>
      </c>
      <c r="AV34" s="123">
        <v>64.510000000000005</v>
      </c>
      <c r="AW34" s="123">
        <v>1.46</v>
      </c>
      <c r="AX34" s="123">
        <v>1.69</v>
      </c>
      <c r="AY34" s="123">
        <v>10.35</v>
      </c>
      <c r="AZ34" s="123">
        <v>0.03</v>
      </c>
      <c r="BA34" s="123">
        <v>61.68</v>
      </c>
      <c r="BB34" s="123">
        <v>2.2200000000000002</v>
      </c>
      <c r="BC34" s="123">
        <v>429.69</v>
      </c>
      <c r="BD34" s="123">
        <v>0.04</v>
      </c>
      <c r="BE34" s="123">
        <v>0.45</v>
      </c>
      <c r="BF34" s="123">
        <v>0.49</v>
      </c>
      <c r="BG34" s="123">
        <v>4248.3999999999996</v>
      </c>
      <c r="BH34" s="123">
        <v>0.03</v>
      </c>
      <c r="BI34" s="123">
        <v>0.25</v>
      </c>
      <c r="BJ34" s="123">
        <v>0.19</v>
      </c>
      <c r="BK34" s="123">
        <v>340.69</v>
      </c>
      <c r="BL34" s="123"/>
      <c r="BM34" s="123">
        <v>15.86</v>
      </c>
      <c r="BN34" s="123">
        <v>1.7</v>
      </c>
      <c r="BO34" s="123">
        <v>79.209999999999994</v>
      </c>
      <c r="BP34" s="123">
        <v>34.799999999999997</v>
      </c>
      <c r="BQ34" s="124">
        <v>18</v>
      </c>
      <c r="BR34" s="123">
        <f t="shared" si="0"/>
        <v>1.3629758791049114</v>
      </c>
      <c r="BS34" s="6">
        <f t="shared" si="1"/>
        <v>1.1488353730754048</v>
      </c>
      <c r="BT34" s="6">
        <f t="shared" si="2"/>
        <v>1.8529411764705883</v>
      </c>
      <c r="BU34" s="123">
        <v>2.19</v>
      </c>
      <c r="BV34" s="123">
        <v>3.57</v>
      </c>
      <c r="BW34" s="123">
        <v>1.71</v>
      </c>
      <c r="BX34" s="123">
        <v>0.41</v>
      </c>
      <c r="BY34" s="123">
        <v>0.02</v>
      </c>
      <c r="BZ34" s="123">
        <v>16.41</v>
      </c>
      <c r="CA34" s="123">
        <v>0.15</v>
      </c>
      <c r="CB34" s="123">
        <v>0.01</v>
      </c>
      <c r="CC34" s="123">
        <v>267.91000000000003</v>
      </c>
      <c r="CD34" s="123">
        <v>0.04</v>
      </c>
      <c r="CE34" s="123">
        <v>0.11</v>
      </c>
      <c r="CF34" s="123">
        <v>3.8</v>
      </c>
      <c r="CG34" s="123">
        <v>0.49</v>
      </c>
      <c r="CH34" s="123">
        <v>0.71</v>
      </c>
      <c r="CI34" s="123">
        <v>1.01</v>
      </c>
      <c r="CJ34" s="123">
        <v>0.98</v>
      </c>
      <c r="CK34" s="123">
        <v>0.62</v>
      </c>
      <c r="CL34" s="123">
        <v>0.12</v>
      </c>
      <c r="CM34" s="6">
        <f t="shared" si="3"/>
        <v>12.923240938166311</v>
      </c>
      <c r="CN34" s="6">
        <f t="shared" si="4"/>
        <v>0.14712153518123666</v>
      </c>
      <c r="CO34" s="116">
        <f t="shared" si="5"/>
        <v>0.28823529411764703</v>
      </c>
      <c r="CP34" s="116">
        <f t="shared" si="6"/>
        <v>54.391139240506327</v>
      </c>
      <c r="CQ34" s="116">
        <f t="shared" si="7"/>
        <v>1.9827586206896553E-2</v>
      </c>
      <c r="CR34" s="116">
        <f t="shared" si="8"/>
        <v>1.4080459770114944E-2</v>
      </c>
      <c r="CS34" s="116">
        <f t="shared" si="9"/>
        <v>0.65258511979823453</v>
      </c>
      <c r="CT34" s="116">
        <f t="shared" si="10"/>
        <v>4.3505674653215635E-2</v>
      </c>
      <c r="CU34" s="6">
        <f t="shared" si="11"/>
        <v>7.7671232876712333</v>
      </c>
      <c r="CV34" s="6">
        <f t="shared" si="12"/>
        <v>0.1044776119402985</v>
      </c>
      <c r="CW34" s="6">
        <f t="shared" si="13"/>
        <v>0.47334754797441364</v>
      </c>
    </row>
    <row r="35" spans="1:101" x14ac:dyDescent="0.3">
      <c r="A35" s="132" t="s">
        <v>680</v>
      </c>
      <c r="B35" s="132" t="s">
        <v>155</v>
      </c>
      <c r="C35" s="132" t="s">
        <v>661</v>
      </c>
      <c r="D35" s="131" t="s">
        <v>679</v>
      </c>
      <c r="E35" s="130" t="s">
        <v>492</v>
      </c>
      <c r="F35" s="123">
        <v>50.12</v>
      </c>
      <c r="G35" s="123">
        <v>14.85</v>
      </c>
      <c r="H35" s="223">
        <v>4.62</v>
      </c>
      <c r="I35" s="223">
        <v>5.0999999999999996</v>
      </c>
      <c r="J35" s="123">
        <f t="shared" si="14"/>
        <v>9.2570759999999996</v>
      </c>
      <c r="K35" s="123">
        <v>0.17</v>
      </c>
      <c r="L35" s="123">
        <v>7.99</v>
      </c>
      <c r="M35" s="123">
        <v>12.08</v>
      </c>
      <c r="N35" s="123">
        <v>2.2200000000000002</v>
      </c>
      <c r="O35" s="123">
        <v>0.63</v>
      </c>
      <c r="P35" s="123">
        <v>0.67</v>
      </c>
      <c r="Q35" s="123">
        <v>0.1</v>
      </c>
      <c r="R35" s="123">
        <v>0.04</v>
      </c>
      <c r="S35" s="123">
        <v>98.51</v>
      </c>
      <c r="T35" s="124">
        <v>62</v>
      </c>
      <c r="U35" s="124">
        <v>86</v>
      </c>
      <c r="V35" s="123">
        <v>2.85</v>
      </c>
      <c r="W35" s="123">
        <v>47.28</v>
      </c>
      <c r="X35" s="123">
        <v>38.86</v>
      </c>
      <c r="Y35" s="123">
        <v>13.86</v>
      </c>
      <c r="Z35" s="123">
        <v>1.22</v>
      </c>
      <c r="AA35" s="123">
        <v>95.21</v>
      </c>
      <c r="AB35" s="123"/>
      <c r="AC35" s="123"/>
      <c r="AD35" s="123">
        <v>9.67</v>
      </c>
      <c r="AE35" s="123">
        <v>37.090000000000003</v>
      </c>
      <c r="AF35" s="123">
        <v>295.95999999999998</v>
      </c>
      <c r="AG35" s="123">
        <v>0.09</v>
      </c>
      <c r="AH35" s="123">
        <v>133.57</v>
      </c>
      <c r="AI35" s="123">
        <v>2.7</v>
      </c>
      <c r="AJ35" s="123">
        <v>1.63</v>
      </c>
      <c r="AK35" s="123">
        <v>0.73</v>
      </c>
      <c r="AL35" s="123">
        <v>16.47</v>
      </c>
      <c r="AM35" s="123">
        <v>2.42</v>
      </c>
      <c r="AN35" s="123">
        <v>1.19</v>
      </c>
      <c r="AO35" s="123">
        <v>0.56999999999999995</v>
      </c>
      <c r="AP35" s="123">
        <v>4.47</v>
      </c>
      <c r="AQ35" s="123"/>
      <c r="AR35" s="123">
        <v>0.25</v>
      </c>
      <c r="AS35" s="123">
        <v>0.56000000000000005</v>
      </c>
      <c r="AT35" s="123">
        <v>0.67</v>
      </c>
      <c r="AU35" s="123">
        <v>7.4</v>
      </c>
      <c r="AV35" s="123">
        <v>65.16</v>
      </c>
      <c r="AW35" s="123">
        <v>1.85</v>
      </c>
      <c r="AX35" s="123">
        <v>1.55</v>
      </c>
      <c r="AY35" s="123">
        <v>8.0399999999999991</v>
      </c>
      <c r="AZ35" s="123">
        <v>0.02</v>
      </c>
      <c r="BA35" s="123">
        <v>51.76</v>
      </c>
      <c r="BB35" s="123">
        <v>2.02</v>
      </c>
      <c r="BC35" s="123">
        <v>394.17</v>
      </c>
      <c r="BD35" s="123">
        <v>0.04</v>
      </c>
      <c r="BE35" s="123">
        <v>0.41</v>
      </c>
      <c r="BF35" s="123">
        <v>0.6</v>
      </c>
      <c r="BG35" s="123">
        <v>3745.3</v>
      </c>
      <c r="BH35" s="123">
        <v>0.01</v>
      </c>
      <c r="BI35" s="123">
        <v>0.24</v>
      </c>
      <c r="BJ35" s="123">
        <v>0.18</v>
      </c>
      <c r="BK35" s="123">
        <v>284.66000000000003</v>
      </c>
      <c r="BL35" s="123"/>
      <c r="BM35" s="123">
        <v>16.09</v>
      </c>
      <c r="BN35" s="123">
        <v>1.64</v>
      </c>
      <c r="BO35" s="123">
        <v>71.989999999999995</v>
      </c>
      <c r="BP35" s="123">
        <v>37.74</v>
      </c>
      <c r="BQ35" s="124">
        <v>22</v>
      </c>
      <c r="BR35" s="123">
        <f t="shared" si="0"/>
        <v>1.4276588949217501</v>
      </c>
      <c r="BS35" s="6">
        <f t="shared" si="1"/>
        <v>1.104927156654117</v>
      </c>
      <c r="BT35" s="6">
        <f t="shared" si="2"/>
        <v>1.6378726287262872</v>
      </c>
      <c r="BU35" s="123">
        <v>2.34</v>
      </c>
      <c r="BV35" s="123">
        <v>3.66</v>
      </c>
      <c r="BW35" s="123">
        <v>1.65</v>
      </c>
      <c r="BX35" s="123">
        <v>0.41</v>
      </c>
      <c r="BY35" s="123">
        <v>0.02</v>
      </c>
      <c r="BZ35" s="123">
        <v>17.57</v>
      </c>
      <c r="CA35" s="123">
        <v>0.15</v>
      </c>
      <c r="CB35" s="123">
        <v>0.01</v>
      </c>
      <c r="CC35" s="123">
        <v>232.72</v>
      </c>
      <c r="CD35" s="123">
        <v>0.04</v>
      </c>
      <c r="CE35" s="123">
        <v>0.1</v>
      </c>
      <c r="CF35" s="123">
        <v>5.4</v>
      </c>
      <c r="CG35" s="123">
        <v>0.57999999999999996</v>
      </c>
      <c r="CH35" s="123">
        <v>0.69</v>
      </c>
      <c r="CI35" s="123">
        <v>1.01</v>
      </c>
      <c r="CJ35" s="123">
        <v>0.89</v>
      </c>
      <c r="CK35" s="123">
        <v>0.66</v>
      </c>
      <c r="CL35" s="123">
        <v>0.1</v>
      </c>
      <c r="CM35" s="6">
        <f t="shared" si="3"/>
        <v>21.299776286353467</v>
      </c>
      <c r="CN35" s="6">
        <f t="shared" si="4"/>
        <v>0.1498881431767338</v>
      </c>
      <c r="CO35" s="116">
        <f t="shared" si="5"/>
        <v>0.36585365853658536</v>
      </c>
      <c r="CP35" s="116">
        <f t="shared" si="6"/>
        <v>53.266216216216215</v>
      </c>
      <c r="CQ35" s="116">
        <f t="shared" si="7"/>
        <v>1.775304716481187E-2</v>
      </c>
      <c r="CR35" s="116">
        <f t="shared" si="8"/>
        <v>1.5898251192368838E-2</v>
      </c>
      <c r="CS35" s="116">
        <f t="shared" si="9"/>
        <v>0.49968924798011183</v>
      </c>
      <c r="CT35" s="116">
        <f t="shared" si="10"/>
        <v>4.1640770665009326E-2</v>
      </c>
      <c r="CU35" s="6">
        <f t="shared" si="11"/>
        <v>5.2270270270270265</v>
      </c>
      <c r="CV35" s="6">
        <f t="shared" si="12"/>
        <v>0.13422818791946309</v>
      </c>
      <c r="CW35" s="6">
        <f t="shared" si="13"/>
        <v>0.45190156599552578</v>
      </c>
    </row>
    <row r="36" spans="1:101" x14ac:dyDescent="0.3">
      <c r="A36" s="132" t="s">
        <v>568</v>
      </c>
      <c r="B36" s="132" t="s">
        <v>155</v>
      </c>
      <c r="C36" s="132" t="s">
        <v>661</v>
      </c>
      <c r="D36" s="131" t="s">
        <v>678</v>
      </c>
      <c r="E36" s="130" t="s">
        <v>492</v>
      </c>
      <c r="F36" s="123">
        <v>47.46</v>
      </c>
      <c r="G36" s="123">
        <v>16.579999999999998</v>
      </c>
      <c r="H36" s="223">
        <v>4.53</v>
      </c>
      <c r="I36" s="223">
        <v>2.89</v>
      </c>
      <c r="J36" s="123">
        <f t="shared" si="14"/>
        <v>6.966094</v>
      </c>
      <c r="K36" s="123">
        <v>0.17</v>
      </c>
      <c r="L36" s="123">
        <v>5.32</v>
      </c>
      <c r="M36" s="123">
        <v>12.15</v>
      </c>
      <c r="N36" s="123">
        <v>2.98</v>
      </c>
      <c r="O36" s="123">
        <v>0.3</v>
      </c>
      <c r="P36" s="123">
        <v>1.49</v>
      </c>
      <c r="Q36" s="123">
        <v>0.28000000000000003</v>
      </c>
      <c r="R36" s="123">
        <v>3.85</v>
      </c>
      <c r="S36" s="123">
        <v>98</v>
      </c>
      <c r="T36" s="124">
        <v>59</v>
      </c>
      <c r="U36" s="124">
        <v>82</v>
      </c>
      <c r="V36" s="123">
        <v>3.28</v>
      </c>
      <c r="W36" s="123">
        <v>46.32</v>
      </c>
      <c r="X36" s="123">
        <v>33.21</v>
      </c>
      <c r="Y36" s="123">
        <v>20.47</v>
      </c>
      <c r="Z36" s="123">
        <v>1.39</v>
      </c>
      <c r="AA36" s="123">
        <v>26.45</v>
      </c>
      <c r="AB36" s="123"/>
      <c r="AC36" s="123"/>
      <c r="AD36" s="123">
        <v>21.26</v>
      </c>
      <c r="AE36" s="123">
        <v>23.92</v>
      </c>
      <c r="AF36" s="123">
        <v>134.80000000000001</v>
      </c>
      <c r="AG36" s="123">
        <v>0.03</v>
      </c>
      <c r="AH36" s="123">
        <v>43.86</v>
      </c>
      <c r="AI36" s="123">
        <v>4.72</v>
      </c>
      <c r="AJ36" s="123">
        <v>2.7</v>
      </c>
      <c r="AK36" s="123">
        <v>1.45</v>
      </c>
      <c r="AL36" s="123">
        <v>19.11</v>
      </c>
      <c r="AM36" s="123">
        <v>4.5199999999999996</v>
      </c>
      <c r="AN36" s="123">
        <v>3.4</v>
      </c>
      <c r="AO36" s="123">
        <v>0.96</v>
      </c>
      <c r="AP36" s="123">
        <v>7.6</v>
      </c>
      <c r="AQ36" s="123"/>
      <c r="AR36" s="123">
        <v>0.4</v>
      </c>
      <c r="AS36" s="123">
        <v>0.21</v>
      </c>
      <c r="AT36" s="123">
        <v>4.25</v>
      </c>
      <c r="AU36" s="123">
        <v>14.98</v>
      </c>
      <c r="AV36" s="123">
        <v>54.23</v>
      </c>
      <c r="AW36" s="123">
        <v>1.3</v>
      </c>
      <c r="AX36" s="123">
        <v>3.22</v>
      </c>
      <c r="AY36" s="123">
        <v>3.31</v>
      </c>
      <c r="AZ36" s="123">
        <v>7.0000000000000007E-2</v>
      </c>
      <c r="BA36" s="123">
        <v>27.13</v>
      </c>
      <c r="BB36" s="123">
        <v>3.93</v>
      </c>
      <c r="BC36" s="123">
        <v>227.41</v>
      </c>
      <c r="BD36" s="123">
        <v>0.23</v>
      </c>
      <c r="BE36" s="123">
        <v>0.75</v>
      </c>
      <c r="BF36" s="123">
        <v>0.5</v>
      </c>
      <c r="BG36" s="123">
        <v>8329.1</v>
      </c>
      <c r="BH36" s="123">
        <v>0.1</v>
      </c>
      <c r="BI36" s="123">
        <v>0.4</v>
      </c>
      <c r="BJ36" s="123">
        <v>0.09</v>
      </c>
      <c r="BK36" s="123">
        <v>203.46</v>
      </c>
      <c r="BL36" s="123"/>
      <c r="BM36" s="123">
        <v>27.08</v>
      </c>
      <c r="BN36" s="123">
        <v>2.66</v>
      </c>
      <c r="BO36" s="123">
        <v>59.34</v>
      </c>
      <c r="BP36" s="123">
        <v>182.25</v>
      </c>
      <c r="BQ36" s="124">
        <v>11</v>
      </c>
      <c r="BR36" s="123">
        <f t="shared" si="0"/>
        <v>1.2476401543133873</v>
      </c>
      <c r="BS36" s="6">
        <f t="shared" si="1"/>
        <v>1.1908967048493717</v>
      </c>
      <c r="BT36" s="6">
        <f t="shared" si="2"/>
        <v>2.2201336675020884</v>
      </c>
      <c r="BU36" s="123">
        <v>6.73</v>
      </c>
      <c r="BV36" s="123">
        <v>3.81</v>
      </c>
      <c r="BW36" s="123">
        <v>1.77</v>
      </c>
      <c r="BX36" s="123">
        <v>1.6</v>
      </c>
      <c r="BY36" s="123">
        <v>0.09</v>
      </c>
      <c r="BZ36" s="123">
        <v>18.5</v>
      </c>
      <c r="CA36" s="123">
        <v>0.56000000000000005</v>
      </c>
      <c r="CB36" s="123">
        <v>0.02</v>
      </c>
      <c r="CC36" s="123">
        <v>307.57</v>
      </c>
      <c r="CD36" s="123">
        <v>0.16</v>
      </c>
      <c r="CE36" s="123">
        <v>0.51</v>
      </c>
      <c r="CF36" s="123">
        <v>1.79</v>
      </c>
      <c r="CG36" s="123">
        <v>1.41</v>
      </c>
      <c r="CH36" s="123">
        <v>0.81</v>
      </c>
      <c r="CI36" s="123">
        <v>1.05</v>
      </c>
      <c r="CJ36" s="123">
        <v>1.04</v>
      </c>
      <c r="CK36" s="123">
        <v>0.95</v>
      </c>
      <c r="CL36" s="123">
        <v>0.49</v>
      </c>
      <c r="CM36" s="6">
        <f t="shared" si="3"/>
        <v>3.4802631578947367</v>
      </c>
      <c r="CN36" s="6">
        <f t="shared" si="4"/>
        <v>0.55921052631578949</v>
      </c>
      <c r="CO36" s="116">
        <f t="shared" si="5"/>
        <v>0.18796992481203006</v>
      </c>
      <c r="CP36" s="116">
        <f t="shared" si="6"/>
        <v>15.18090787716956</v>
      </c>
      <c r="CQ36" s="116">
        <f t="shared" si="7"/>
        <v>2.3319615912208505E-2</v>
      </c>
      <c r="CR36" s="116">
        <f t="shared" si="8"/>
        <v>2.7434842249657062E-3</v>
      </c>
      <c r="CS36" s="116">
        <f t="shared" si="9"/>
        <v>0.1222304283604136</v>
      </c>
      <c r="CT36" s="116">
        <f t="shared" si="10"/>
        <v>0.15694239290989662</v>
      </c>
      <c r="CU36" s="6">
        <f t="shared" si="11"/>
        <v>16.353846153846156</v>
      </c>
      <c r="CV36" s="6">
        <f t="shared" si="12"/>
        <v>6.5789473684210523E-2</v>
      </c>
      <c r="CW36" s="6">
        <f t="shared" si="13"/>
        <v>0.51710526315789473</v>
      </c>
    </row>
    <row r="37" spans="1:101" x14ac:dyDescent="0.3">
      <c r="A37" s="132" t="s">
        <v>568</v>
      </c>
      <c r="B37" s="132" t="s">
        <v>155</v>
      </c>
      <c r="C37" s="132" t="s">
        <v>661</v>
      </c>
      <c r="D37" s="131" t="s">
        <v>677</v>
      </c>
      <c r="E37" s="130" t="s">
        <v>492</v>
      </c>
      <c r="F37" s="123">
        <v>49.37</v>
      </c>
      <c r="G37" s="123">
        <v>14.63</v>
      </c>
      <c r="H37" s="223">
        <v>2.58</v>
      </c>
      <c r="I37" s="223">
        <v>8.3800000000000008</v>
      </c>
      <c r="J37" s="123">
        <f t="shared" si="14"/>
        <v>10.701484000000001</v>
      </c>
      <c r="K37" s="123">
        <v>0.19</v>
      </c>
      <c r="L37" s="123">
        <v>5.9</v>
      </c>
      <c r="M37" s="123">
        <v>10.11</v>
      </c>
      <c r="N37" s="123">
        <v>3.49</v>
      </c>
      <c r="O37" s="123">
        <v>0.2</v>
      </c>
      <c r="P37" s="123">
        <v>1.58</v>
      </c>
      <c r="Q37" s="123">
        <v>0.14000000000000001</v>
      </c>
      <c r="R37" s="123">
        <v>1.43</v>
      </c>
      <c r="S37" s="123">
        <v>98</v>
      </c>
      <c r="T37" s="124">
        <v>52</v>
      </c>
      <c r="U37" s="124">
        <v>76</v>
      </c>
      <c r="V37" s="123">
        <v>3.69</v>
      </c>
      <c r="W37" s="123">
        <v>53.33</v>
      </c>
      <c r="X37" s="123">
        <v>28.71</v>
      </c>
      <c r="Y37" s="123">
        <v>17.96</v>
      </c>
      <c r="Z37" s="123">
        <v>1.86</v>
      </c>
      <c r="AA37" s="123">
        <v>27.76</v>
      </c>
      <c r="AB37" s="123"/>
      <c r="AC37" s="123"/>
      <c r="AD37" s="123">
        <v>14.55</v>
      </c>
      <c r="AE37" s="123">
        <v>40.57</v>
      </c>
      <c r="AF37" s="123">
        <v>132.28</v>
      </c>
      <c r="AG37" s="123">
        <v>0.05</v>
      </c>
      <c r="AH37" s="123">
        <v>55.9</v>
      </c>
      <c r="AI37" s="123">
        <v>6.42</v>
      </c>
      <c r="AJ37" s="123">
        <v>3.79</v>
      </c>
      <c r="AK37" s="123">
        <v>1.54</v>
      </c>
      <c r="AL37" s="123">
        <v>20.329999999999998</v>
      </c>
      <c r="AM37" s="123">
        <v>5.31</v>
      </c>
      <c r="AN37" s="123">
        <v>2.2400000000000002</v>
      </c>
      <c r="AO37" s="123">
        <v>1.34</v>
      </c>
      <c r="AP37" s="123">
        <v>5.0599999999999996</v>
      </c>
      <c r="AQ37" s="123"/>
      <c r="AR37" s="123">
        <v>0.54</v>
      </c>
      <c r="AS37" s="123">
        <v>0.6</v>
      </c>
      <c r="AT37" s="123">
        <v>2.66</v>
      </c>
      <c r="AU37" s="123">
        <v>12.43</v>
      </c>
      <c r="AV37" s="123">
        <v>56.84</v>
      </c>
      <c r="AW37" s="123">
        <v>0.37</v>
      </c>
      <c r="AX37" s="123">
        <v>2.4</v>
      </c>
      <c r="AY37" s="123">
        <v>2.2400000000000002</v>
      </c>
      <c r="AZ37" s="123">
        <v>0.02</v>
      </c>
      <c r="BA37" s="123">
        <v>42.14</v>
      </c>
      <c r="BB37" s="123">
        <v>4.0599999999999996</v>
      </c>
      <c r="BC37" s="123">
        <v>129.83000000000001</v>
      </c>
      <c r="BD37" s="123">
        <v>0.15</v>
      </c>
      <c r="BE37" s="123">
        <v>0.95</v>
      </c>
      <c r="BF37" s="123">
        <v>0.28000000000000003</v>
      </c>
      <c r="BG37" s="123">
        <v>8832.2000000000007</v>
      </c>
      <c r="BH37" s="123">
        <v>0.01</v>
      </c>
      <c r="BI37" s="123">
        <v>0.56000000000000005</v>
      </c>
      <c r="BJ37" s="123">
        <v>0.06</v>
      </c>
      <c r="BK37" s="123">
        <v>343.14</v>
      </c>
      <c r="BL37" s="123"/>
      <c r="BM37" s="123">
        <v>41.85</v>
      </c>
      <c r="BN37" s="123">
        <v>3.74</v>
      </c>
      <c r="BO37" s="123">
        <v>87.21</v>
      </c>
      <c r="BP37" s="123">
        <v>72.38</v>
      </c>
      <c r="BQ37" s="124">
        <v>9</v>
      </c>
      <c r="BR37" s="123">
        <f t="shared" si="0"/>
        <v>0.80406801207691081</v>
      </c>
      <c r="BS37" s="6">
        <f t="shared" si="1"/>
        <v>1.1520654631590281</v>
      </c>
      <c r="BT37" s="6">
        <f t="shared" si="2"/>
        <v>1.0806595365418894</v>
      </c>
      <c r="BU37" s="123">
        <v>1.73</v>
      </c>
      <c r="BV37" s="123">
        <v>3.06</v>
      </c>
      <c r="BW37" s="123">
        <v>1.72</v>
      </c>
      <c r="BX37" s="123">
        <v>0.71</v>
      </c>
      <c r="BY37" s="123">
        <v>0.04</v>
      </c>
      <c r="BZ37" s="123">
        <v>18</v>
      </c>
      <c r="CA37" s="123">
        <v>0.52</v>
      </c>
      <c r="CB37" s="123">
        <v>0.01</v>
      </c>
      <c r="CC37" s="123">
        <v>211.02</v>
      </c>
      <c r="CD37" s="123">
        <v>0.06</v>
      </c>
      <c r="CE37" s="123">
        <v>0.52</v>
      </c>
      <c r="CF37" s="123">
        <v>0.67</v>
      </c>
      <c r="CG37" s="123">
        <v>0.6</v>
      </c>
      <c r="CH37" s="123">
        <v>0.78</v>
      </c>
      <c r="CI37" s="123">
        <v>1.01</v>
      </c>
      <c r="CJ37" s="123">
        <v>1.01</v>
      </c>
      <c r="CK37" s="123">
        <v>0.67</v>
      </c>
      <c r="CL37" s="123">
        <v>0.51</v>
      </c>
      <c r="CM37" s="6">
        <f t="shared" si="3"/>
        <v>5.4861660079051386</v>
      </c>
      <c r="CN37" s="6">
        <f t="shared" si="4"/>
        <v>0.52569169960474316</v>
      </c>
      <c r="CO37" s="116">
        <f t="shared" si="5"/>
        <v>7.4866310160427815E-2</v>
      </c>
      <c r="CP37" s="116">
        <f t="shared" si="6"/>
        <v>10.444891391794048</v>
      </c>
      <c r="CQ37" s="116">
        <f t="shared" si="7"/>
        <v>3.6750483558994199E-2</v>
      </c>
      <c r="CR37" s="116">
        <f t="shared" si="8"/>
        <v>3.868471953578337E-3</v>
      </c>
      <c r="CS37" s="116">
        <f t="shared" si="9"/>
        <v>5.3524492234169656E-2</v>
      </c>
      <c r="CT37" s="116">
        <f t="shared" si="10"/>
        <v>6.3560334528076468E-2</v>
      </c>
      <c r="CU37" s="6">
        <f t="shared" si="11"/>
        <v>39.32432432432433</v>
      </c>
      <c r="CV37" s="6">
        <f t="shared" si="12"/>
        <v>5.5335968379446647E-2</v>
      </c>
      <c r="CW37" s="6">
        <f t="shared" si="13"/>
        <v>0.80237154150197632</v>
      </c>
    </row>
    <row r="38" spans="1:101" x14ac:dyDescent="0.3">
      <c r="A38" s="132" t="s">
        <v>566</v>
      </c>
      <c r="B38" s="132" t="s">
        <v>519</v>
      </c>
      <c r="C38" s="132" t="s">
        <v>661</v>
      </c>
      <c r="D38" s="131" t="s">
        <v>676</v>
      </c>
      <c r="E38" s="130" t="s">
        <v>492</v>
      </c>
      <c r="F38" s="123">
        <v>54.53</v>
      </c>
      <c r="G38" s="123">
        <v>18.97</v>
      </c>
      <c r="H38" s="223">
        <v>4.88</v>
      </c>
      <c r="I38" s="223">
        <v>2.5</v>
      </c>
      <c r="J38" s="123">
        <f t="shared" si="14"/>
        <v>6.8910239999999998</v>
      </c>
      <c r="K38" s="123">
        <v>0.14000000000000001</v>
      </c>
      <c r="L38" s="123">
        <v>2.82</v>
      </c>
      <c r="M38" s="123">
        <v>8.73</v>
      </c>
      <c r="N38" s="123">
        <v>3.63</v>
      </c>
      <c r="O38" s="123">
        <v>0.54</v>
      </c>
      <c r="P38" s="123">
        <v>0.85</v>
      </c>
      <c r="Q38" s="123">
        <v>0.18</v>
      </c>
      <c r="R38" s="123">
        <v>0.46</v>
      </c>
      <c r="S38" s="123">
        <v>98.23</v>
      </c>
      <c r="T38" s="124">
        <v>43</v>
      </c>
      <c r="U38" s="124">
        <v>73</v>
      </c>
      <c r="V38" s="123">
        <v>4.17</v>
      </c>
      <c r="W38" s="123">
        <v>51.36</v>
      </c>
      <c r="X38" s="123">
        <v>19.62</v>
      </c>
      <c r="Y38" s="123">
        <v>29.02</v>
      </c>
      <c r="Z38" s="123">
        <v>2.62</v>
      </c>
      <c r="AA38" s="123">
        <v>161.69999999999999</v>
      </c>
      <c r="AB38" s="123"/>
      <c r="AC38" s="123"/>
      <c r="AD38" s="123">
        <v>17.23</v>
      </c>
      <c r="AE38" s="123">
        <v>15.33</v>
      </c>
      <c r="AF38" s="123">
        <v>15.13</v>
      </c>
      <c r="AG38" s="123">
        <v>0.02</v>
      </c>
      <c r="AH38" s="123">
        <v>21.41</v>
      </c>
      <c r="AI38" s="123">
        <v>3.91</v>
      </c>
      <c r="AJ38" s="123">
        <v>2.38</v>
      </c>
      <c r="AK38" s="123">
        <v>1.04</v>
      </c>
      <c r="AL38" s="123">
        <v>21.28</v>
      </c>
      <c r="AM38" s="123">
        <v>3.53</v>
      </c>
      <c r="AN38" s="123">
        <v>2.5</v>
      </c>
      <c r="AO38" s="123">
        <v>0.82</v>
      </c>
      <c r="AP38" s="123">
        <v>7.56</v>
      </c>
      <c r="AQ38" s="123"/>
      <c r="AR38" s="123">
        <v>0.38</v>
      </c>
      <c r="AS38" s="123">
        <v>0.49</v>
      </c>
      <c r="AT38" s="123">
        <v>3.48</v>
      </c>
      <c r="AU38" s="123">
        <v>11.59</v>
      </c>
      <c r="AV38" s="123">
        <v>11.24</v>
      </c>
      <c r="AW38" s="123">
        <v>2.0099999999999998</v>
      </c>
      <c r="AX38" s="123">
        <v>2.52</v>
      </c>
      <c r="AY38" s="123">
        <v>4.0599999999999996</v>
      </c>
      <c r="AZ38" s="123">
        <v>0.03</v>
      </c>
      <c r="BA38" s="123">
        <v>17.899999999999999</v>
      </c>
      <c r="BB38" s="123">
        <v>3.03</v>
      </c>
      <c r="BC38" s="123">
        <v>498.89</v>
      </c>
      <c r="BD38" s="123">
        <v>0.19</v>
      </c>
      <c r="BE38" s="123">
        <v>0.6</v>
      </c>
      <c r="BF38" s="123">
        <v>1.08</v>
      </c>
      <c r="BG38" s="123">
        <v>4751.5</v>
      </c>
      <c r="BH38" s="123">
        <v>0.01</v>
      </c>
      <c r="BI38" s="123">
        <v>0.36</v>
      </c>
      <c r="BJ38" s="123">
        <v>0.34</v>
      </c>
      <c r="BK38" s="123">
        <v>222.52</v>
      </c>
      <c r="BL38" s="123"/>
      <c r="BM38" s="123">
        <v>23.33</v>
      </c>
      <c r="BN38" s="123">
        <v>2.5099999999999998</v>
      </c>
      <c r="BO38" s="123">
        <v>76.77</v>
      </c>
      <c r="BP38" s="123">
        <v>108.73</v>
      </c>
      <c r="BQ38" s="124">
        <v>22</v>
      </c>
      <c r="BR38" s="123">
        <f t="shared" si="0"/>
        <v>1.6097093580325774</v>
      </c>
      <c r="BS38" s="6">
        <f t="shared" si="1"/>
        <v>1.0454824995320731</v>
      </c>
      <c r="BT38" s="6">
        <f t="shared" si="2"/>
        <v>1.9068171757414787</v>
      </c>
      <c r="BU38" s="123">
        <v>4.66</v>
      </c>
      <c r="BV38" s="123">
        <v>3.82</v>
      </c>
      <c r="BW38" s="123">
        <v>1.55</v>
      </c>
      <c r="BX38" s="123">
        <v>1.39</v>
      </c>
      <c r="BY38" s="123">
        <v>0.08</v>
      </c>
      <c r="BZ38" s="123">
        <v>18.29</v>
      </c>
      <c r="CA38" s="123">
        <v>0.46</v>
      </c>
      <c r="CB38" s="123">
        <v>0.02</v>
      </c>
      <c r="CC38" s="123">
        <v>203.68</v>
      </c>
      <c r="CD38" s="123">
        <v>0.15</v>
      </c>
      <c r="CE38" s="123">
        <v>0.28999999999999998</v>
      </c>
      <c r="CF38" s="123">
        <v>3.52</v>
      </c>
      <c r="CG38" s="123">
        <v>1.0900000000000001</v>
      </c>
      <c r="CH38" s="123">
        <v>0.59</v>
      </c>
      <c r="CI38" s="123">
        <v>0.97</v>
      </c>
      <c r="CJ38" s="123">
        <v>0.96</v>
      </c>
      <c r="CK38" s="123">
        <v>0.9</v>
      </c>
      <c r="CL38" s="123">
        <v>0.28000000000000003</v>
      </c>
      <c r="CM38" s="6">
        <f t="shared" si="3"/>
        <v>21.388888888888889</v>
      </c>
      <c r="CN38" s="6">
        <f t="shared" si="4"/>
        <v>0.46031746031746035</v>
      </c>
      <c r="CO38" s="116">
        <f t="shared" si="5"/>
        <v>0.43027888446215146</v>
      </c>
      <c r="CP38" s="116">
        <f t="shared" si="6"/>
        <v>43.044866264020705</v>
      </c>
      <c r="CQ38" s="116">
        <f t="shared" si="7"/>
        <v>3.2005886139979768E-2</v>
      </c>
      <c r="CR38" s="116">
        <f t="shared" si="8"/>
        <v>9.9328612158557893E-3</v>
      </c>
      <c r="CS38" s="116">
        <f t="shared" si="9"/>
        <v>0.17402486069438491</v>
      </c>
      <c r="CT38" s="116">
        <f t="shared" si="10"/>
        <v>0.1491641663094728</v>
      </c>
      <c r="CU38" s="6">
        <f t="shared" si="11"/>
        <v>8.5721393034825883</v>
      </c>
      <c r="CV38" s="6">
        <f t="shared" si="12"/>
        <v>0.14285714285714288</v>
      </c>
      <c r="CW38" s="6">
        <f t="shared" si="13"/>
        <v>0.40079365079365081</v>
      </c>
    </row>
    <row r="39" spans="1:101" x14ac:dyDescent="0.3">
      <c r="A39" s="132" t="s">
        <v>566</v>
      </c>
      <c r="B39" s="132" t="s">
        <v>516</v>
      </c>
      <c r="C39" s="132" t="s">
        <v>661</v>
      </c>
      <c r="D39" s="131" t="s">
        <v>675</v>
      </c>
      <c r="E39" s="130" t="s">
        <v>492</v>
      </c>
      <c r="F39" s="123">
        <v>56.29</v>
      </c>
      <c r="G39" s="123">
        <v>18.52</v>
      </c>
      <c r="H39" s="223">
        <v>4.29</v>
      </c>
      <c r="I39" s="223">
        <v>3.33</v>
      </c>
      <c r="J39" s="123">
        <f t="shared" si="14"/>
        <v>7.1901419999999998</v>
      </c>
      <c r="K39" s="123">
        <v>0.18</v>
      </c>
      <c r="L39" s="123">
        <v>3.66</v>
      </c>
      <c r="M39" s="123">
        <v>8.48</v>
      </c>
      <c r="N39" s="123">
        <v>3.36</v>
      </c>
      <c r="O39" s="123">
        <v>0.72</v>
      </c>
      <c r="P39" s="123">
        <v>0.89</v>
      </c>
      <c r="Q39" s="123">
        <v>0.18</v>
      </c>
      <c r="R39" s="123">
        <v>0.54</v>
      </c>
      <c r="S39" s="123">
        <v>100.44</v>
      </c>
      <c r="T39" s="124">
        <v>49</v>
      </c>
      <c r="U39" s="124">
        <v>74</v>
      </c>
      <c r="V39" s="123">
        <v>4.08</v>
      </c>
      <c r="W39" s="123">
        <v>49.61</v>
      </c>
      <c r="X39" s="123">
        <v>23.83</v>
      </c>
      <c r="Y39" s="123">
        <v>26.56</v>
      </c>
      <c r="Z39" s="123">
        <v>2.08</v>
      </c>
      <c r="AA39" s="123">
        <v>172.88</v>
      </c>
      <c r="AB39" s="123"/>
      <c r="AC39" s="123"/>
      <c r="AD39" s="123">
        <v>18.41</v>
      </c>
      <c r="AE39" s="123">
        <v>21.31</v>
      </c>
      <c r="AF39" s="123">
        <v>13.53</v>
      </c>
      <c r="AG39" s="123">
        <v>0.16</v>
      </c>
      <c r="AH39" s="123">
        <v>46.17</v>
      </c>
      <c r="AI39" s="123">
        <v>3.7</v>
      </c>
      <c r="AJ39" s="123">
        <v>2.78</v>
      </c>
      <c r="AK39" s="123">
        <v>1.24</v>
      </c>
      <c r="AL39" s="123">
        <v>13.75</v>
      </c>
      <c r="AM39" s="123">
        <v>4.2699999999999996</v>
      </c>
      <c r="AN39" s="123">
        <v>2.5299999999999998</v>
      </c>
      <c r="AO39" s="123">
        <v>0.92</v>
      </c>
      <c r="AP39" s="123">
        <v>7.89</v>
      </c>
      <c r="AQ39" s="123"/>
      <c r="AR39" s="123">
        <v>0.45</v>
      </c>
      <c r="AS39" s="123">
        <v>0.66</v>
      </c>
      <c r="AT39" s="123">
        <v>2.44</v>
      </c>
      <c r="AU39" s="123">
        <v>13.48</v>
      </c>
      <c r="AV39" s="123">
        <v>13.03</v>
      </c>
      <c r="AW39" s="123">
        <v>2.69</v>
      </c>
      <c r="AX39" s="123">
        <v>3.1</v>
      </c>
      <c r="AY39" s="123">
        <v>13.65</v>
      </c>
      <c r="AZ39" s="123">
        <v>0.03</v>
      </c>
      <c r="BA39" s="123">
        <v>23.11</v>
      </c>
      <c r="BB39" s="123">
        <v>3.63</v>
      </c>
      <c r="BC39" s="123">
        <v>489.6</v>
      </c>
      <c r="BD39" s="123">
        <v>0.16</v>
      </c>
      <c r="BE39" s="123">
        <v>0.66</v>
      </c>
      <c r="BF39" s="123">
        <v>1.39</v>
      </c>
      <c r="BG39" s="123">
        <v>4975.1000000000004</v>
      </c>
      <c r="BH39" s="123">
        <v>0.06</v>
      </c>
      <c r="BI39" s="123">
        <v>0.4</v>
      </c>
      <c r="BJ39" s="123">
        <v>0.46</v>
      </c>
      <c r="BK39" s="123">
        <v>252.35</v>
      </c>
      <c r="BL39" s="123"/>
      <c r="BM39" s="123">
        <v>22.76</v>
      </c>
      <c r="BN39" s="123">
        <v>2.79</v>
      </c>
      <c r="BO39" s="123">
        <v>90.62</v>
      </c>
      <c r="BP39" s="123">
        <v>92.42</v>
      </c>
      <c r="BQ39" s="124">
        <v>21</v>
      </c>
      <c r="BR39" s="123">
        <f t="shared" si="0"/>
        <v>1.4022927219408159</v>
      </c>
      <c r="BS39" s="6">
        <f t="shared" si="1"/>
        <v>0.89004353996776608</v>
      </c>
      <c r="BT39" s="6">
        <f t="shared" si="2"/>
        <v>1.8329350856232576</v>
      </c>
      <c r="BU39" s="123">
        <v>4.0599999999999996</v>
      </c>
      <c r="BV39" s="123">
        <v>3.72</v>
      </c>
      <c r="BW39" s="123">
        <v>1.32</v>
      </c>
      <c r="BX39" s="123">
        <v>0.87</v>
      </c>
      <c r="BY39" s="123">
        <v>0.06</v>
      </c>
      <c r="BZ39" s="123">
        <v>15.62</v>
      </c>
      <c r="CA39" s="123">
        <v>0.31</v>
      </c>
      <c r="CB39" s="123">
        <v>0.02</v>
      </c>
      <c r="CC39" s="123">
        <v>218.55</v>
      </c>
      <c r="CD39" s="123">
        <v>0.11</v>
      </c>
      <c r="CE39" s="123">
        <v>0.17</v>
      </c>
      <c r="CF39" s="123">
        <v>4.22</v>
      </c>
      <c r="CG39" s="123">
        <v>0.78</v>
      </c>
      <c r="CH39" s="123">
        <v>0.52</v>
      </c>
      <c r="CI39" s="123">
        <v>0.96</v>
      </c>
      <c r="CJ39" s="123">
        <v>0.9</v>
      </c>
      <c r="CK39" s="123">
        <v>0.77</v>
      </c>
      <c r="CL39" s="123">
        <v>0.2</v>
      </c>
      <c r="CM39" s="6">
        <f t="shared" si="3"/>
        <v>21.911280101394169</v>
      </c>
      <c r="CN39" s="6">
        <f t="shared" si="4"/>
        <v>0.30925221799746516</v>
      </c>
      <c r="CO39" s="116">
        <f t="shared" si="5"/>
        <v>0.49820788530465948</v>
      </c>
      <c r="CP39" s="116">
        <f t="shared" si="6"/>
        <v>36.320474777448069</v>
      </c>
      <c r="CQ39" s="116">
        <f t="shared" si="7"/>
        <v>2.6401211858904997E-2</v>
      </c>
      <c r="CR39" s="116">
        <f t="shared" si="8"/>
        <v>1.5040034624540141E-2</v>
      </c>
      <c r="CS39" s="116">
        <f t="shared" si="9"/>
        <v>0.5997363796133568</v>
      </c>
      <c r="CT39" s="116">
        <f t="shared" si="10"/>
        <v>0.10720562390158171</v>
      </c>
      <c r="CU39" s="6">
        <f t="shared" si="11"/>
        <v>6.8438661710037181</v>
      </c>
      <c r="CV39" s="6">
        <f t="shared" si="12"/>
        <v>0.17617237008871989</v>
      </c>
      <c r="CW39" s="6">
        <f t="shared" si="13"/>
        <v>0.46007604562737642</v>
      </c>
    </row>
    <row r="40" spans="1:101" x14ac:dyDescent="0.3">
      <c r="A40" s="132" t="s">
        <v>671</v>
      </c>
      <c r="B40" s="132" t="s">
        <v>155</v>
      </c>
      <c r="C40" s="132" t="s">
        <v>661</v>
      </c>
      <c r="D40" s="131" t="s">
        <v>674</v>
      </c>
      <c r="E40" s="130" t="s">
        <v>492</v>
      </c>
      <c r="F40" s="123">
        <v>49.45</v>
      </c>
      <c r="G40" s="123">
        <v>14.13</v>
      </c>
      <c r="H40" s="223">
        <v>4.24</v>
      </c>
      <c r="I40" s="223">
        <v>6.25</v>
      </c>
      <c r="J40" s="123">
        <f t="shared" si="14"/>
        <v>10.065152000000001</v>
      </c>
      <c r="K40" s="123">
        <v>0.19</v>
      </c>
      <c r="L40" s="123">
        <v>8.83</v>
      </c>
      <c r="M40" s="123">
        <v>12.26</v>
      </c>
      <c r="N40" s="123">
        <v>1.87</v>
      </c>
      <c r="O40" s="123">
        <v>0.71</v>
      </c>
      <c r="P40" s="123">
        <v>0.56999999999999995</v>
      </c>
      <c r="Q40" s="123">
        <v>0.1</v>
      </c>
      <c r="R40" s="123">
        <v>0.11</v>
      </c>
      <c r="S40" s="123">
        <v>98.49</v>
      </c>
      <c r="T40" s="124">
        <v>62</v>
      </c>
      <c r="U40" s="124">
        <v>88</v>
      </c>
      <c r="V40" s="123">
        <v>2.58</v>
      </c>
      <c r="W40" s="123">
        <v>47.9</v>
      </c>
      <c r="X40" s="123">
        <v>40.32</v>
      </c>
      <c r="Y40" s="123">
        <v>11.78</v>
      </c>
      <c r="Z40" s="123">
        <v>1.19</v>
      </c>
      <c r="AA40" s="123">
        <v>112.24</v>
      </c>
      <c r="AB40" s="123"/>
      <c r="AC40" s="123"/>
      <c r="AD40" s="123">
        <v>6.87</v>
      </c>
      <c r="AE40" s="123">
        <v>45.64</v>
      </c>
      <c r="AF40" s="123">
        <v>258.51</v>
      </c>
      <c r="AG40" s="123">
        <v>0.25</v>
      </c>
      <c r="AH40" s="123">
        <v>136.81</v>
      </c>
      <c r="AI40" s="123">
        <v>2.2999999999999998</v>
      </c>
      <c r="AJ40" s="123">
        <v>1.35</v>
      </c>
      <c r="AK40" s="123">
        <v>0.62</v>
      </c>
      <c r="AL40" s="123">
        <v>15.72</v>
      </c>
      <c r="AM40" s="123">
        <v>2.0699999999999998</v>
      </c>
      <c r="AN40" s="123">
        <v>0.99</v>
      </c>
      <c r="AO40" s="123">
        <v>0.48</v>
      </c>
      <c r="AP40" s="123">
        <v>2.79</v>
      </c>
      <c r="AQ40" s="123"/>
      <c r="AR40" s="123">
        <v>0.21</v>
      </c>
      <c r="AS40" s="123">
        <v>0.78</v>
      </c>
      <c r="AT40" s="123">
        <v>0.44</v>
      </c>
      <c r="AU40" s="123">
        <v>5.7</v>
      </c>
      <c r="AV40" s="123">
        <v>68.459999999999994</v>
      </c>
      <c r="AW40" s="123">
        <v>2.99</v>
      </c>
      <c r="AX40" s="123">
        <v>1.1200000000000001</v>
      </c>
      <c r="AY40" s="123">
        <v>8.56</v>
      </c>
      <c r="AZ40" s="123">
        <v>0.05</v>
      </c>
      <c r="BA40" s="123">
        <v>55.67</v>
      </c>
      <c r="BB40" s="123">
        <v>1.76</v>
      </c>
      <c r="BC40" s="123">
        <v>363.46</v>
      </c>
      <c r="BD40" s="123">
        <v>0.03</v>
      </c>
      <c r="BE40" s="123">
        <v>0.35</v>
      </c>
      <c r="BF40" s="123">
        <v>0.3</v>
      </c>
      <c r="BG40" s="123">
        <v>3186.3</v>
      </c>
      <c r="BH40" s="123">
        <v>0.01</v>
      </c>
      <c r="BI40" s="123">
        <v>0.2</v>
      </c>
      <c r="BJ40" s="123">
        <v>0.23</v>
      </c>
      <c r="BK40" s="123">
        <v>329.54</v>
      </c>
      <c r="BL40" s="123"/>
      <c r="BM40" s="123">
        <v>12.73</v>
      </c>
      <c r="BN40" s="123">
        <v>1.36</v>
      </c>
      <c r="BO40" s="123">
        <v>73.989999999999995</v>
      </c>
      <c r="BP40" s="123">
        <v>28.43</v>
      </c>
      <c r="BQ40" s="124">
        <v>25</v>
      </c>
      <c r="BR40" s="123">
        <f t="shared" si="0"/>
        <v>1.0227272727272727</v>
      </c>
      <c r="BS40" s="6">
        <f t="shared" si="1"/>
        <v>1.1350177654954599</v>
      </c>
      <c r="BT40" s="6">
        <f t="shared" si="2"/>
        <v>1.4031862745098038</v>
      </c>
      <c r="BU40" s="123">
        <v>2.23</v>
      </c>
      <c r="BV40" s="123">
        <v>3.24</v>
      </c>
      <c r="BW40" s="123">
        <v>1.68</v>
      </c>
      <c r="BX40" s="123">
        <v>0.32</v>
      </c>
      <c r="BY40" s="123">
        <v>0.02</v>
      </c>
      <c r="BZ40" s="123">
        <v>17.399999999999999</v>
      </c>
      <c r="CA40" s="123">
        <v>0.16</v>
      </c>
      <c r="CB40" s="123">
        <v>0.01</v>
      </c>
      <c r="CC40" s="123">
        <v>250.35</v>
      </c>
      <c r="CD40" s="123">
        <v>0.03</v>
      </c>
      <c r="CE40" s="123">
        <v>0.11</v>
      </c>
      <c r="CF40" s="123">
        <v>11.77</v>
      </c>
      <c r="CG40" s="123">
        <v>0.53</v>
      </c>
      <c r="CH40" s="123">
        <v>0.68</v>
      </c>
      <c r="CI40" s="123">
        <v>0.99</v>
      </c>
      <c r="CJ40" s="123">
        <v>0.94</v>
      </c>
      <c r="CK40" s="123">
        <v>0.67</v>
      </c>
      <c r="CL40" s="123">
        <v>0.11</v>
      </c>
      <c r="CM40" s="6">
        <f>AA40/AP40</f>
        <v>40.229390681003579</v>
      </c>
      <c r="CN40" s="6">
        <f>AT40/AP40</f>
        <v>0.15770609318996415</v>
      </c>
      <c r="CO40" s="116">
        <f>BF40/BN40</f>
        <v>0.22058823529411761</v>
      </c>
      <c r="CP40" s="116">
        <f>BC40/AU40</f>
        <v>63.764912280701751</v>
      </c>
      <c r="CQ40" s="116">
        <f>AT40/BP40</f>
        <v>1.5476609215617306E-2</v>
      </c>
      <c r="CR40" s="116">
        <f>BF40/BP40</f>
        <v>1.0552233556102708E-2</v>
      </c>
      <c r="CS40" s="116">
        <f>AY40/BM40</f>
        <v>0.67242733699921442</v>
      </c>
      <c r="CT40" s="116">
        <f>AT40/BM40</f>
        <v>3.4564021995286721E-2</v>
      </c>
      <c r="CU40" s="6">
        <f>AD40/AW40</f>
        <v>2.2976588628762542</v>
      </c>
      <c r="CV40" s="6">
        <f>BF40/AP40</f>
        <v>0.1075268817204301</v>
      </c>
      <c r="CW40" s="6">
        <f>BB40/AP40</f>
        <v>0.63082437275985659</v>
      </c>
    </row>
    <row r="41" spans="1:101" x14ac:dyDescent="0.3">
      <c r="A41" s="132" t="s">
        <v>671</v>
      </c>
      <c r="B41" s="132" t="s">
        <v>516</v>
      </c>
      <c r="C41" s="132" t="s">
        <v>661</v>
      </c>
      <c r="D41" s="131" t="s">
        <v>673</v>
      </c>
      <c r="E41" s="130" t="s">
        <v>492</v>
      </c>
      <c r="F41" s="123">
        <v>57.23</v>
      </c>
      <c r="G41" s="123">
        <v>17.63</v>
      </c>
      <c r="H41" s="223">
        <v>2.5</v>
      </c>
      <c r="I41" s="223">
        <v>4.59</v>
      </c>
      <c r="J41" s="123">
        <f t="shared" si="14"/>
        <v>6.8395000000000001</v>
      </c>
      <c r="K41" s="123">
        <v>0.15</v>
      </c>
      <c r="L41" s="123">
        <v>3.09</v>
      </c>
      <c r="M41" s="123">
        <v>7.33</v>
      </c>
      <c r="N41" s="123">
        <v>3.8</v>
      </c>
      <c r="O41" s="123">
        <v>1.1299999999999999</v>
      </c>
      <c r="P41" s="123">
        <v>0.88</v>
      </c>
      <c r="Q41" s="123">
        <v>0.26</v>
      </c>
      <c r="R41" s="123">
        <v>0.06</v>
      </c>
      <c r="S41" s="123">
        <v>98.53</v>
      </c>
      <c r="T41" s="124">
        <v>46</v>
      </c>
      <c r="U41" s="124">
        <v>68</v>
      </c>
      <c r="V41" s="123">
        <v>4.93</v>
      </c>
      <c r="W41" s="123">
        <v>46.92</v>
      </c>
      <c r="X41" s="123">
        <v>20.45</v>
      </c>
      <c r="Y41" s="123">
        <v>32.630000000000003</v>
      </c>
      <c r="Z41" s="123">
        <v>2.29</v>
      </c>
      <c r="AA41" s="123">
        <v>179.28</v>
      </c>
      <c r="AB41" s="123"/>
      <c r="AC41" s="123"/>
      <c r="AD41" s="123">
        <v>20.57</v>
      </c>
      <c r="AE41" s="123">
        <v>18.45</v>
      </c>
      <c r="AF41" s="123">
        <v>8.74</v>
      </c>
      <c r="AG41" s="123">
        <v>0.39</v>
      </c>
      <c r="AH41" s="123">
        <v>77.400000000000006</v>
      </c>
      <c r="AI41" s="123">
        <v>3.78</v>
      </c>
      <c r="AJ41" s="123">
        <v>2.29</v>
      </c>
      <c r="AK41" s="123">
        <v>1.07</v>
      </c>
      <c r="AL41" s="123">
        <v>21.41</v>
      </c>
      <c r="AM41" s="123">
        <v>3.55</v>
      </c>
      <c r="AN41" s="123">
        <v>3.01</v>
      </c>
      <c r="AO41" s="123">
        <v>0.79</v>
      </c>
      <c r="AP41" s="123">
        <v>9.06</v>
      </c>
      <c r="AQ41" s="123"/>
      <c r="AR41" s="123">
        <v>0.39</v>
      </c>
      <c r="AS41" s="123">
        <v>1.07</v>
      </c>
      <c r="AT41" s="123">
        <v>3.38</v>
      </c>
      <c r="AU41" s="123">
        <v>12.96</v>
      </c>
      <c r="AV41" s="123">
        <v>8.8699999999999992</v>
      </c>
      <c r="AW41" s="123">
        <v>3.07</v>
      </c>
      <c r="AX41" s="123">
        <v>2.96</v>
      </c>
      <c r="AY41" s="123">
        <v>16.329999999999998</v>
      </c>
      <c r="AZ41" s="123">
        <v>7.0000000000000007E-2</v>
      </c>
      <c r="BA41" s="123">
        <v>15.59</v>
      </c>
      <c r="BB41" s="123">
        <v>3.2</v>
      </c>
      <c r="BC41" s="123">
        <v>312.49</v>
      </c>
      <c r="BD41" s="123">
        <v>0.22</v>
      </c>
      <c r="BE41" s="123">
        <v>0.59</v>
      </c>
      <c r="BF41" s="123">
        <v>1.33</v>
      </c>
      <c r="BG41" s="123">
        <v>4919.2</v>
      </c>
      <c r="BH41" s="123">
        <v>0.09</v>
      </c>
      <c r="BI41" s="123">
        <v>0.36</v>
      </c>
      <c r="BJ41" s="123">
        <v>0.66</v>
      </c>
      <c r="BK41" s="123">
        <v>209.13</v>
      </c>
      <c r="BL41" s="123"/>
      <c r="BM41" s="123">
        <v>22.66</v>
      </c>
      <c r="BN41" s="123">
        <v>2.48</v>
      </c>
      <c r="BO41" s="123">
        <v>78.77</v>
      </c>
      <c r="BP41" s="123">
        <v>129.88999999999999</v>
      </c>
      <c r="BQ41" s="124">
        <v>20</v>
      </c>
      <c r="BR41" s="123">
        <f t="shared" si="0"/>
        <v>1.8266129032258063</v>
      </c>
      <c r="BS41" s="6">
        <f t="shared" si="1"/>
        <v>1.0229486901926823</v>
      </c>
      <c r="BT41" s="6">
        <f t="shared" si="2"/>
        <v>2.3039874551971327</v>
      </c>
      <c r="BU41" s="123">
        <v>5.73</v>
      </c>
      <c r="BV41" s="123">
        <v>4.05</v>
      </c>
      <c r="BW41" s="123">
        <v>1.52</v>
      </c>
      <c r="BX41" s="123">
        <v>1.36</v>
      </c>
      <c r="BY41" s="123">
        <v>0.09</v>
      </c>
      <c r="BZ41" s="123">
        <v>15.25</v>
      </c>
      <c r="CA41" s="123">
        <v>0.37</v>
      </c>
      <c r="CB41" s="123">
        <v>0.03</v>
      </c>
      <c r="CC41" s="123">
        <v>217.06</v>
      </c>
      <c r="CD41" s="123">
        <v>0.15</v>
      </c>
      <c r="CE41" s="123">
        <v>0.23</v>
      </c>
      <c r="CF41" s="123">
        <v>4.6399999999999997</v>
      </c>
      <c r="CG41" s="123">
        <v>1.19</v>
      </c>
      <c r="CH41" s="123">
        <v>0.6</v>
      </c>
      <c r="CI41" s="123">
        <v>0.97</v>
      </c>
      <c r="CJ41" s="123">
        <v>0.96</v>
      </c>
      <c r="CK41" s="123">
        <v>1</v>
      </c>
      <c r="CL41" s="123">
        <v>0.26</v>
      </c>
      <c r="CM41" s="6">
        <f>AA41/AP41</f>
        <v>19.788079470198674</v>
      </c>
      <c r="CN41" s="6">
        <f>AT41/AP41</f>
        <v>0.37306843267108164</v>
      </c>
      <c r="CO41" s="116">
        <f>BF41/BN41</f>
        <v>0.53629032258064524</v>
      </c>
      <c r="CP41" s="116">
        <f>BC41/AU41</f>
        <v>24.111882716049383</v>
      </c>
      <c r="CQ41" s="116">
        <f>AT41/BP41</f>
        <v>2.6022018631149436E-2</v>
      </c>
      <c r="CR41" s="116">
        <f>BF41/BP41</f>
        <v>1.0239433366694898E-2</v>
      </c>
      <c r="CS41" s="116">
        <f>AY41/BM41</f>
        <v>0.72065313327449243</v>
      </c>
      <c r="CT41" s="116">
        <f>AT41/BM41</f>
        <v>0.14916151809355693</v>
      </c>
      <c r="CU41" s="6">
        <f>AD41/AW41</f>
        <v>6.7003257328990236</v>
      </c>
      <c r="CV41" s="6">
        <f>BF41/AP41</f>
        <v>0.14679911699779249</v>
      </c>
      <c r="CW41" s="6">
        <f>BB41/AP41</f>
        <v>0.35320088300220753</v>
      </c>
    </row>
    <row r="42" spans="1:101" x14ac:dyDescent="0.3">
      <c r="A42" s="132" t="s">
        <v>671</v>
      </c>
      <c r="B42" s="132" t="s">
        <v>519</v>
      </c>
      <c r="C42" s="132" t="s">
        <v>661</v>
      </c>
      <c r="D42" s="131" t="s">
        <v>672</v>
      </c>
      <c r="E42" s="130" t="s">
        <v>492</v>
      </c>
      <c r="F42" s="123">
        <v>52.09</v>
      </c>
      <c r="G42" s="123">
        <v>17.920000000000002</v>
      </c>
      <c r="H42" s="223">
        <v>3.91</v>
      </c>
      <c r="I42" s="223">
        <v>4.7300000000000004</v>
      </c>
      <c r="J42" s="123">
        <f t="shared" si="14"/>
        <v>8.2482180000000014</v>
      </c>
      <c r="K42" s="123">
        <v>0.14000000000000001</v>
      </c>
      <c r="L42" s="123">
        <v>4.43</v>
      </c>
      <c r="M42" s="123">
        <v>7.54</v>
      </c>
      <c r="N42" s="123">
        <v>4.28</v>
      </c>
      <c r="O42" s="123">
        <v>0.38</v>
      </c>
      <c r="P42" s="123">
        <v>0.91</v>
      </c>
      <c r="Q42" s="123">
        <v>0.1</v>
      </c>
      <c r="R42" s="123">
        <v>2.39</v>
      </c>
      <c r="S42" s="123">
        <v>98.82</v>
      </c>
      <c r="T42" s="124">
        <v>50</v>
      </c>
      <c r="U42" s="124">
        <v>66</v>
      </c>
      <c r="V42" s="123">
        <v>4.66</v>
      </c>
      <c r="W42" s="123">
        <v>48.73</v>
      </c>
      <c r="X42" s="123">
        <v>24.99</v>
      </c>
      <c r="Y42" s="123">
        <v>26.28</v>
      </c>
      <c r="Z42" s="123">
        <v>1.95</v>
      </c>
      <c r="AA42" s="123">
        <v>90.87</v>
      </c>
      <c r="AB42" s="123"/>
      <c r="AC42" s="123"/>
      <c r="AD42" s="123">
        <v>12.61</v>
      </c>
      <c r="AE42" s="123">
        <v>22.8</v>
      </c>
      <c r="AF42" s="123">
        <v>27.13</v>
      </c>
      <c r="AG42" s="123">
        <v>0.5</v>
      </c>
      <c r="AH42" s="123">
        <v>109.3</v>
      </c>
      <c r="AI42" s="123">
        <v>3.46</v>
      </c>
      <c r="AJ42" s="123">
        <v>2.1</v>
      </c>
      <c r="AK42" s="123">
        <v>0.96</v>
      </c>
      <c r="AL42" s="123">
        <v>20.43</v>
      </c>
      <c r="AM42" s="123">
        <v>3.14</v>
      </c>
      <c r="AN42" s="123">
        <v>1.9</v>
      </c>
      <c r="AO42" s="123">
        <v>0.72</v>
      </c>
      <c r="AP42" s="123">
        <v>4.83</v>
      </c>
      <c r="AQ42" s="123"/>
      <c r="AR42" s="123">
        <v>0.33</v>
      </c>
      <c r="AS42" s="123">
        <v>0.31</v>
      </c>
      <c r="AT42" s="123">
        <v>1.17</v>
      </c>
      <c r="AU42" s="123">
        <v>9.4</v>
      </c>
      <c r="AV42" s="123">
        <v>23.91</v>
      </c>
      <c r="AW42" s="123">
        <v>1.63</v>
      </c>
      <c r="AX42" s="123">
        <v>1.95</v>
      </c>
      <c r="AY42" s="123">
        <v>8.64</v>
      </c>
      <c r="AZ42" s="123">
        <v>0.02</v>
      </c>
      <c r="BA42" s="123">
        <v>30.68</v>
      </c>
      <c r="BB42" s="123">
        <v>2.68</v>
      </c>
      <c r="BC42" s="123">
        <v>393.53</v>
      </c>
      <c r="BD42" s="123">
        <v>0.06</v>
      </c>
      <c r="BE42" s="123">
        <v>0.53</v>
      </c>
      <c r="BF42" s="123">
        <v>0.55000000000000004</v>
      </c>
      <c r="BG42" s="123">
        <v>5086.8999999999996</v>
      </c>
      <c r="BH42" s="123">
        <v>0.02</v>
      </c>
      <c r="BI42" s="123">
        <v>0.32</v>
      </c>
      <c r="BJ42" s="123">
        <v>0.19</v>
      </c>
      <c r="BK42" s="123">
        <v>301.27999999999997</v>
      </c>
      <c r="BL42" s="123"/>
      <c r="BM42" s="123">
        <v>20.100000000000001</v>
      </c>
      <c r="BN42" s="123">
        <v>2.17</v>
      </c>
      <c r="BO42" s="123">
        <v>73.97</v>
      </c>
      <c r="BP42" s="123">
        <v>74.930000000000007</v>
      </c>
      <c r="BQ42" s="124">
        <v>20</v>
      </c>
      <c r="BR42" s="123">
        <f t="shared" si="0"/>
        <v>1.1627347135291284</v>
      </c>
      <c r="BS42" s="6">
        <f t="shared" si="1"/>
        <v>1.0701141248878854</v>
      </c>
      <c r="BT42" s="6">
        <f t="shared" si="2"/>
        <v>1.6141833077316947</v>
      </c>
      <c r="BU42" s="123">
        <v>3.73</v>
      </c>
      <c r="BV42" s="123">
        <v>3.5</v>
      </c>
      <c r="BW42" s="123">
        <v>1.59</v>
      </c>
      <c r="BX42" s="123">
        <v>0.54</v>
      </c>
      <c r="BY42" s="123">
        <v>0.03</v>
      </c>
      <c r="BZ42" s="123">
        <v>19.07</v>
      </c>
      <c r="CA42" s="123">
        <v>0.24</v>
      </c>
      <c r="CB42" s="123">
        <v>0.01</v>
      </c>
      <c r="CC42" s="123">
        <v>253.1</v>
      </c>
      <c r="CD42" s="123">
        <v>0.06</v>
      </c>
      <c r="CE42" s="123">
        <v>0.17</v>
      </c>
      <c r="CF42" s="123">
        <v>3.7</v>
      </c>
      <c r="CG42" s="123">
        <v>0.88</v>
      </c>
      <c r="CH42" s="123">
        <v>0.72</v>
      </c>
      <c r="CI42" s="123">
        <v>1.01</v>
      </c>
      <c r="CJ42" s="123">
        <v>1</v>
      </c>
      <c r="CK42" s="123">
        <v>0.81</v>
      </c>
      <c r="CL42" s="123">
        <v>0.16</v>
      </c>
      <c r="CM42" s="6">
        <f>AA42/AP42</f>
        <v>18.813664596273291</v>
      </c>
      <c r="CN42" s="6">
        <f>AT42/AP42</f>
        <v>0.24223602484472048</v>
      </c>
      <c r="CO42" s="116">
        <f>BF42/BN42</f>
        <v>0.25345622119815669</v>
      </c>
      <c r="CP42" s="116">
        <f>BC42/AU42</f>
        <v>41.864893617021274</v>
      </c>
      <c r="CQ42" s="116">
        <f>AT42/BP42</f>
        <v>1.5614573602028557E-2</v>
      </c>
      <c r="CR42" s="116">
        <f>BF42/BP42</f>
        <v>7.340184171893767E-3</v>
      </c>
      <c r="CS42" s="116">
        <f>AY42/BM42</f>
        <v>0.42985074626865671</v>
      </c>
      <c r="CT42" s="116">
        <f>AT42/BM42</f>
        <v>5.8208955223880587E-2</v>
      </c>
      <c r="CU42" s="6">
        <f>AD42/AW42</f>
        <v>7.7361963190184051</v>
      </c>
      <c r="CV42" s="6">
        <f>BF42/AP42</f>
        <v>0.11387163561076605</v>
      </c>
      <c r="CW42" s="6">
        <f>BB42/AP42</f>
        <v>0.5548654244306418</v>
      </c>
    </row>
    <row r="43" spans="1:101" x14ac:dyDescent="0.3">
      <c r="A43" s="132" t="s">
        <v>671</v>
      </c>
      <c r="B43" s="132" t="s">
        <v>519</v>
      </c>
      <c r="C43" s="132" t="s">
        <v>661</v>
      </c>
      <c r="D43" s="131" t="s">
        <v>670</v>
      </c>
      <c r="E43" s="130" t="s">
        <v>492</v>
      </c>
      <c r="F43" s="123">
        <v>51.76</v>
      </c>
      <c r="G43" s="123">
        <v>16.88</v>
      </c>
      <c r="H43" s="223">
        <v>4.6500000000000004</v>
      </c>
      <c r="I43" s="223">
        <v>6.73</v>
      </c>
      <c r="J43" s="123">
        <f t="shared" si="14"/>
        <v>10.914070000000001</v>
      </c>
      <c r="K43" s="123">
        <v>0.18</v>
      </c>
      <c r="L43" s="123">
        <v>3.6</v>
      </c>
      <c r="M43" s="123">
        <v>8.51</v>
      </c>
      <c r="N43" s="123">
        <v>3.19</v>
      </c>
      <c r="O43" s="123">
        <v>1.1399999999999999</v>
      </c>
      <c r="P43" s="123">
        <v>1.1200000000000001</v>
      </c>
      <c r="Q43" s="123">
        <v>0.18</v>
      </c>
      <c r="R43" s="123">
        <v>0.4</v>
      </c>
      <c r="S43" s="123">
        <v>98.34</v>
      </c>
      <c r="T43" s="124">
        <v>39</v>
      </c>
      <c r="U43" s="124">
        <v>75</v>
      </c>
      <c r="V43" s="123">
        <v>4.33</v>
      </c>
      <c r="W43" s="123">
        <v>58.93</v>
      </c>
      <c r="X43" s="123">
        <v>18.64</v>
      </c>
      <c r="Y43" s="123">
        <v>22.42</v>
      </c>
      <c r="Z43" s="123">
        <v>3.16</v>
      </c>
      <c r="AA43" s="123">
        <v>192.9</v>
      </c>
      <c r="AB43" s="123"/>
      <c r="AC43" s="123"/>
      <c r="AD43" s="123">
        <v>21.67</v>
      </c>
      <c r="AE43" s="123">
        <v>28.15</v>
      </c>
      <c r="AF43" s="123">
        <v>7.15</v>
      </c>
      <c r="AG43" s="123">
        <v>7.0000000000000007E-2</v>
      </c>
      <c r="AH43" s="123">
        <v>370.82</v>
      </c>
      <c r="AI43" s="123">
        <v>4.37</v>
      </c>
      <c r="AJ43" s="123">
        <v>2.61</v>
      </c>
      <c r="AK43" s="123">
        <v>1.2</v>
      </c>
      <c r="AL43" s="123">
        <v>21.42</v>
      </c>
      <c r="AM43" s="123">
        <v>4.16</v>
      </c>
      <c r="AN43" s="123">
        <v>2.4</v>
      </c>
      <c r="AO43" s="123">
        <v>0.91</v>
      </c>
      <c r="AP43" s="123">
        <v>8.86</v>
      </c>
      <c r="AQ43" s="123"/>
      <c r="AR43" s="123">
        <v>0.41</v>
      </c>
      <c r="AS43" s="123">
        <v>1</v>
      </c>
      <c r="AT43" s="123">
        <v>2.19</v>
      </c>
      <c r="AU43" s="123">
        <v>14.6</v>
      </c>
      <c r="AV43" s="123">
        <v>17.88</v>
      </c>
      <c r="AW43" s="123">
        <v>3.51</v>
      </c>
      <c r="AX43" s="123">
        <v>3.17</v>
      </c>
      <c r="AY43" s="123">
        <v>19.95</v>
      </c>
      <c r="AZ43" s="123">
        <v>0.05</v>
      </c>
      <c r="BA43" s="123">
        <v>33.880000000000003</v>
      </c>
      <c r="BB43" s="123">
        <v>3.8</v>
      </c>
      <c r="BC43" s="123">
        <v>397.28</v>
      </c>
      <c r="BD43" s="123">
        <v>0.12</v>
      </c>
      <c r="BE43" s="123">
        <v>0.68</v>
      </c>
      <c r="BF43" s="123">
        <v>1.27</v>
      </c>
      <c r="BG43" s="123">
        <v>6260.8</v>
      </c>
      <c r="BH43" s="123">
        <v>0.06</v>
      </c>
      <c r="BI43" s="123">
        <v>0.4</v>
      </c>
      <c r="BJ43" s="123">
        <v>0.44</v>
      </c>
      <c r="BK43" s="123">
        <v>430.24</v>
      </c>
      <c r="BL43" s="123"/>
      <c r="BM43" s="123">
        <v>24.96</v>
      </c>
      <c r="BN43" s="123">
        <v>2.71</v>
      </c>
      <c r="BO43" s="123">
        <v>100.59</v>
      </c>
      <c r="BP43" s="123">
        <v>88.07</v>
      </c>
      <c r="BQ43" s="124">
        <v>15</v>
      </c>
      <c r="BR43" s="123">
        <f t="shared" si="0"/>
        <v>1.5042444821731749</v>
      </c>
      <c r="BS43" s="6">
        <f t="shared" si="1"/>
        <v>1.082245721786077</v>
      </c>
      <c r="BT43" s="6">
        <f t="shared" si="2"/>
        <v>2.2211972119721199</v>
      </c>
      <c r="BU43" s="123">
        <v>3.53</v>
      </c>
      <c r="BV43" s="123">
        <v>3.84</v>
      </c>
      <c r="BW43" s="123">
        <v>1.61</v>
      </c>
      <c r="BX43" s="123">
        <v>0.81</v>
      </c>
      <c r="BY43" s="123">
        <v>0.04</v>
      </c>
      <c r="BZ43" s="123">
        <v>18.37</v>
      </c>
      <c r="CA43" s="123">
        <v>0.25</v>
      </c>
      <c r="CB43" s="123">
        <v>0.01</v>
      </c>
      <c r="CC43" s="123">
        <v>250.8</v>
      </c>
      <c r="CD43" s="123">
        <v>0.09</v>
      </c>
      <c r="CE43" s="123">
        <v>0.15</v>
      </c>
      <c r="CF43" s="123">
        <v>4.8600000000000003</v>
      </c>
      <c r="CG43" s="123">
        <v>0.7</v>
      </c>
      <c r="CH43" s="123">
        <v>0.64</v>
      </c>
      <c r="CI43" s="123">
        <v>0.92</v>
      </c>
      <c r="CJ43" s="123">
        <v>0.99</v>
      </c>
      <c r="CK43" s="123">
        <v>0.69</v>
      </c>
      <c r="CL43" s="123">
        <v>0.15</v>
      </c>
      <c r="CM43" s="6">
        <f>AA43/AP43</f>
        <v>21.772009029345373</v>
      </c>
      <c r="CN43" s="6">
        <f>AT43/AP43</f>
        <v>0.24717832957110611</v>
      </c>
      <c r="CO43" s="116">
        <f>BF43/BN43</f>
        <v>0.4686346863468635</v>
      </c>
      <c r="CP43" s="116">
        <f>BC43/AU43</f>
        <v>27.210958904109589</v>
      </c>
      <c r="CQ43" s="116">
        <f>AT43/BP43</f>
        <v>2.4866583399568525E-2</v>
      </c>
      <c r="CR43" s="116">
        <f>BF43/BP43</f>
        <v>1.4420347450891338E-2</v>
      </c>
      <c r="CS43" s="116">
        <f>AY43/BM43</f>
        <v>0.79927884615384615</v>
      </c>
      <c r="CT43" s="116">
        <f>AT43/BM43</f>
        <v>8.7740384615384609E-2</v>
      </c>
      <c r="CU43" s="6">
        <f>AD43/AW43</f>
        <v>6.1737891737891744</v>
      </c>
      <c r="CV43" s="6">
        <f>BF43/AP43</f>
        <v>0.14334085778781039</v>
      </c>
      <c r="CW43" s="6">
        <f>BB43/AP43</f>
        <v>0.42889390519187359</v>
      </c>
    </row>
    <row r="44" spans="1:101" x14ac:dyDescent="0.3">
      <c r="A44" s="132" t="s">
        <v>662</v>
      </c>
      <c r="B44" s="132" t="s">
        <v>519</v>
      </c>
      <c r="C44" s="132" t="s">
        <v>661</v>
      </c>
      <c r="D44" s="131" t="s">
        <v>669</v>
      </c>
      <c r="E44" s="130" t="s">
        <v>397</v>
      </c>
      <c r="F44" s="123">
        <v>55</v>
      </c>
      <c r="G44" s="123">
        <v>17.3</v>
      </c>
      <c r="H44" s="223">
        <v>3.5</v>
      </c>
      <c r="I44" s="223">
        <v>4.38</v>
      </c>
      <c r="J44" s="123">
        <f t="shared" si="14"/>
        <v>7.5293000000000001</v>
      </c>
      <c r="K44" s="123">
        <v>0.15</v>
      </c>
      <c r="L44" s="123">
        <v>3.67</v>
      </c>
      <c r="M44" s="123">
        <v>8.0299999999999994</v>
      </c>
      <c r="N44" s="123">
        <v>3.37</v>
      </c>
      <c r="O44" s="123">
        <v>1.66</v>
      </c>
      <c r="P44" s="123">
        <v>0.74</v>
      </c>
      <c r="Q44" s="123">
        <v>0.3</v>
      </c>
      <c r="R44" s="123">
        <v>0.14000000000000001</v>
      </c>
      <c r="S44" s="123">
        <v>98.24</v>
      </c>
      <c r="T44" s="124">
        <v>48</v>
      </c>
      <c r="U44" s="124">
        <v>72</v>
      </c>
      <c r="V44" s="123">
        <v>5.03</v>
      </c>
      <c r="W44" s="123">
        <v>47.53</v>
      </c>
      <c r="X44" s="123">
        <v>22.14</v>
      </c>
      <c r="Y44" s="123">
        <v>30.34</v>
      </c>
      <c r="Z44" s="123">
        <v>2.15</v>
      </c>
      <c r="AA44" s="123">
        <v>265</v>
      </c>
      <c r="AB44" s="123"/>
      <c r="AC44" s="123"/>
      <c r="AD44" s="123">
        <v>18.7</v>
      </c>
      <c r="AE44" s="123"/>
      <c r="AF44" s="123">
        <v>39</v>
      </c>
      <c r="AG44" s="123">
        <v>0.2</v>
      </c>
      <c r="AH44" s="123"/>
      <c r="AI44" s="123">
        <v>2.94</v>
      </c>
      <c r="AJ44" s="123">
        <v>1.76</v>
      </c>
      <c r="AK44" s="123">
        <v>0.79</v>
      </c>
      <c r="AL44" s="123"/>
      <c r="AM44" s="123">
        <v>2.96</v>
      </c>
      <c r="AN44" s="123">
        <v>1.9</v>
      </c>
      <c r="AO44" s="123">
        <v>0.61</v>
      </c>
      <c r="AP44" s="123">
        <v>8.4</v>
      </c>
      <c r="AQ44" s="123"/>
      <c r="AR44" s="123">
        <v>0.27</v>
      </c>
      <c r="AS44" s="123"/>
      <c r="AT44" s="123">
        <v>2.15</v>
      </c>
      <c r="AU44" s="123">
        <v>11.8</v>
      </c>
      <c r="AV44" s="123">
        <v>17.899999999999999</v>
      </c>
      <c r="AW44" s="123">
        <v>2.75</v>
      </c>
      <c r="AX44" s="123">
        <v>2.8</v>
      </c>
      <c r="AY44" s="123">
        <v>32</v>
      </c>
      <c r="AZ44" s="123">
        <v>7.0000000000000007E-2</v>
      </c>
      <c r="BA44" s="123">
        <v>27</v>
      </c>
      <c r="BB44" s="123">
        <v>2.89</v>
      </c>
      <c r="BC44" s="123">
        <v>702</v>
      </c>
      <c r="BD44" s="123"/>
      <c r="BE44" s="123">
        <v>0.48</v>
      </c>
      <c r="BF44" s="123">
        <v>0.95</v>
      </c>
      <c r="BG44" s="123">
        <v>4136.6000000000004</v>
      </c>
      <c r="BH44" s="123"/>
      <c r="BI44" s="123">
        <v>0.26</v>
      </c>
      <c r="BJ44" s="123">
        <v>0.4</v>
      </c>
      <c r="BK44" s="123">
        <v>262</v>
      </c>
      <c r="BL44" s="123"/>
      <c r="BM44" s="123">
        <v>18.899999999999999</v>
      </c>
      <c r="BN44" s="123">
        <v>1.78</v>
      </c>
      <c r="BO44" s="123">
        <v>84.5</v>
      </c>
      <c r="BP44" s="123">
        <v>78.7</v>
      </c>
      <c r="BQ44" s="124">
        <v>23</v>
      </c>
      <c r="BR44" s="123">
        <f t="shared" si="0"/>
        <v>1.8752092867507535</v>
      </c>
      <c r="BS44" s="6">
        <v>1.1085136867506222</v>
      </c>
      <c r="BT44" s="6">
        <v>2.9182272159800249</v>
      </c>
      <c r="BU44" s="123">
        <v>4.16</v>
      </c>
      <c r="BV44" s="123">
        <v>4.08</v>
      </c>
      <c r="BW44" s="123">
        <v>1.65</v>
      </c>
      <c r="BX44" s="123">
        <v>1.21</v>
      </c>
      <c r="BY44" s="123"/>
      <c r="BZ44" s="123"/>
      <c r="CA44" s="123">
        <v>0.26</v>
      </c>
      <c r="CB44" s="123">
        <v>0.02</v>
      </c>
      <c r="CC44" s="123">
        <v>218.87</v>
      </c>
      <c r="CD44" s="123">
        <v>0.11</v>
      </c>
      <c r="CE44" s="123">
        <v>0.18</v>
      </c>
      <c r="CF44" s="123">
        <v>4.57</v>
      </c>
      <c r="CG44" s="123">
        <v>0.8</v>
      </c>
      <c r="CH44" s="123">
        <v>0.57999999999999996</v>
      </c>
      <c r="CI44" s="123">
        <v>0.83</v>
      </c>
      <c r="CJ44" s="123">
        <v>0.93</v>
      </c>
      <c r="CK44" s="123">
        <v>0.7</v>
      </c>
      <c r="CL44" s="123"/>
      <c r="CM44" s="6">
        <v>31.547619047619047</v>
      </c>
      <c r="CN44" s="6">
        <v>0.25595238095238093</v>
      </c>
      <c r="CO44" s="116">
        <v>0.5337078651685393</v>
      </c>
      <c r="CP44" s="116">
        <v>59.49152542372881</v>
      </c>
      <c r="CQ44" s="116">
        <v>2.7318932655654382E-2</v>
      </c>
      <c r="CR44" s="116">
        <v>1.207115628970775E-2</v>
      </c>
      <c r="CS44" s="116">
        <v>1.6931216931216932</v>
      </c>
      <c r="CT44" s="116">
        <v>0.11375661375661376</v>
      </c>
      <c r="CU44" s="6">
        <v>6.8</v>
      </c>
      <c r="CV44" s="6">
        <v>0.11309523809523808</v>
      </c>
      <c r="CW44" s="6">
        <v>0.34404761904761905</v>
      </c>
    </row>
    <row r="45" spans="1:101" x14ac:dyDescent="0.3">
      <c r="A45" s="132" t="s">
        <v>662</v>
      </c>
      <c r="B45" s="132" t="s">
        <v>155</v>
      </c>
      <c r="C45" s="132" t="s">
        <v>661</v>
      </c>
      <c r="D45" s="131" t="s">
        <v>668</v>
      </c>
      <c r="E45" s="130" t="s">
        <v>397</v>
      </c>
      <c r="F45" s="123">
        <v>50.1</v>
      </c>
      <c r="G45" s="123">
        <v>14.1</v>
      </c>
      <c r="H45" s="223">
        <v>4.79</v>
      </c>
      <c r="I45" s="223">
        <v>5.22</v>
      </c>
      <c r="J45" s="123">
        <f t="shared" si="14"/>
        <v>9.5300419999999999</v>
      </c>
      <c r="K45" s="123">
        <v>0.18</v>
      </c>
      <c r="L45" s="123">
        <v>10.6</v>
      </c>
      <c r="M45" s="123">
        <v>9.84</v>
      </c>
      <c r="N45" s="123">
        <v>2.23</v>
      </c>
      <c r="O45" s="123">
        <v>1.06</v>
      </c>
      <c r="P45" s="123">
        <v>0.81</v>
      </c>
      <c r="Q45" s="123">
        <v>0.21</v>
      </c>
      <c r="R45" s="123">
        <v>0</v>
      </c>
      <c r="S45" s="123">
        <v>99.14</v>
      </c>
      <c r="T45" s="124">
        <v>68</v>
      </c>
      <c r="U45" s="124">
        <v>83</v>
      </c>
      <c r="V45" s="123">
        <v>3.29</v>
      </c>
      <c r="W45" s="123">
        <v>41.88</v>
      </c>
      <c r="X45" s="123">
        <v>44.35</v>
      </c>
      <c r="Y45" s="123">
        <v>13.77</v>
      </c>
      <c r="Z45" s="123">
        <v>0.94</v>
      </c>
      <c r="AA45" s="123">
        <v>122</v>
      </c>
      <c r="AB45" s="123"/>
      <c r="AC45" s="123"/>
      <c r="AD45" s="123">
        <v>14.7</v>
      </c>
      <c r="AE45" s="123"/>
      <c r="AF45" s="123">
        <v>675</v>
      </c>
      <c r="AG45" s="123">
        <v>0.26</v>
      </c>
      <c r="AH45" s="123"/>
      <c r="AI45" s="123">
        <v>3.38</v>
      </c>
      <c r="AJ45" s="123">
        <v>1.99</v>
      </c>
      <c r="AK45" s="123">
        <v>0.96</v>
      </c>
      <c r="AL45" s="123"/>
      <c r="AM45" s="123">
        <v>3.21</v>
      </c>
      <c r="AN45" s="123">
        <v>1.65</v>
      </c>
      <c r="AO45" s="123">
        <v>0.7</v>
      </c>
      <c r="AP45" s="123">
        <v>6.36</v>
      </c>
      <c r="AQ45" s="123"/>
      <c r="AR45" s="123">
        <v>0.31</v>
      </c>
      <c r="AS45" s="123"/>
      <c r="AT45" s="123">
        <v>1.1599999999999999</v>
      </c>
      <c r="AU45" s="123">
        <v>10.199999999999999</v>
      </c>
      <c r="AV45" s="123">
        <v>283</v>
      </c>
      <c r="AW45" s="123">
        <v>2.2999999999999998</v>
      </c>
      <c r="AX45" s="123">
        <v>2.1800000000000002</v>
      </c>
      <c r="AY45" s="123">
        <v>18.899999999999999</v>
      </c>
      <c r="AZ45" s="123">
        <v>0.04</v>
      </c>
      <c r="BA45" s="123">
        <v>37.700000000000003</v>
      </c>
      <c r="BB45" s="123">
        <v>2.76</v>
      </c>
      <c r="BC45" s="123">
        <v>480</v>
      </c>
      <c r="BD45" s="123"/>
      <c r="BE45" s="123">
        <v>0.53</v>
      </c>
      <c r="BF45" s="123">
        <v>0.69</v>
      </c>
      <c r="BG45" s="123">
        <v>4505.54</v>
      </c>
      <c r="BH45" s="123"/>
      <c r="BI45" s="123">
        <v>0.3</v>
      </c>
      <c r="BJ45" s="123">
        <v>0.28999999999999998</v>
      </c>
      <c r="BK45" s="123">
        <v>294</v>
      </c>
      <c r="BL45" s="123"/>
      <c r="BM45" s="123">
        <v>20.5</v>
      </c>
      <c r="BN45" s="123">
        <v>2.04</v>
      </c>
      <c r="BO45" s="123">
        <v>81</v>
      </c>
      <c r="BP45" s="123">
        <v>57.3</v>
      </c>
      <c r="BQ45" s="124">
        <v>17</v>
      </c>
      <c r="BR45" s="123">
        <f t="shared" si="0"/>
        <v>1.4866760168302948</v>
      </c>
      <c r="BS45" s="6">
        <v>1.1119884195288854</v>
      </c>
      <c r="BT45" s="6">
        <v>2.0016339869281041</v>
      </c>
      <c r="BU45" s="123">
        <v>2.8</v>
      </c>
      <c r="BV45" s="123">
        <v>3.7</v>
      </c>
      <c r="BW45" s="123">
        <v>1.66</v>
      </c>
      <c r="BX45" s="123">
        <v>0.56999999999999995</v>
      </c>
      <c r="BY45" s="123"/>
      <c r="BZ45" s="123"/>
      <c r="CA45" s="123">
        <v>0.18</v>
      </c>
      <c r="CB45" s="123">
        <v>0.01</v>
      </c>
      <c r="CC45" s="123">
        <v>219.78</v>
      </c>
      <c r="CD45" s="123">
        <v>0.06</v>
      </c>
      <c r="CE45" s="123">
        <v>0.13</v>
      </c>
      <c r="CF45" s="123">
        <v>4.63</v>
      </c>
      <c r="CG45" s="123">
        <v>0.64</v>
      </c>
      <c r="CH45" s="123">
        <v>0.62</v>
      </c>
      <c r="CI45" s="123">
        <v>0.98</v>
      </c>
      <c r="CJ45" s="123">
        <v>0.96</v>
      </c>
      <c r="CK45" s="123">
        <v>0.66</v>
      </c>
      <c r="CL45" s="123"/>
      <c r="CM45" s="6">
        <v>19.182389937106919</v>
      </c>
      <c r="CN45" s="6">
        <v>0.18238993710691823</v>
      </c>
      <c r="CO45" s="116">
        <v>0.33823529411764702</v>
      </c>
      <c r="CP45" s="116">
        <v>47.058823529411768</v>
      </c>
      <c r="CQ45" s="116">
        <v>2.0244328097731239E-2</v>
      </c>
      <c r="CR45" s="116">
        <v>1.2041884816753926E-2</v>
      </c>
      <c r="CS45" s="116">
        <v>0.92195121951219505</v>
      </c>
      <c r="CT45" s="116">
        <v>5.6585365853658531E-2</v>
      </c>
      <c r="CU45" s="6">
        <v>6.3913043478260869</v>
      </c>
      <c r="CV45" s="6">
        <v>0.10849056603773584</v>
      </c>
      <c r="CW45" s="6">
        <v>0.43396226415094336</v>
      </c>
    </row>
    <row r="46" spans="1:101" x14ac:dyDescent="0.3">
      <c r="A46" s="132" t="s">
        <v>662</v>
      </c>
      <c r="B46" s="132" t="s">
        <v>519</v>
      </c>
      <c r="C46" s="132" t="s">
        <v>661</v>
      </c>
      <c r="D46" s="131" t="s">
        <v>667</v>
      </c>
      <c r="E46" s="130" t="s">
        <v>397</v>
      </c>
      <c r="F46" s="123">
        <v>53.1</v>
      </c>
      <c r="G46" s="123">
        <v>18.399999999999999</v>
      </c>
      <c r="H46" s="223">
        <v>5.66</v>
      </c>
      <c r="I46" s="223">
        <v>2.91</v>
      </c>
      <c r="J46" s="123">
        <f t="shared" si="14"/>
        <v>8.0028679999999994</v>
      </c>
      <c r="K46" s="123">
        <v>0.16</v>
      </c>
      <c r="L46" s="123">
        <v>3.82</v>
      </c>
      <c r="M46" s="123">
        <v>9.36</v>
      </c>
      <c r="N46" s="123">
        <v>2.94</v>
      </c>
      <c r="O46" s="123">
        <v>1.36</v>
      </c>
      <c r="P46" s="123">
        <v>0.74</v>
      </c>
      <c r="Q46" s="123">
        <v>0.2</v>
      </c>
      <c r="R46" s="123">
        <v>0.63</v>
      </c>
      <c r="S46" s="123">
        <v>99.28</v>
      </c>
      <c r="T46" s="124">
        <v>47</v>
      </c>
      <c r="U46" s="124">
        <v>78</v>
      </c>
      <c r="V46" s="123">
        <v>4.3</v>
      </c>
      <c r="W46" s="123">
        <v>51.35</v>
      </c>
      <c r="X46" s="123">
        <v>22.89</v>
      </c>
      <c r="Y46" s="123">
        <v>25.76</v>
      </c>
      <c r="Z46" s="123">
        <v>2.2400000000000002</v>
      </c>
      <c r="AA46" s="123">
        <v>204</v>
      </c>
      <c r="AB46" s="123"/>
      <c r="AC46" s="123"/>
      <c r="AD46" s="123">
        <v>20.100000000000001</v>
      </c>
      <c r="AE46" s="123"/>
      <c r="AF46" s="123">
        <v>14.5</v>
      </c>
      <c r="AG46" s="123">
        <v>0.46</v>
      </c>
      <c r="AH46" s="123"/>
      <c r="AI46" s="123">
        <v>3.39</v>
      </c>
      <c r="AJ46" s="123">
        <v>2.02</v>
      </c>
      <c r="AK46" s="123">
        <v>1.06</v>
      </c>
      <c r="AL46" s="123"/>
      <c r="AM46" s="123">
        <v>3.37</v>
      </c>
      <c r="AN46" s="123">
        <v>1.82</v>
      </c>
      <c r="AO46" s="123">
        <v>0.7</v>
      </c>
      <c r="AP46" s="123">
        <v>9.61</v>
      </c>
      <c r="AQ46" s="123"/>
      <c r="AR46" s="123">
        <v>0.33</v>
      </c>
      <c r="AS46" s="123"/>
      <c r="AT46" s="123">
        <v>1.39</v>
      </c>
      <c r="AU46" s="123">
        <v>12.6</v>
      </c>
      <c r="AV46" s="123">
        <v>13.9</v>
      </c>
      <c r="AW46" s="123">
        <v>2.94</v>
      </c>
      <c r="AX46" s="123">
        <v>2.85</v>
      </c>
      <c r="AY46" s="123">
        <v>24</v>
      </c>
      <c r="AZ46" s="123">
        <v>0.06</v>
      </c>
      <c r="BA46" s="123">
        <v>24.8</v>
      </c>
      <c r="BB46" s="123">
        <v>3.08</v>
      </c>
      <c r="BC46" s="123">
        <v>704</v>
      </c>
      <c r="BD46" s="123"/>
      <c r="BE46" s="123">
        <v>0.54</v>
      </c>
      <c r="BF46" s="123">
        <v>1.2</v>
      </c>
      <c r="BG46" s="123">
        <v>4142.1899999999996</v>
      </c>
      <c r="BH46" s="123"/>
      <c r="BI46" s="123">
        <v>0.31</v>
      </c>
      <c r="BJ46" s="123">
        <v>0.48</v>
      </c>
      <c r="BK46" s="123">
        <v>263</v>
      </c>
      <c r="BL46" s="123"/>
      <c r="BM46" s="123">
        <v>20.2</v>
      </c>
      <c r="BN46" s="123">
        <v>2.11</v>
      </c>
      <c r="BO46" s="123">
        <v>80.099999999999994</v>
      </c>
      <c r="BP46" s="123">
        <v>67.099999999999994</v>
      </c>
      <c r="BQ46" s="124">
        <v>25</v>
      </c>
      <c r="BR46" s="123">
        <f t="shared" si="0"/>
        <v>2.0129870129870127</v>
      </c>
      <c r="BS46" s="6">
        <v>1.078278571201374</v>
      </c>
      <c r="BT46" s="6">
        <v>2.6461295418641395</v>
      </c>
      <c r="BU46" s="123">
        <v>3.32</v>
      </c>
      <c r="BV46" s="123">
        <v>4.09</v>
      </c>
      <c r="BW46" s="123">
        <v>1.61</v>
      </c>
      <c r="BX46" s="123">
        <v>0.66</v>
      </c>
      <c r="BY46" s="123"/>
      <c r="BZ46" s="123"/>
      <c r="CA46" s="123">
        <v>0.14000000000000001</v>
      </c>
      <c r="CB46" s="123">
        <v>0.02</v>
      </c>
      <c r="CC46" s="123">
        <v>205.06</v>
      </c>
      <c r="CD46" s="123">
        <v>7.0000000000000007E-2</v>
      </c>
      <c r="CE46" s="123">
        <v>0.1</v>
      </c>
      <c r="CF46" s="123">
        <v>4.5599999999999996</v>
      </c>
      <c r="CG46" s="123">
        <v>0.64</v>
      </c>
      <c r="CH46" s="123">
        <v>0.53</v>
      </c>
      <c r="CI46" s="123">
        <v>1</v>
      </c>
      <c r="CJ46" s="123">
        <v>0.93</v>
      </c>
      <c r="CK46" s="123">
        <v>0.62</v>
      </c>
      <c r="CL46" s="123"/>
      <c r="CM46" s="6">
        <v>21.227887617065559</v>
      </c>
      <c r="CN46" s="6">
        <v>0.14464099895941726</v>
      </c>
      <c r="CO46" s="116">
        <v>0.56872037914691942</v>
      </c>
      <c r="CP46" s="116">
        <v>55.873015873015873</v>
      </c>
      <c r="CQ46" s="116">
        <v>2.0715350223546945E-2</v>
      </c>
      <c r="CR46" s="116">
        <v>1.7883755588673621E-2</v>
      </c>
      <c r="CS46" s="116">
        <v>1.1881188118811881</v>
      </c>
      <c r="CT46" s="116">
        <v>6.8811881188118804E-2</v>
      </c>
      <c r="CU46" s="6">
        <v>6.8367346938775517</v>
      </c>
      <c r="CV46" s="6">
        <v>0.12486992715920917</v>
      </c>
      <c r="CW46" s="6">
        <v>0.32049947970863685</v>
      </c>
    </row>
    <row r="47" spans="1:101" x14ac:dyDescent="0.3">
      <c r="A47" s="132" t="s">
        <v>662</v>
      </c>
      <c r="B47" s="132" t="s">
        <v>519</v>
      </c>
      <c r="C47" s="132" t="s">
        <v>661</v>
      </c>
      <c r="D47" s="131" t="s">
        <v>666</v>
      </c>
      <c r="E47" s="130" t="s">
        <v>397</v>
      </c>
      <c r="F47" s="123">
        <v>54.3</v>
      </c>
      <c r="G47" s="123">
        <v>15.7</v>
      </c>
      <c r="H47" s="223">
        <v>6.42</v>
      </c>
      <c r="I47" s="223">
        <v>1.36</v>
      </c>
      <c r="J47" s="123">
        <f t="shared" si="14"/>
        <v>7.1367160000000007</v>
      </c>
      <c r="K47" s="123">
        <v>0.14000000000000001</v>
      </c>
      <c r="L47" s="123">
        <v>6.73</v>
      </c>
      <c r="M47" s="123">
        <v>10.1</v>
      </c>
      <c r="N47" s="123">
        <v>1.67</v>
      </c>
      <c r="O47" s="123">
        <v>1.04</v>
      </c>
      <c r="P47" s="123">
        <v>0.57999999999999996</v>
      </c>
      <c r="Q47" s="123">
        <v>0.15</v>
      </c>
      <c r="R47" s="123">
        <v>1</v>
      </c>
      <c r="S47" s="123">
        <v>99.19</v>
      </c>
      <c r="T47" s="124">
        <v>63</v>
      </c>
      <c r="U47" s="124">
        <v>87</v>
      </c>
      <c r="V47" s="123">
        <v>2.71</v>
      </c>
      <c r="W47" s="123">
        <v>45.18</v>
      </c>
      <c r="X47" s="123">
        <v>39.08</v>
      </c>
      <c r="Y47" s="123">
        <v>15.74</v>
      </c>
      <c r="Z47" s="123">
        <v>1.1599999999999999</v>
      </c>
      <c r="AA47" s="123">
        <v>80.2</v>
      </c>
      <c r="AB47" s="123"/>
      <c r="AC47" s="123"/>
      <c r="AD47" s="123">
        <v>7.8</v>
      </c>
      <c r="AE47" s="123"/>
      <c r="AF47" s="123">
        <v>225</v>
      </c>
      <c r="AG47" s="123">
        <v>0.23</v>
      </c>
      <c r="AH47" s="123"/>
      <c r="AI47" s="123">
        <v>2.54</v>
      </c>
      <c r="AJ47" s="123">
        <v>1.56</v>
      </c>
      <c r="AK47" s="123">
        <v>0.63</v>
      </c>
      <c r="AL47" s="123"/>
      <c r="AM47" s="123">
        <v>2.17</v>
      </c>
      <c r="AN47" s="123">
        <v>1</v>
      </c>
      <c r="AO47" s="123">
        <v>0.54</v>
      </c>
      <c r="AP47" s="123">
        <v>3.51</v>
      </c>
      <c r="AQ47" s="123"/>
      <c r="AR47" s="123">
        <v>0.26</v>
      </c>
      <c r="AS47" s="123"/>
      <c r="AT47" s="123">
        <v>0.59</v>
      </c>
      <c r="AU47" s="123">
        <v>5.62</v>
      </c>
      <c r="AV47" s="123">
        <v>67.8</v>
      </c>
      <c r="AW47" s="123">
        <v>1.92</v>
      </c>
      <c r="AX47" s="123">
        <v>1.1499999999999999</v>
      </c>
      <c r="AY47" s="123">
        <v>19.5</v>
      </c>
      <c r="AZ47" s="123">
        <v>0.02</v>
      </c>
      <c r="BA47" s="123">
        <v>41.3</v>
      </c>
      <c r="BB47" s="123">
        <v>1.72</v>
      </c>
      <c r="BC47" s="123">
        <v>331</v>
      </c>
      <c r="BD47" s="123"/>
      <c r="BE47" s="123">
        <v>0.38</v>
      </c>
      <c r="BF47" s="123">
        <v>0.42</v>
      </c>
      <c r="BG47" s="123">
        <v>3247.79</v>
      </c>
      <c r="BH47" s="123"/>
      <c r="BI47" s="123">
        <v>0.24</v>
      </c>
      <c r="BJ47" s="123">
        <v>0.19</v>
      </c>
      <c r="BK47" s="123">
        <v>309</v>
      </c>
      <c r="BL47" s="123"/>
      <c r="BM47" s="123">
        <v>15.4</v>
      </c>
      <c r="BN47" s="123">
        <v>1.68</v>
      </c>
      <c r="BO47" s="123">
        <v>65.7</v>
      </c>
      <c r="BP47" s="123">
        <v>30.1</v>
      </c>
      <c r="BQ47" s="124">
        <v>27</v>
      </c>
      <c r="BR47" s="123">
        <f t="shared" si="0"/>
        <v>1.3165791447861965</v>
      </c>
      <c r="BS47" s="6">
        <v>1.0147011824864176</v>
      </c>
      <c r="BT47" s="6">
        <v>1.2896825396825398</v>
      </c>
      <c r="BU47" s="123">
        <v>1.95</v>
      </c>
      <c r="BV47" s="123">
        <v>3.27</v>
      </c>
      <c r="BW47" s="123">
        <v>1.51</v>
      </c>
      <c r="BX47" s="123">
        <v>0.35</v>
      </c>
      <c r="BY47" s="123"/>
      <c r="BZ47" s="123"/>
      <c r="CA47" s="123">
        <v>0.17</v>
      </c>
      <c r="CB47" s="123">
        <v>0.01</v>
      </c>
      <c r="CC47" s="123">
        <v>210.9</v>
      </c>
      <c r="CD47" s="123">
        <v>0.04</v>
      </c>
      <c r="CE47" s="123">
        <v>0.11</v>
      </c>
      <c r="CF47" s="123">
        <v>7.15</v>
      </c>
      <c r="CG47" s="123">
        <v>0.56999999999999995</v>
      </c>
      <c r="CH47" s="123">
        <v>0.69</v>
      </c>
      <c r="CI47" s="123">
        <v>1</v>
      </c>
      <c r="CJ47" s="123">
        <v>0.94</v>
      </c>
      <c r="CK47" s="123">
        <v>0.69</v>
      </c>
      <c r="CL47" s="123"/>
      <c r="CM47" s="6">
        <v>22.849002849002851</v>
      </c>
      <c r="CN47" s="6">
        <v>0.16809116809116809</v>
      </c>
      <c r="CO47" s="116">
        <v>0.25</v>
      </c>
      <c r="CP47" s="116">
        <v>58.896797153024913</v>
      </c>
      <c r="CQ47" s="116">
        <v>1.9601328903654482E-2</v>
      </c>
      <c r="CR47" s="116">
        <v>1.3953488372093021E-2</v>
      </c>
      <c r="CS47" s="116">
        <v>1.2662337662337662</v>
      </c>
      <c r="CT47" s="116">
        <v>3.8311688311688311E-2</v>
      </c>
      <c r="CU47" s="6">
        <v>4.0625</v>
      </c>
      <c r="CV47" s="6">
        <v>0.11965811965811966</v>
      </c>
      <c r="CW47" s="6">
        <v>0.49002849002849003</v>
      </c>
    </row>
    <row r="48" spans="1:101" x14ac:dyDescent="0.3">
      <c r="A48" s="132" t="s">
        <v>662</v>
      </c>
      <c r="B48" s="132" t="s">
        <v>155</v>
      </c>
      <c r="C48" s="132" t="s">
        <v>661</v>
      </c>
      <c r="D48" s="131" t="s">
        <v>665</v>
      </c>
      <c r="E48" s="130" t="s">
        <v>397</v>
      </c>
      <c r="F48" s="123">
        <v>48.2</v>
      </c>
      <c r="G48" s="123">
        <v>13.4</v>
      </c>
      <c r="H48" s="223">
        <v>5.43</v>
      </c>
      <c r="I48" s="223">
        <v>5.54</v>
      </c>
      <c r="J48" s="123">
        <f t="shared" si="14"/>
        <v>10.425913999999999</v>
      </c>
      <c r="K48" s="123">
        <v>0.2</v>
      </c>
      <c r="L48" s="123">
        <v>8.3000000000000007</v>
      </c>
      <c r="M48" s="123">
        <v>9.8800000000000008</v>
      </c>
      <c r="N48" s="123">
        <v>2.2999999999999998</v>
      </c>
      <c r="O48" s="123">
        <v>2.39</v>
      </c>
      <c r="P48" s="123">
        <v>0.68</v>
      </c>
      <c r="Q48" s="123">
        <v>0.34</v>
      </c>
      <c r="R48" s="123">
        <v>2.69</v>
      </c>
      <c r="S48" s="123">
        <v>99.35</v>
      </c>
      <c r="T48" s="124">
        <v>60</v>
      </c>
      <c r="U48" s="124">
        <v>83</v>
      </c>
      <c r="V48" s="123">
        <v>4.6900000000000004</v>
      </c>
      <c r="W48" s="123">
        <v>45.78</v>
      </c>
      <c r="X48" s="123">
        <v>34.64</v>
      </c>
      <c r="Y48" s="123">
        <v>19.57</v>
      </c>
      <c r="Z48" s="123">
        <v>1.32</v>
      </c>
      <c r="AA48" s="123">
        <v>222</v>
      </c>
      <c r="AB48" s="123"/>
      <c r="AC48" s="123"/>
      <c r="AD48" s="123">
        <v>39.200000000000003</v>
      </c>
      <c r="AE48" s="123"/>
      <c r="AF48" s="123">
        <v>291</v>
      </c>
      <c r="AG48" s="123">
        <v>0.44</v>
      </c>
      <c r="AH48" s="123"/>
      <c r="AI48" s="123">
        <v>3.07</v>
      </c>
      <c r="AJ48" s="123">
        <v>1.66</v>
      </c>
      <c r="AK48" s="123">
        <v>1.17</v>
      </c>
      <c r="AL48" s="123"/>
      <c r="AM48" s="123">
        <v>3.81</v>
      </c>
      <c r="AN48" s="123">
        <v>1.65</v>
      </c>
      <c r="AO48" s="123">
        <v>0.6</v>
      </c>
      <c r="AP48" s="123">
        <v>18.96</v>
      </c>
      <c r="AQ48" s="123"/>
      <c r="AR48" s="123">
        <v>0.24</v>
      </c>
      <c r="AS48" s="123"/>
      <c r="AT48" s="123">
        <v>2.0099999999999998</v>
      </c>
      <c r="AU48" s="123">
        <v>19.5</v>
      </c>
      <c r="AV48" s="123">
        <v>95.1</v>
      </c>
      <c r="AW48" s="123">
        <v>5.86</v>
      </c>
      <c r="AX48" s="123">
        <v>4.87</v>
      </c>
      <c r="AY48" s="123">
        <v>49.9</v>
      </c>
      <c r="AZ48" s="123">
        <v>0.09</v>
      </c>
      <c r="BA48" s="123">
        <v>37.4</v>
      </c>
      <c r="BB48" s="123">
        <v>3.93</v>
      </c>
      <c r="BC48" s="123">
        <v>875</v>
      </c>
      <c r="BD48" s="123"/>
      <c r="BE48" s="123">
        <v>0.54</v>
      </c>
      <c r="BF48" s="123">
        <v>2.79</v>
      </c>
      <c r="BG48" s="123">
        <v>3823.56</v>
      </c>
      <c r="BH48" s="123"/>
      <c r="BI48" s="123">
        <v>0.24</v>
      </c>
      <c r="BJ48" s="123">
        <v>0.86</v>
      </c>
      <c r="BK48" s="123">
        <v>331</v>
      </c>
      <c r="BL48" s="123"/>
      <c r="BM48" s="123">
        <v>16.7</v>
      </c>
      <c r="BN48" s="123">
        <v>1.63</v>
      </c>
      <c r="BO48" s="123">
        <v>88.1</v>
      </c>
      <c r="BP48" s="123">
        <v>57.5</v>
      </c>
      <c r="BQ48" s="124">
        <v>20</v>
      </c>
      <c r="BR48" s="123">
        <f t="shared" si="0"/>
        <v>3.1125338586555036</v>
      </c>
      <c r="BS48" s="6">
        <v>1.2640507267262322</v>
      </c>
      <c r="BT48" s="6">
        <v>6.6802999318336749</v>
      </c>
      <c r="BU48" s="123">
        <v>3.44</v>
      </c>
      <c r="BV48" s="123">
        <v>4.96</v>
      </c>
      <c r="BW48" s="123">
        <v>1.88</v>
      </c>
      <c r="BX48" s="123">
        <v>1.23</v>
      </c>
      <c r="BY48" s="123"/>
      <c r="BZ48" s="123"/>
      <c r="CA48" s="123">
        <v>0.11</v>
      </c>
      <c r="CB48" s="123">
        <v>0.02</v>
      </c>
      <c r="CC48" s="123">
        <v>228.96</v>
      </c>
      <c r="CD48" s="123">
        <v>0.12</v>
      </c>
      <c r="CE48" s="123">
        <v>0.06</v>
      </c>
      <c r="CF48" s="123">
        <v>5.23</v>
      </c>
      <c r="CG48" s="123">
        <v>0.39</v>
      </c>
      <c r="CH48" s="123">
        <v>0.4</v>
      </c>
      <c r="CI48" s="123">
        <v>0.92</v>
      </c>
      <c r="CJ48" s="123">
        <v>0.99</v>
      </c>
      <c r="CK48" s="123">
        <v>0.4</v>
      </c>
      <c r="CL48" s="123"/>
      <c r="CM48" s="6">
        <v>11.708860759493671</v>
      </c>
      <c r="CN48" s="6">
        <v>0.10601265822784808</v>
      </c>
      <c r="CO48" s="116">
        <v>1.7116564417177915</v>
      </c>
      <c r="CP48" s="116">
        <v>44.871794871794869</v>
      </c>
      <c r="CQ48" s="116">
        <v>3.4956521739130428E-2</v>
      </c>
      <c r="CR48" s="116">
        <v>4.8521739130434782E-2</v>
      </c>
      <c r="CS48" s="116">
        <v>2.9880239520958085</v>
      </c>
      <c r="CT48" s="116">
        <v>0.12035928143712574</v>
      </c>
      <c r="CU48" s="6">
        <v>6.689419795221843</v>
      </c>
      <c r="CV48" s="6">
        <v>0.14715189873417722</v>
      </c>
      <c r="CW48" s="6">
        <v>0.20727848101265822</v>
      </c>
    </row>
    <row r="49" spans="1:101" x14ac:dyDescent="0.3">
      <c r="A49" s="132" t="s">
        <v>662</v>
      </c>
      <c r="B49" s="132" t="s">
        <v>519</v>
      </c>
      <c r="C49" s="132" t="s">
        <v>661</v>
      </c>
      <c r="D49" s="131" t="s">
        <v>664</v>
      </c>
      <c r="E49" s="130" t="s">
        <v>397</v>
      </c>
      <c r="F49" s="123">
        <v>54.2</v>
      </c>
      <c r="G49" s="123">
        <v>15.8</v>
      </c>
      <c r="H49" s="223">
        <v>3.49</v>
      </c>
      <c r="I49" s="223">
        <v>5.4</v>
      </c>
      <c r="J49" s="123">
        <f t="shared" si="14"/>
        <v>8.5403020000000005</v>
      </c>
      <c r="K49" s="123">
        <v>0.16</v>
      </c>
      <c r="L49" s="123">
        <v>5.97</v>
      </c>
      <c r="M49" s="123">
        <v>10.4</v>
      </c>
      <c r="N49" s="123">
        <v>1.72</v>
      </c>
      <c r="O49" s="123">
        <v>0.88</v>
      </c>
      <c r="P49" s="123">
        <v>0.59</v>
      </c>
      <c r="Q49" s="123">
        <v>0.14000000000000001</v>
      </c>
      <c r="R49" s="123">
        <v>0.27</v>
      </c>
      <c r="S49" s="123">
        <v>99.02</v>
      </c>
      <c r="T49" s="124">
        <v>57</v>
      </c>
      <c r="U49" s="124">
        <v>87</v>
      </c>
      <c r="V49" s="123">
        <v>2.6</v>
      </c>
      <c r="W49" s="123">
        <v>50.92</v>
      </c>
      <c r="X49" s="123">
        <v>34.19</v>
      </c>
      <c r="Y49" s="123">
        <v>14.89</v>
      </c>
      <c r="Z49" s="123">
        <v>1.49</v>
      </c>
      <c r="AA49" s="123">
        <v>77.900000000000006</v>
      </c>
      <c r="AB49" s="123"/>
      <c r="AC49" s="123"/>
      <c r="AD49" s="123">
        <v>9.41</v>
      </c>
      <c r="AE49" s="123"/>
      <c r="AF49" s="123">
        <v>158</v>
      </c>
      <c r="AG49" s="123">
        <v>0.18</v>
      </c>
      <c r="AH49" s="123"/>
      <c r="AI49" s="123">
        <v>2.71</v>
      </c>
      <c r="AJ49" s="123">
        <v>1.69</v>
      </c>
      <c r="AK49" s="123">
        <v>0.68</v>
      </c>
      <c r="AL49" s="123"/>
      <c r="AM49" s="123">
        <v>2.35</v>
      </c>
      <c r="AN49" s="123">
        <v>1</v>
      </c>
      <c r="AO49" s="123">
        <v>0.57999999999999996</v>
      </c>
      <c r="AP49" s="123">
        <v>4.34</v>
      </c>
      <c r="AQ49" s="123"/>
      <c r="AR49" s="123">
        <v>0.27</v>
      </c>
      <c r="AS49" s="123"/>
      <c r="AT49" s="123">
        <v>0.71</v>
      </c>
      <c r="AU49" s="123">
        <v>6.6</v>
      </c>
      <c r="AV49" s="123">
        <v>45.4</v>
      </c>
      <c r="AW49" s="123">
        <v>1.89</v>
      </c>
      <c r="AX49" s="123">
        <v>1.37</v>
      </c>
      <c r="AY49" s="123">
        <v>15.3</v>
      </c>
      <c r="AZ49" s="123">
        <v>0.03</v>
      </c>
      <c r="BA49" s="123">
        <v>45.3</v>
      </c>
      <c r="BB49" s="123">
        <v>1.92</v>
      </c>
      <c r="BC49" s="123">
        <v>326</v>
      </c>
      <c r="BD49" s="123"/>
      <c r="BE49" s="123">
        <v>0.41</v>
      </c>
      <c r="BF49" s="123">
        <v>0.56999999999999995</v>
      </c>
      <c r="BG49" s="123">
        <v>3281.33</v>
      </c>
      <c r="BH49" s="123"/>
      <c r="BI49" s="123">
        <v>0.26</v>
      </c>
      <c r="BJ49" s="123">
        <v>0.26</v>
      </c>
      <c r="BK49" s="123">
        <v>331</v>
      </c>
      <c r="BL49" s="123"/>
      <c r="BM49" s="123">
        <v>16.5</v>
      </c>
      <c r="BN49" s="123">
        <v>1.78</v>
      </c>
      <c r="BO49" s="123">
        <v>72.8</v>
      </c>
      <c r="BP49" s="123">
        <v>29.3</v>
      </c>
      <c r="BQ49" s="124">
        <v>27</v>
      </c>
      <c r="BR49" s="123">
        <f t="shared" si="0"/>
        <v>1.4583333333333333</v>
      </c>
      <c r="BS49" s="6">
        <v>1.0217932282633286</v>
      </c>
      <c r="BT49" s="6">
        <v>1.4684769038701622</v>
      </c>
      <c r="BU49" s="123">
        <v>1.78</v>
      </c>
      <c r="BV49" s="123">
        <v>3.44</v>
      </c>
      <c r="BW49" s="123">
        <v>1.52</v>
      </c>
      <c r="BX49" s="123">
        <v>0.4</v>
      </c>
      <c r="BY49" s="123"/>
      <c r="BZ49" s="123"/>
      <c r="CA49" s="123">
        <v>0.16</v>
      </c>
      <c r="CB49" s="123">
        <v>0.01</v>
      </c>
      <c r="CC49" s="123">
        <v>198.87</v>
      </c>
      <c r="CD49" s="123">
        <v>0.04</v>
      </c>
      <c r="CE49" s="123">
        <v>0.11</v>
      </c>
      <c r="CF49" s="123">
        <v>5.92</v>
      </c>
      <c r="CG49" s="123">
        <v>0.49</v>
      </c>
      <c r="CH49" s="123">
        <v>0.63</v>
      </c>
      <c r="CI49" s="123">
        <v>0.98</v>
      </c>
      <c r="CJ49" s="123">
        <v>0.93</v>
      </c>
      <c r="CK49" s="123">
        <v>0.6</v>
      </c>
      <c r="CL49" s="123"/>
      <c r="CM49" s="6">
        <v>17.94930875576037</v>
      </c>
      <c r="CN49" s="6">
        <v>0.16359447004608293</v>
      </c>
      <c r="CO49" s="116">
        <v>0.32022471910112354</v>
      </c>
      <c r="CP49" s="116">
        <v>49.393939393939398</v>
      </c>
      <c r="CQ49" s="116">
        <v>2.4232081911262797E-2</v>
      </c>
      <c r="CR49" s="116">
        <v>1.9453924914675767E-2</v>
      </c>
      <c r="CS49" s="116">
        <v>0.92727272727272736</v>
      </c>
      <c r="CT49" s="116">
        <v>4.303030303030303E-2</v>
      </c>
      <c r="CU49" s="6">
        <v>4.9788359788359795</v>
      </c>
      <c r="CV49" s="6">
        <v>0.1313364055299539</v>
      </c>
      <c r="CW49" s="6">
        <v>0.44239631336405527</v>
      </c>
    </row>
    <row r="50" spans="1:101" x14ac:dyDescent="0.3">
      <c r="A50" s="132" t="s">
        <v>662</v>
      </c>
      <c r="B50" s="132" t="s">
        <v>516</v>
      </c>
      <c r="C50" s="132" t="s">
        <v>661</v>
      </c>
      <c r="D50" s="131" t="s">
        <v>663</v>
      </c>
      <c r="E50" s="130" t="s">
        <v>397</v>
      </c>
      <c r="F50" s="123">
        <v>56.5</v>
      </c>
      <c r="G50" s="123">
        <v>16.600000000000001</v>
      </c>
      <c r="H50" s="223">
        <v>3.16</v>
      </c>
      <c r="I50" s="223">
        <v>4.32</v>
      </c>
      <c r="J50" s="123">
        <f t="shared" si="14"/>
        <v>7.1633680000000002</v>
      </c>
      <c r="K50" s="123">
        <v>0.13</v>
      </c>
      <c r="L50" s="123">
        <v>5.15</v>
      </c>
      <c r="M50" s="123">
        <v>8.81</v>
      </c>
      <c r="N50" s="123">
        <v>1.99</v>
      </c>
      <c r="O50" s="123">
        <v>1.18</v>
      </c>
      <c r="P50" s="123">
        <v>0.56000000000000005</v>
      </c>
      <c r="Q50" s="123">
        <v>0.14000000000000001</v>
      </c>
      <c r="R50" s="123">
        <v>0.65</v>
      </c>
      <c r="S50" s="123">
        <v>99.19</v>
      </c>
      <c r="T50" s="124">
        <v>58</v>
      </c>
      <c r="U50" s="124">
        <v>83</v>
      </c>
      <c r="V50" s="123">
        <v>3.17</v>
      </c>
      <c r="W50" s="123">
        <v>47.34</v>
      </c>
      <c r="X50" s="123">
        <v>32.590000000000003</v>
      </c>
      <c r="Y50" s="123">
        <v>20.059999999999999</v>
      </c>
      <c r="Z50" s="123">
        <v>1.45</v>
      </c>
      <c r="AA50" s="123">
        <v>105</v>
      </c>
      <c r="AB50" s="123"/>
      <c r="AC50" s="123"/>
      <c r="AD50" s="123">
        <v>12.6</v>
      </c>
      <c r="AE50" s="123"/>
      <c r="AF50" s="123">
        <v>158</v>
      </c>
      <c r="AG50" s="123">
        <v>0.25</v>
      </c>
      <c r="AH50" s="123"/>
      <c r="AI50" s="123">
        <v>2.68</v>
      </c>
      <c r="AJ50" s="123">
        <v>1.65</v>
      </c>
      <c r="AK50" s="123">
        <v>0.71</v>
      </c>
      <c r="AL50" s="123"/>
      <c r="AM50" s="123">
        <v>2.42</v>
      </c>
      <c r="AN50" s="123">
        <v>1.23</v>
      </c>
      <c r="AO50" s="123">
        <v>0.56999999999999995</v>
      </c>
      <c r="AP50" s="123">
        <v>5.97</v>
      </c>
      <c r="AQ50" s="123"/>
      <c r="AR50" s="123">
        <v>0.28000000000000003</v>
      </c>
      <c r="AS50" s="123"/>
      <c r="AT50" s="123">
        <v>0.98</v>
      </c>
      <c r="AU50" s="123">
        <v>7.74</v>
      </c>
      <c r="AV50" s="123">
        <v>55</v>
      </c>
      <c r="AW50" s="123">
        <v>2.38</v>
      </c>
      <c r="AX50" s="123">
        <v>1.71</v>
      </c>
      <c r="AY50" s="123">
        <v>19.2</v>
      </c>
      <c r="AZ50" s="123">
        <v>0.03</v>
      </c>
      <c r="BA50" s="123">
        <v>33.299999999999997</v>
      </c>
      <c r="BB50" s="123">
        <v>2.0699999999999998</v>
      </c>
      <c r="BC50" s="123">
        <v>415</v>
      </c>
      <c r="BD50" s="123"/>
      <c r="BE50" s="123">
        <v>0.41</v>
      </c>
      <c r="BF50" s="123">
        <v>0.91</v>
      </c>
      <c r="BG50" s="123">
        <v>3119.22</v>
      </c>
      <c r="BH50" s="123"/>
      <c r="BI50" s="123">
        <v>0.26</v>
      </c>
      <c r="BJ50" s="123">
        <v>0.35</v>
      </c>
      <c r="BK50" s="123">
        <v>280</v>
      </c>
      <c r="BL50" s="123"/>
      <c r="BM50" s="123">
        <v>16.600000000000001</v>
      </c>
      <c r="BN50" s="123">
        <v>1.78</v>
      </c>
      <c r="BO50" s="123">
        <v>64.3</v>
      </c>
      <c r="BP50" s="123">
        <v>38.299999999999997</v>
      </c>
      <c r="BQ50" s="124">
        <v>30</v>
      </c>
      <c r="BR50" s="123">
        <f t="shared" si="0"/>
        <v>1.8606825619448339</v>
      </c>
      <c r="BS50" s="6">
        <v>1.0104818641128122</v>
      </c>
      <c r="BT50" s="6">
        <v>1.9662921348314606</v>
      </c>
      <c r="BU50" s="123">
        <v>2.31</v>
      </c>
      <c r="BV50" s="123">
        <v>3.74</v>
      </c>
      <c r="BW50" s="123">
        <v>1.51</v>
      </c>
      <c r="BX50" s="123">
        <v>0.55000000000000004</v>
      </c>
      <c r="BY50" s="123"/>
      <c r="BZ50" s="123"/>
      <c r="CA50" s="123">
        <v>0.16</v>
      </c>
      <c r="CB50" s="123">
        <v>0.01</v>
      </c>
      <c r="CC50" s="123">
        <v>187.9</v>
      </c>
      <c r="CD50" s="123">
        <v>0.06</v>
      </c>
      <c r="CE50" s="123">
        <v>0.1</v>
      </c>
      <c r="CF50" s="123">
        <v>5.94</v>
      </c>
      <c r="CG50" s="123">
        <v>0.56999999999999995</v>
      </c>
      <c r="CH50" s="123">
        <v>0.56999999999999995</v>
      </c>
      <c r="CI50" s="123">
        <v>0.97</v>
      </c>
      <c r="CJ50" s="123">
        <v>0.96</v>
      </c>
      <c r="CK50" s="123">
        <v>0.66</v>
      </c>
      <c r="CL50" s="123"/>
      <c r="CM50" s="6">
        <v>17.587939698492463</v>
      </c>
      <c r="CN50" s="6">
        <v>0.16415410385259632</v>
      </c>
      <c r="CO50" s="116">
        <v>0.5112359550561798</v>
      </c>
      <c r="CP50" s="116">
        <v>53.617571059431526</v>
      </c>
      <c r="CQ50" s="116">
        <v>2.5587467362924284E-2</v>
      </c>
      <c r="CR50" s="116">
        <v>2.3759791122715406E-2</v>
      </c>
      <c r="CS50" s="116">
        <v>1.1566265060240963</v>
      </c>
      <c r="CT50" s="116">
        <v>5.903614457831325E-2</v>
      </c>
      <c r="CU50" s="6">
        <v>5.2941176470588234</v>
      </c>
      <c r="CV50" s="6">
        <v>0.15242881072026801</v>
      </c>
      <c r="CW50" s="6">
        <v>0.34673366834170855</v>
      </c>
    </row>
    <row r="51" spans="1:101" x14ac:dyDescent="0.3">
      <c r="A51" s="218" t="s">
        <v>662</v>
      </c>
      <c r="B51" s="218" t="s">
        <v>519</v>
      </c>
      <c r="C51" s="218" t="s">
        <v>661</v>
      </c>
      <c r="D51" s="219" t="s">
        <v>660</v>
      </c>
      <c r="E51" s="220" t="s">
        <v>397</v>
      </c>
      <c r="F51" s="128">
        <v>55</v>
      </c>
      <c r="G51" s="128">
        <v>17.2</v>
      </c>
      <c r="H51" s="224">
        <v>3.52</v>
      </c>
      <c r="I51" s="224">
        <v>4.3499999999999996</v>
      </c>
      <c r="J51" s="128">
        <f t="shared" si="14"/>
        <v>7.517296</v>
      </c>
      <c r="K51" s="128">
        <v>0.15</v>
      </c>
      <c r="L51" s="128">
        <v>4.7</v>
      </c>
      <c r="M51" s="128">
        <v>9.27</v>
      </c>
      <c r="N51" s="128">
        <v>2.4300000000000002</v>
      </c>
      <c r="O51" s="128">
        <v>0.99</v>
      </c>
      <c r="P51" s="128">
        <v>0.66</v>
      </c>
      <c r="Q51" s="128">
        <v>0.13</v>
      </c>
      <c r="R51" s="128">
        <v>0.4</v>
      </c>
      <c r="S51" s="128">
        <v>98.8</v>
      </c>
      <c r="T51" s="129">
        <v>54</v>
      </c>
      <c r="U51" s="129">
        <v>81</v>
      </c>
      <c r="V51" s="128">
        <v>3.42</v>
      </c>
      <c r="W51" s="128">
        <v>49.22</v>
      </c>
      <c r="X51" s="128">
        <v>29.39</v>
      </c>
      <c r="Y51" s="128">
        <v>21.39</v>
      </c>
      <c r="Z51" s="128">
        <v>1.67</v>
      </c>
      <c r="AA51" s="128">
        <v>130</v>
      </c>
      <c r="AB51" s="128"/>
      <c r="AC51" s="128"/>
      <c r="AD51" s="128">
        <v>11.5</v>
      </c>
      <c r="AE51" s="128"/>
      <c r="AF51" s="128">
        <v>52.3</v>
      </c>
      <c r="AG51" s="128">
        <v>0.26</v>
      </c>
      <c r="AH51" s="128"/>
      <c r="AI51" s="128">
        <v>2.86</v>
      </c>
      <c r="AJ51" s="128">
        <v>1.76</v>
      </c>
      <c r="AK51" s="128">
        <v>0.69</v>
      </c>
      <c r="AL51" s="128"/>
      <c r="AM51" s="128">
        <v>2.5499999999999998</v>
      </c>
      <c r="AN51" s="128">
        <v>1.26</v>
      </c>
      <c r="AO51" s="128">
        <v>0.6</v>
      </c>
      <c r="AP51" s="128">
        <v>5.29</v>
      </c>
      <c r="AQ51" s="128"/>
      <c r="AR51" s="128">
        <v>0.28999999999999998</v>
      </c>
      <c r="AS51" s="128"/>
      <c r="AT51" s="128">
        <v>0.77</v>
      </c>
      <c r="AU51" s="128">
        <v>7.6</v>
      </c>
      <c r="AV51" s="128">
        <v>33.5</v>
      </c>
      <c r="AW51" s="128">
        <v>2.0699999999999998</v>
      </c>
      <c r="AX51" s="128">
        <v>1.67</v>
      </c>
      <c r="AY51" s="128">
        <v>16.3</v>
      </c>
      <c r="AZ51" s="128">
        <v>0.06</v>
      </c>
      <c r="BA51" s="128">
        <v>32.1</v>
      </c>
      <c r="BB51" s="128">
        <v>2.1800000000000002</v>
      </c>
      <c r="BC51" s="128">
        <v>379</v>
      </c>
      <c r="BD51" s="128"/>
      <c r="BE51" s="128">
        <v>0.44</v>
      </c>
      <c r="BF51" s="128">
        <v>0.72</v>
      </c>
      <c r="BG51" s="128">
        <v>3694.99</v>
      </c>
      <c r="BH51" s="128"/>
      <c r="BI51" s="128">
        <v>0.28000000000000003</v>
      </c>
      <c r="BJ51" s="128">
        <v>0.34</v>
      </c>
      <c r="BK51" s="128">
        <v>283</v>
      </c>
      <c r="BL51" s="128"/>
      <c r="BM51" s="128">
        <v>18.5</v>
      </c>
      <c r="BN51" s="128">
        <v>1.86</v>
      </c>
      <c r="BO51" s="128">
        <v>75</v>
      </c>
      <c r="BP51" s="128">
        <v>45.4</v>
      </c>
      <c r="BQ51" s="129">
        <v>26</v>
      </c>
      <c r="BR51" s="128">
        <f t="shared" si="0"/>
        <v>1.5655519384433263</v>
      </c>
      <c r="BS51" s="14">
        <v>1.0319694017464096</v>
      </c>
      <c r="BT51" s="14">
        <v>1.7174432497013141</v>
      </c>
      <c r="BU51" s="128">
        <v>2.4500000000000002</v>
      </c>
      <c r="BV51" s="128">
        <v>3.49</v>
      </c>
      <c r="BW51" s="128">
        <v>1.54</v>
      </c>
      <c r="BX51" s="128">
        <v>0.41</v>
      </c>
      <c r="BY51" s="128"/>
      <c r="BZ51" s="128"/>
      <c r="CA51" s="128">
        <v>0.15</v>
      </c>
      <c r="CB51" s="128">
        <v>0.01</v>
      </c>
      <c r="CC51" s="128">
        <v>199.73</v>
      </c>
      <c r="CD51" s="128">
        <v>0.04</v>
      </c>
      <c r="CE51" s="128">
        <v>0.09</v>
      </c>
      <c r="CF51" s="128">
        <v>5.46</v>
      </c>
      <c r="CG51" s="128">
        <v>0.66</v>
      </c>
      <c r="CH51" s="128">
        <v>0.64</v>
      </c>
      <c r="CI51" s="128">
        <v>0.89</v>
      </c>
      <c r="CJ51" s="128">
        <v>0.94</v>
      </c>
      <c r="CK51" s="128">
        <v>0.66</v>
      </c>
      <c r="CL51" s="128"/>
      <c r="CM51" s="14">
        <v>24.574669187145556</v>
      </c>
      <c r="CN51" s="14">
        <v>0.14555765595463138</v>
      </c>
      <c r="CO51" s="127">
        <v>0.38709677419354838</v>
      </c>
      <c r="CP51" s="127">
        <v>49.868421052631582</v>
      </c>
      <c r="CQ51" s="127">
        <v>1.6960352422907488E-2</v>
      </c>
      <c r="CR51" s="127">
        <v>1.5859030837004406E-2</v>
      </c>
      <c r="CS51" s="127">
        <v>0.88108108108108107</v>
      </c>
      <c r="CT51" s="127">
        <v>4.162162162162162E-2</v>
      </c>
      <c r="CU51" s="14">
        <v>5.5555555555555562</v>
      </c>
      <c r="CV51" s="14">
        <v>0.13610586011342155</v>
      </c>
      <c r="CW51" s="14">
        <v>0.41209829867674863</v>
      </c>
    </row>
    <row r="52" spans="1:101" ht="18.600000000000001" x14ac:dyDescent="0.3">
      <c r="A52" s="115" t="s">
        <v>652</v>
      </c>
      <c r="B52" s="126"/>
      <c r="C52" s="125"/>
      <c r="D52" s="125"/>
      <c r="E52" s="124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4"/>
      <c r="U52" s="124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4"/>
      <c r="BR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O52" s="116"/>
      <c r="CP52" s="116"/>
      <c r="CQ52" s="116"/>
      <c r="CR52" s="116"/>
      <c r="CS52" s="116"/>
      <c r="CT52" s="116"/>
    </row>
    <row r="53" spans="1:101" ht="18.600000000000001" x14ac:dyDescent="0.3">
      <c r="A53" s="115" t="s">
        <v>651</v>
      </c>
      <c r="B53" s="126"/>
      <c r="C53" s="125"/>
      <c r="D53" s="125"/>
      <c r="E53" s="124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4"/>
      <c r="U53" s="124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4"/>
      <c r="BR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O53" s="116"/>
      <c r="CP53" s="116"/>
      <c r="CQ53" s="116"/>
      <c r="CR53" s="116"/>
      <c r="CS53" s="116"/>
      <c r="CT53" s="116"/>
    </row>
    <row r="54" spans="1:101" ht="18.600000000000001" x14ac:dyDescent="0.3">
      <c r="A54" s="115" t="s">
        <v>650</v>
      </c>
      <c r="B54" s="126"/>
      <c r="C54" s="125"/>
      <c r="D54" s="125"/>
      <c r="E54" s="124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4"/>
      <c r="U54" s="124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4"/>
      <c r="BR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O54" s="116"/>
      <c r="CP54" s="116"/>
      <c r="CQ54" s="116"/>
      <c r="CR54" s="116"/>
      <c r="CS54" s="116"/>
      <c r="CT54" s="116"/>
    </row>
    <row r="55" spans="1:101" x14ac:dyDescent="0.3">
      <c r="A55" s="1" t="s">
        <v>649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F9019-4D31-447F-95A9-274716B3F17D}">
  <dimension ref="A1:S32"/>
  <sheetViews>
    <sheetView zoomScaleNormal="100" workbookViewId="0">
      <selection activeCell="H24" sqref="H24"/>
    </sheetView>
  </sheetViews>
  <sheetFormatPr defaultColWidth="9.109375" defaultRowHeight="15.6" x14ac:dyDescent="0.3"/>
  <cols>
    <col min="1" max="1" width="9.109375" style="6"/>
    <col min="2" max="3" width="9.109375" style="3"/>
    <col min="4" max="5" width="9.109375" style="6"/>
    <col min="6" max="6" width="9.109375" style="3"/>
    <col min="7" max="7" width="9.109375" style="6"/>
    <col min="8" max="12" width="9.109375" style="3"/>
    <col min="13" max="13" width="9.109375" style="6"/>
    <col min="14" max="14" width="9.109375" style="3"/>
    <col min="15" max="15" width="9.109375" style="7"/>
    <col min="16" max="16384" width="9.109375" style="2"/>
  </cols>
  <sheetData>
    <row r="1" spans="1:19" x14ac:dyDescent="0.3">
      <c r="A1" s="137" t="s">
        <v>769</v>
      </c>
    </row>
    <row r="2" spans="1:19" x14ac:dyDescent="0.3">
      <c r="A2" s="137" t="s">
        <v>768</v>
      </c>
    </row>
    <row r="3" spans="1:19" x14ac:dyDescent="0.3">
      <c r="A3" s="137"/>
    </row>
    <row r="4" spans="1:19" s="3" customFormat="1" ht="19.8" x14ac:dyDescent="0.4">
      <c r="A4" s="147" t="s">
        <v>767</v>
      </c>
      <c r="B4" s="148" t="s">
        <v>147</v>
      </c>
      <c r="C4" s="148" t="s">
        <v>146</v>
      </c>
      <c r="D4" s="147" t="s">
        <v>1284</v>
      </c>
      <c r="E4" s="148" t="s">
        <v>766</v>
      </c>
      <c r="F4" s="148" t="s">
        <v>765</v>
      </c>
      <c r="G4" s="147" t="s">
        <v>764</v>
      </c>
      <c r="H4" s="148" t="s">
        <v>763</v>
      </c>
      <c r="I4" s="148" t="s">
        <v>762</v>
      </c>
      <c r="J4" s="148" t="s">
        <v>761</v>
      </c>
      <c r="K4" s="148" t="s">
        <v>760</v>
      </c>
      <c r="L4" s="148" t="s">
        <v>759</v>
      </c>
      <c r="M4" s="147" t="s">
        <v>758</v>
      </c>
      <c r="N4" s="5" t="s">
        <v>138</v>
      </c>
      <c r="O4" s="8" t="s">
        <v>15</v>
      </c>
    </row>
    <row r="5" spans="1:19" s="3" customFormat="1" x14ac:dyDescent="0.3">
      <c r="A5" s="146" t="s">
        <v>757</v>
      </c>
      <c r="B5" s="145"/>
      <c r="C5" s="145"/>
      <c r="D5" s="141"/>
      <c r="E5" s="141"/>
      <c r="F5" s="145"/>
      <c r="G5" s="141"/>
      <c r="H5" s="145"/>
      <c r="I5" s="145"/>
      <c r="J5" s="145"/>
      <c r="K5" s="145"/>
      <c r="L5" s="145"/>
      <c r="M5" s="141"/>
      <c r="O5" s="6"/>
    </row>
    <row r="6" spans="1:19" s="3" customFormat="1" x14ac:dyDescent="0.3">
      <c r="A6" s="141">
        <v>48.61</v>
      </c>
      <c r="B6" s="141">
        <v>15.7</v>
      </c>
      <c r="C6" s="145">
        <v>10.16</v>
      </c>
      <c r="D6" s="141"/>
      <c r="E6" s="141">
        <f>SUM(D6+(0.8998*C6))</f>
        <v>9.1419680000000003</v>
      </c>
      <c r="F6" s="145">
        <v>0.18</v>
      </c>
      <c r="G6" s="141">
        <v>7.86</v>
      </c>
      <c r="H6" s="145">
        <v>12.22</v>
      </c>
      <c r="I6" s="145">
        <v>2.3199999999999998</v>
      </c>
      <c r="J6" s="145">
        <v>0.99</v>
      </c>
      <c r="K6" s="145">
        <v>0.59</v>
      </c>
      <c r="L6" s="145">
        <v>0.13</v>
      </c>
      <c r="M6" s="141">
        <v>1</v>
      </c>
      <c r="N6" s="6">
        <f>SUM(A6,B6, E6:M6)</f>
        <v>98.741968</v>
      </c>
      <c r="O6" s="17">
        <f>G6/40.3/(G6/40.3+E6/71.85)</f>
        <v>0.60519053727954764</v>
      </c>
      <c r="S6" s="17"/>
    </row>
    <row r="7" spans="1:19" x14ac:dyDescent="0.3">
      <c r="A7" s="140" t="s">
        <v>756</v>
      </c>
    </row>
    <row r="8" spans="1:19" x14ac:dyDescent="0.3">
      <c r="A8" s="144">
        <v>49.043599999999998</v>
      </c>
      <c r="B8" s="144">
        <v>13.9033</v>
      </c>
      <c r="C8" s="144">
        <v>2.1074000000000002</v>
      </c>
      <c r="D8" s="144">
        <v>5.7279999999999998</v>
      </c>
      <c r="E8" s="141">
        <f>SUM(D8+(0.8998*C8))</f>
        <v>7.6242385200000005</v>
      </c>
      <c r="F8" s="144">
        <v>0.13270000000000001</v>
      </c>
      <c r="G8" s="144">
        <v>10.991400000000001</v>
      </c>
      <c r="H8" s="144">
        <v>14.237299999999999</v>
      </c>
      <c r="I8" s="144">
        <v>1.71</v>
      </c>
      <c r="J8" s="144">
        <v>0.72970000000000002</v>
      </c>
      <c r="K8" s="144">
        <v>0.43490000000000001</v>
      </c>
      <c r="L8" s="144">
        <v>9.5799999999999996E-2</v>
      </c>
      <c r="M8" s="6">
        <v>0.73709999999999998</v>
      </c>
      <c r="N8" s="6">
        <f>SUM(A8,B8, E8:M8)</f>
        <v>99.64003851999999</v>
      </c>
      <c r="O8" s="17">
        <f>G8/40.3/(G8/40.3+E8/71.85)</f>
        <v>0.71990891457871142</v>
      </c>
    </row>
    <row r="9" spans="1:19" s="4" customFormat="1" x14ac:dyDescent="0.3">
      <c r="A9" s="140" t="s">
        <v>755</v>
      </c>
      <c r="B9" s="71"/>
      <c r="C9" s="71"/>
      <c r="D9" s="143"/>
      <c r="E9" s="143"/>
      <c r="F9" s="71"/>
      <c r="G9" s="143"/>
      <c r="H9" s="71"/>
      <c r="I9" s="71"/>
      <c r="J9" s="71"/>
      <c r="K9" s="71"/>
      <c r="L9" s="71"/>
      <c r="M9" s="143"/>
      <c r="N9" s="71"/>
      <c r="O9" s="142"/>
    </row>
    <row r="10" spans="1:19" x14ac:dyDescent="0.3">
      <c r="A10" s="6">
        <v>48.730400000000003</v>
      </c>
      <c r="B10" s="6">
        <v>16.675599999999999</v>
      </c>
      <c r="C10" s="6">
        <v>1.7000000000000001E-2</v>
      </c>
      <c r="D10" s="6">
        <v>7.8343999999999996</v>
      </c>
      <c r="E10" s="141">
        <f>SUM(D10+(0.8998*C10))</f>
        <v>7.8496965999999997</v>
      </c>
      <c r="F10" s="6">
        <v>0.18049999999999999</v>
      </c>
      <c r="G10" s="6">
        <v>8.4260000000000002</v>
      </c>
      <c r="H10" s="6">
        <v>12.5205</v>
      </c>
      <c r="I10" s="6">
        <v>2.3744999999999998</v>
      </c>
      <c r="J10" s="6">
        <v>1.0137</v>
      </c>
      <c r="K10" s="6">
        <v>0.59709999999999996</v>
      </c>
      <c r="L10" s="6">
        <v>0.1389</v>
      </c>
      <c r="M10" s="6">
        <v>1.0276000000000001</v>
      </c>
      <c r="N10" s="6">
        <f>SUM(A10,B10, E10:M10)</f>
        <v>99.534496600000011</v>
      </c>
      <c r="O10" s="17">
        <f>G10/40.3/(G10/40.3+E10/71.85)</f>
        <v>0.65680230715999122</v>
      </c>
    </row>
    <row r="11" spans="1:19" x14ac:dyDescent="0.3">
      <c r="A11" s="140" t="s">
        <v>754</v>
      </c>
      <c r="B11" s="6"/>
      <c r="C11" s="6"/>
      <c r="F11" s="6"/>
      <c r="H11" s="6"/>
      <c r="I11" s="6"/>
      <c r="J11" s="6"/>
      <c r="K11" s="6"/>
      <c r="L11" s="6"/>
      <c r="N11" s="6"/>
    </row>
    <row r="12" spans="1:19" x14ac:dyDescent="0.3">
      <c r="A12" s="6">
        <v>74.301770507522832</v>
      </c>
      <c r="B12" s="6">
        <v>12.960741739244714</v>
      </c>
      <c r="C12" s="6">
        <v>1.258731260649431</v>
      </c>
      <c r="E12" s="141">
        <f>SUM(D12+(0.8998*C12))</f>
        <v>1.132606388332358</v>
      </c>
      <c r="F12" s="6">
        <v>3.0607651547038563E-2</v>
      </c>
      <c r="G12" s="6">
        <v>0.54471945697337665</v>
      </c>
      <c r="H12" s="6">
        <v>1.5108193694358922</v>
      </c>
      <c r="I12" s="6">
        <v>3.4847073262708337</v>
      </c>
      <c r="J12" s="6">
        <v>4.5809235701027724</v>
      </c>
      <c r="K12" s="6">
        <v>0.15110997794532346</v>
      </c>
      <c r="L12" s="6">
        <v>7.3112070332332468E-2</v>
      </c>
      <c r="N12" s="6">
        <f>SUM(A12,B12, E12:M12)</f>
        <v>98.771118057707483</v>
      </c>
      <c r="O12" s="17">
        <f>G12/40.3/(G12/40.3+E12/71.85)</f>
        <v>0.46163139311901991</v>
      </c>
    </row>
    <row r="13" spans="1:19" x14ac:dyDescent="0.3">
      <c r="A13" s="140" t="s">
        <v>753</v>
      </c>
    </row>
    <row r="14" spans="1:19" ht="18.600000000000001" x14ac:dyDescent="0.3">
      <c r="A14" s="140" t="s">
        <v>752</v>
      </c>
    </row>
    <row r="15" spans="1:19" x14ac:dyDescent="0.3">
      <c r="A15" s="6">
        <v>47.58</v>
      </c>
      <c r="B15" s="6">
        <v>10.69</v>
      </c>
      <c r="C15" s="6">
        <v>1.54</v>
      </c>
      <c r="D15" s="6">
        <v>9.1</v>
      </c>
      <c r="E15" s="141">
        <f>SUM(D15+(0.8998*C15))</f>
        <v>10.485692</v>
      </c>
      <c r="F15" s="6">
        <v>0.2</v>
      </c>
      <c r="G15" s="6">
        <v>15.7</v>
      </c>
      <c r="H15" s="6">
        <v>12.05</v>
      </c>
      <c r="I15" s="6">
        <v>1.43</v>
      </c>
      <c r="J15" s="6">
        <v>0.79</v>
      </c>
      <c r="K15" s="6">
        <v>0.69</v>
      </c>
      <c r="L15" s="6">
        <v>0.25</v>
      </c>
      <c r="N15" s="6">
        <f>SUM(A15,B15, E15:M15)</f>
        <v>99.86569200000001</v>
      </c>
      <c r="O15" s="17">
        <f>G15/40.3/(G15/40.3+E15/71.85)</f>
        <v>0.72748073221674725</v>
      </c>
    </row>
    <row r="16" spans="1:19" ht="18.600000000000001" x14ac:dyDescent="0.3">
      <c r="A16" s="140" t="s">
        <v>751</v>
      </c>
      <c r="B16" s="6"/>
      <c r="C16" s="6"/>
      <c r="F16" s="6"/>
      <c r="H16" s="6"/>
      <c r="I16" s="6"/>
      <c r="J16" s="6"/>
      <c r="K16" s="6"/>
      <c r="L16" s="6"/>
      <c r="N16" s="6"/>
    </row>
    <row r="17" spans="1:15" x14ac:dyDescent="0.3">
      <c r="A17" s="6">
        <v>48.62</v>
      </c>
      <c r="B17" s="6">
        <v>13.44</v>
      </c>
      <c r="C17" s="6">
        <v>0.99</v>
      </c>
      <c r="D17" s="6">
        <v>7.39</v>
      </c>
      <c r="E17" s="141">
        <f>SUM(D17+(0.8998*C17))</f>
        <v>8.2808019999999996</v>
      </c>
      <c r="F17" s="6">
        <v>0.17</v>
      </c>
      <c r="G17" s="6">
        <v>15.99</v>
      </c>
      <c r="H17" s="6">
        <v>10.57</v>
      </c>
      <c r="I17" s="6">
        <v>1.82</v>
      </c>
      <c r="J17" s="6">
        <v>0.47</v>
      </c>
      <c r="K17" s="6">
        <v>0.49</v>
      </c>
      <c r="L17" s="6">
        <v>0.06</v>
      </c>
      <c r="N17" s="6">
        <f>SUM(A17,B17, E17:M17)</f>
        <v>99.910801999999975</v>
      </c>
      <c r="O17" s="17">
        <f>G17/40.3/(G17/40.3+E17/71.85)</f>
        <v>0.77491109459142016</v>
      </c>
    </row>
    <row r="18" spans="1:15" ht="18.600000000000001" x14ac:dyDescent="0.3">
      <c r="A18" s="140" t="s">
        <v>750</v>
      </c>
      <c r="B18" s="6"/>
      <c r="C18" s="6"/>
      <c r="F18" s="6"/>
      <c r="H18" s="6"/>
      <c r="I18" s="6"/>
      <c r="J18" s="6"/>
      <c r="K18" s="6"/>
      <c r="L18" s="6"/>
      <c r="N18" s="6"/>
    </row>
    <row r="19" spans="1:15" x14ac:dyDescent="0.3">
      <c r="A19" s="6">
        <v>48.54</v>
      </c>
      <c r="B19" s="6">
        <v>13.85</v>
      </c>
      <c r="C19" s="6">
        <v>3.22</v>
      </c>
      <c r="D19" s="6">
        <v>5.67</v>
      </c>
      <c r="E19" s="141">
        <f>SUM(D19+(0.8998*C19))</f>
        <v>8.5673560000000002</v>
      </c>
      <c r="F19" s="6">
        <v>0.19</v>
      </c>
      <c r="G19" s="6">
        <v>14.97</v>
      </c>
      <c r="H19" s="6">
        <v>9.8699999999999992</v>
      </c>
      <c r="I19" s="6">
        <v>1.73</v>
      </c>
      <c r="J19" s="6">
        <v>1.1299999999999999</v>
      </c>
      <c r="K19" s="6">
        <v>0.8</v>
      </c>
      <c r="L19" s="6">
        <v>0.28000000000000003</v>
      </c>
      <c r="N19" s="6">
        <f>SUM(A19,B19, E19:M19)</f>
        <v>99.927356000000003</v>
      </c>
      <c r="O19" s="17">
        <f>G19/40.3/(G19/40.3+E19/71.85)</f>
        <v>0.75700301034272943</v>
      </c>
    </row>
    <row r="20" spans="1:15" ht="18.600000000000001" x14ac:dyDescent="0.3">
      <c r="A20" s="140" t="s">
        <v>749</v>
      </c>
      <c r="B20" s="6"/>
      <c r="C20" s="6"/>
      <c r="F20" s="6"/>
      <c r="H20" s="6"/>
      <c r="I20" s="6"/>
      <c r="J20" s="6"/>
      <c r="K20" s="6"/>
      <c r="L20" s="6"/>
      <c r="N20" s="6"/>
    </row>
    <row r="21" spans="1:15" x14ac:dyDescent="0.3">
      <c r="A21" s="6">
        <v>47.7</v>
      </c>
      <c r="B21" s="6">
        <v>11.11</v>
      </c>
      <c r="C21" s="6">
        <v>2</v>
      </c>
      <c r="D21" s="6">
        <v>8</v>
      </c>
      <c r="E21" s="141">
        <f>SUM(D21+(0.8998*C21))</f>
        <v>9.7995999999999999</v>
      </c>
      <c r="F21" s="6">
        <v>0.21</v>
      </c>
      <c r="G21" s="6">
        <v>16.2</v>
      </c>
      <c r="H21" s="6">
        <v>10.8</v>
      </c>
      <c r="I21" s="6">
        <v>1.86</v>
      </c>
      <c r="J21" s="6">
        <v>1.04</v>
      </c>
      <c r="K21" s="6">
        <v>0.6</v>
      </c>
      <c r="L21" s="6">
        <v>0.19</v>
      </c>
      <c r="N21" s="6">
        <f>SUM(A21,B21, E21:M21)</f>
        <v>99.509599999999992</v>
      </c>
      <c r="O21" s="17">
        <f>G21/40.3/(G21/40.3+E21/71.85)</f>
        <v>0.74666403847836005</v>
      </c>
    </row>
    <row r="22" spans="1:15" ht="18.600000000000001" x14ac:dyDescent="0.3">
      <c r="A22" s="140" t="s">
        <v>748</v>
      </c>
      <c r="B22" s="6"/>
      <c r="C22" s="6"/>
      <c r="F22" s="6"/>
      <c r="H22" s="6"/>
      <c r="I22" s="6"/>
      <c r="J22" s="6"/>
      <c r="K22" s="6"/>
      <c r="L22" s="6"/>
      <c r="N22" s="6"/>
    </row>
    <row r="23" spans="1:15" x14ac:dyDescent="0.3">
      <c r="A23" s="14">
        <v>47.65</v>
      </c>
      <c r="B23" s="14">
        <v>13.56</v>
      </c>
      <c r="C23" s="14">
        <v>1.33</v>
      </c>
      <c r="D23" s="14">
        <v>8.01</v>
      </c>
      <c r="E23" s="139">
        <f>SUM(D23+(0.8998*C23))</f>
        <v>9.2067340000000009</v>
      </c>
      <c r="F23" s="14">
        <v>0.17</v>
      </c>
      <c r="G23" s="14">
        <v>15.01</v>
      </c>
      <c r="H23" s="14">
        <v>10.44</v>
      </c>
      <c r="I23" s="14">
        <v>2.17</v>
      </c>
      <c r="J23" s="14">
        <v>0.5</v>
      </c>
      <c r="K23" s="14">
        <v>0.82</v>
      </c>
      <c r="L23" s="14">
        <v>0.14000000000000001</v>
      </c>
      <c r="M23" s="14"/>
      <c r="N23" s="14">
        <f>SUM(A23,B23, E23:M23)</f>
        <v>99.666734000000005</v>
      </c>
      <c r="O23" s="36">
        <f>G23/40.3/(G23/40.3+E23/71.85)</f>
        <v>0.74402800216250753</v>
      </c>
    </row>
    <row r="24" spans="1:15" x14ac:dyDescent="0.3">
      <c r="A24" s="137" t="s">
        <v>747</v>
      </c>
      <c r="B24" s="6"/>
      <c r="C24" s="6"/>
      <c r="F24" s="6"/>
      <c r="H24" s="6"/>
      <c r="I24" s="6"/>
      <c r="J24" s="6"/>
      <c r="K24" s="6"/>
      <c r="L24" s="6"/>
      <c r="N24" s="6"/>
    </row>
    <row r="25" spans="1:15" ht="18.600000000000001" x14ac:dyDescent="0.3">
      <c r="A25" s="137" t="s">
        <v>746</v>
      </c>
      <c r="B25" s="6"/>
      <c r="C25" s="6"/>
      <c r="F25" s="6"/>
      <c r="H25" s="6"/>
      <c r="I25" s="6"/>
      <c r="J25" s="6"/>
      <c r="K25" s="6"/>
      <c r="L25" s="6"/>
      <c r="N25" s="6"/>
    </row>
    <row r="26" spans="1:15" ht="18.600000000000001" x14ac:dyDescent="0.3">
      <c r="A26" s="138" t="s">
        <v>745</v>
      </c>
      <c r="B26" s="6"/>
      <c r="C26" s="6"/>
      <c r="F26" s="6"/>
      <c r="H26" s="6"/>
      <c r="I26" s="6"/>
      <c r="J26" s="6"/>
      <c r="K26" s="6"/>
      <c r="L26" s="6"/>
      <c r="N26" s="6"/>
    </row>
    <row r="27" spans="1:15" ht="18.600000000000001" x14ac:dyDescent="0.3">
      <c r="A27" s="138" t="s">
        <v>744</v>
      </c>
      <c r="B27" s="6"/>
      <c r="C27" s="6"/>
      <c r="F27" s="6"/>
      <c r="H27" s="6"/>
      <c r="I27" s="6"/>
      <c r="J27" s="6"/>
      <c r="K27" s="6"/>
      <c r="L27" s="6"/>
      <c r="N27" s="6"/>
    </row>
    <row r="28" spans="1:15" ht="18.600000000000001" x14ac:dyDescent="0.3">
      <c r="A28" s="138" t="s">
        <v>743</v>
      </c>
      <c r="B28" s="6"/>
      <c r="C28" s="6"/>
      <c r="F28" s="6"/>
      <c r="H28" s="6"/>
      <c r="I28" s="6"/>
      <c r="J28" s="6"/>
      <c r="K28" s="6"/>
      <c r="L28" s="6"/>
      <c r="N28" s="6"/>
    </row>
    <row r="29" spans="1:15" ht="18.600000000000001" x14ac:dyDescent="0.3">
      <c r="A29" s="137" t="s">
        <v>742</v>
      </c>
      <c r="B29" s="6"/>
      <c r="C29" s="6"/>
      <c r="F29" s="6"/>
      <c r="H29" s="6"/>
      <c r="I29" s="6"/>
      <c r="J29" s="6"/>
      <c r="K29" s="6"/>
      <c r="L29" s="6"/>
      <c r="N29" s="6"/>
    </row>
    <row r="30" spans="1:15" x14ac:dyDescent="0.3">
      <c r="B30" s="6"/>
      <c r="C30" s="6"/>
      <c r="F30" s="6"/>
      <c r="H30" s="6"/>
      <c r="I30" s="6"/>
      <c r="J30" s="6"/>
      <c r="K30" s="6"/>
      <c r="L30" s="6"/>
      <c r="N30" s="6"/>
    </row>
    <row r="31" spans="1:15" x14ac:dyDescent="0.3">
      <c r="B31" s="6"/>
      <c r="C31" s="6"/>
      <c r="F31" s="6"/>
      <c r="H31" s="6"/>
      <c r="I31" s="6"/>
      <c r="J31" s="6"/>
      <c r="K31" s="6"/>
      <c r="L31" s="6"/>
      <c r="N31" s="6"/>
    </row>
    <row r="32" spans="1:15" x14ac:dyDescent="0.3">
      <c r="B32" s="6"/>
      <c r="C32" s="6"/>
      <c r="F32" s="6"/>
      <c r="H32" s="6"/>
      <c r="I32" s="6"/>
      <c r="J32" s="6"/>
      <c r="K32" s="6"/>
      <c r="L32" s="6"/>
      <c r="N32" s="6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7CFF-35C8-475A-B9BC-42536F5B94B8}">
  <dimension ref="A1:BE35"/>
  <sheetViews>
    <sheetView zoomScaleNormal="100" workbookViewId="0">
      <pane ySplit="6" topLeftCell="A7" activePane="bottomLeft" state="frozen"/>
      <selection pane="bottomLeft" activeCell="A7" sqref="A7"/>
    </sheetView>
  </sheetViews>
  <sheetFormatPr defaultRowHeight="14.4" x14ac:dyDescent="0.3"/>
  <cols>
    <col min="52" max="52" width="18.5546875" customWidth="1"/>
    <col min="53" max="53" width="16.109375" customWidth="1"/>
    <col min="55" max="55" width="12.33203125" customWidth="1"/>
    <col min="56" max="56" width="12.5546875" customWidth="1"/>
    <col min="57" max="57" width="15.109375" customWidth="1"/>
  </cols>
  <sheetData>
    <row r="1" spans="1:57" ht="15.6" x14ac:dyDescent="0.3">
      <c r="A1" s="137" t="s">
        <v>783</v>
      </c>
    </row>
    <row r="2" spans="1:57" ht="15.6" x14ac:dyDescent="0.3">
      <c r="A2" s="137" t="s">
        <v>782</v>
      </c>
    </row>
    <row r="4" spans="1:57" ht="15.6" x14ac:dyDescent="0.3">
      <c r="A4" s="240" t="s">
        <v>781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152"/>
      <c r="AZ4" s="6"/>
      <c r="BA4" s="6"/>
      <c r="BB4" s="6"/>
      <c r="BC4" s="6"/>
      <c r="BD4" s="6"/>
      <c r="BE4" s="6"/>
    </row>
    <row r="5" spans="1:57" ht="18.600000000000001" x14ac:dyDescent="0.3">
      <c r="A5" s="91" t="s">
        <v>315</v>
      </c>
      <c r="B5" s="151" t="s">
        <v>314</v>
      </c>
      <c r="C5" s="91" t="s">
        <v>313</v>
      </c>
      <c r="D5" s="91" t="s">
        <v>312</v>
      </c>
      <c r="E5" s="91" t="s">
        <v>506</v>
      </c>
      <c r="F5" s="91" t="s">
        <v>780</v>
      </c>
      <c r="G5" s="91" t="s">
        <v>145</v>
      </c>
      <c r="H5" s="91" t="s">
        <v>144</v>
      </c>
      <c r="I5" s="91" t="s">
        <v>143</v>
      </c>
      <c r="J5" s="91" t="s">
        <v>311</v>
      </c>
      <c r="K5" s="91" t="s">
        <v>310</v>
      </c>
      <c r="L5" s="91" t="s">
        <v>309</v>
      </c>
      <c r="M5" s="116" t="s">
        <v>779</v>
      </c>
      <c r="N5" s="91" t="s">
        <v>778</v>
      </c>
      <c r="O5" s="91" t="s">
        <v>777</v>
      </c>
      <c r="P5" s="91" t="s">
        <v>733</v>
      </c>
      <c r="Q5" s="91" t="s">
        <v>307</v>
      </c>
      <c r="R5" s="91" t="s">
        <v>127</v>
      </c>
      <c r="S5" s="91" t="s">
        <v>306</v>
      </c>
      <c r="T5" s="91" t="s">
        <v>132</v>
      </c>
      <c r="U5" s="91" t="s">
        <v>305</v>
      </c>
      <c r="V5" s="91" t="s">
        <v>124</v>
      </c>
      <c r="W5" s="91" t="s">
        <v>134</v>
      </c>
      <c r="X5" s="91" t="s">
        <v>130</v>
      </c>
      <c r="Y5" s="91" t="s">
        <v>129</v>
      </c>
      <c r="Z5" s="91" t="s">
        <v>125</v>
      </c>
      <c r="AA5" s="91" t="s">
        <v>123</v>
      </c>
      <c r="AB5" s="91" t="s">
        <v>133</v>
      </c>
      <c r="AC5" s="91" t="s">
        <v>299</v>
      </c>
      <c r="AD5" s="91" t="s">
        <v>136</v>
      </c>
      <c r="AE5" s="91" t="s">
        <v>298</v>
      </c>
      <c r="AF5" s="91" t="s">
        <v>297</v>
      </c>
      <c r="AG5" s="91" t="s">
        <v>296</v>
      </c>
      <c r="AH5" s="91" t="s">
        <v>295</v>
      </c>
      <c r="AI5" s="91" t="s">
        <v>294</v>
      </c>
      <c r="AJ5" s="91" t="s">
        <v>293</v>
      </c>
      <c r="AK5" s="91" t="s">
        <v>292</v>
      </c>
      <c r="AL5" s="91" t="s">
        <v>291</v>
      </c>
      <c r="AM5" s="91" t="s">
        <v>290</v>
      </c>
      <c r="AN5" s="91" t="s">
        <v>289</v>
      </c>
      <c r="AO5" s="91" t="s">
        <v>288</v>
      </c>
      <c r="AP5" s="91" t="s">
        <v>287</v>
      </c>
      <c r="AQ5" s="91" t="s">
        <v>286</v>
      </c>
      <c r="AR5" s="91" t="s">
        <v>285</v>
      </c>
      <c r="AS5" s="91" t="s">
        <v>284</v>
      </c>
      <c r="AT5" s="91" t="s">
        <v>283</v>
      </c>
      <c r="AU5" s="91" t="s">
        <v>776</v>
      </c>
      <c r="AV5" s="91" t="s">
        <v>775</v>
      </c>
      <c r="AW5" s="91" t="s">
        <v>131</v>
      </c>
      <c r="AX5" s="91" t="s">
        <v>128</v>
      </c>
      <c r="AY5" s="91" t="s">
        <v>280</v>
      </c>
      <c r="AZ5" s="120" t="s">
        <v>774</v>
      </c>
      <c r="BA5" s="120" t="s">
        <v>105</v>
      </c>
      <c r="BB5" s="120" t="s">
        <v>773</v>
      </c>
      <c r="BC5" s="120" t="s">
        <v>772</v>
      </c>
      <c r="BD5" s="120" t="s">
        <v>771</v>
      </c>
      <c r="BE5" s="120" t="s">
        <v>770</v>
      </c>
    </row>
    <row r="6" spans="1:57" ht="15.6" x14ac:dyDescent="0.3">
      <c r="A6" s="150" t="s">
        <v>137</v>
      </c>
      <c r="B6" s="150" t="s">
        <v>137</v>
      </c>
      <c r="C6" s="150" t="s">
        <v>137</v>
      </c>
      <c r="D6" s="150" t="s">
        <v>137</v>
      </c>
      <c r="E6" s="150" t="s">
        <v>137</v>
      </c>
      <c r="F6" s="150" t="s">
        <v>137</v>
      </c>
      <c r="G6" s="150" t="s">
        <v>137</v>
      </c>
      <c r="H6" s="150" t="s">
        <v>137</v>
      </c>
      <c r="I6" s="150" t="s">
        <v>137</v>
      </c>
      <c r="J6" s="150" t="s">
        <v>137</v>
      </c>
      <c r="K6" s="150" t="s">
        <v>137</v>
      </c>
      <c r="L6" s="150" t="s">
        <v>137</v>
      </c>
      <c r="M6" s="150" t="s">
        <v>137</v>
      </c>
      <c r="N6" s="150" t="s">
        <v>122</v>
      </c>
      <c r="O6" s="150" t="s">
        <v>122</v>
      </c>
      <c r="P6" s="150" t="s">
        <v>122</v>
      </c>
      <c r="Q6" s="150" t="s">
        <v>122</v>
      </c>
      <c r="R6" s="150" t="s">
        <v>122</v>
      </c>
      <c r="S6" s="150" t="s">
        <v>122</v>
      </c>
      <c r="T6" s="150" t="s">
        <v>122</v>
      </c>
      <c r="U6" s="150" t="s">
        <v>122</v>
      </c>
      <c r="V6" s="150" t="s">
        <v>122</v>
      </c>
      <c r="W6" s="150" t="s">
        <v>122</v>
      </c>
      <c r="X6" s="150" t="s">
        <v>122</v>
      </c>
      <c r="Y6" s="150" t="s">
        <v>122</v>
      </c>
      <c r="Z6" s="150" t="s">
        <v>122</v>
      </c>
      <c r="AA6" s="150" t="s">
        <v>122</v>
      </c>
      <c r="AB6" s="150" t="s">
        <v>122</v>
      </c>
      <c r="AC6" s="150" t="s">
        <v>122</v>
      </c>
      <c r="AD6" s="150" t="s">
        <v>122</v>
      </c>
      <c r="AE6" s="150" t="s">
        <v>122</v>
      </c>
      <c r="AF6" s="150" t="s">
        <v>122</v>
      </c>
      <c r="AG6" s="150" t="s">
        <v>122</v>
      </c>
      <c r="AH6" s="150" t="s">
        <v>122</v>
      </c>
      <c r="AI6" s="150" t="s">
        <v>122</v>
      </c>
      <c r="AJ6" s="150" t="s">
        <v>122</v>
      </c>
      <c r="AK6" s="150" t="s">
        <v>122</v>
      </c>
      <c r="AL6" s="150" t="s">
        <v>122</v>
      </c>
      <c r="AM6" s="150" t="s">
        <v>122</v>
      </c>
      <c r="AN6" s="150" t="s">
        <v>122</v>
      </c>
      <c r="AO6" s="150" t="s">
        <v>122</v>
      </c>
      <c r="AP6" s="150" t="s">
        <v>122</v>
      </c>
      <c r="AQ6" s="150" t="s">
        <v>122</v>
      </c>
      <c r="AR6" s="150" t="s">
        <v>122</v>
      </c>
      <c r="AS6" s="150" t="s">
        <v>122</v>
      </c>
      <c r="AT6" s="150" t="s">
        <v>122</v>
      </c>
      <c r="AU6" s="150" t="s">
        <v>122</v>
      </c>
      <c r="AV6" s="150" t="s">
        <v>122</v>
      </c>
      <c r="AW6" s="150" t="s">
        <v>122</v>
      </c>
      <c r="AX6" s="150" t="s">
        <v>122</v>
      </c>
      <c r="AY6" s="150" t="s">
        <v>122</v>
      </c>
      <c r="AZ6" s="149"/>
      <c r="BA6" s="149"/>
      <c r="BB6" s="149"/>
      <c r="BC6" s="149"/>
      <c r="BD6" s="149"/>
      <c r="BE6" s="149"/>
    </row>
    <row r="7" spans="1:57" ht="15.6" x14ac:dyDescent="0.3">
      <c r="A7" s="6">
        <v>49.005099999999999</v>
      </c>
      <c r="B7" s="6">
        <v>0.5948</v>
      </c>
      <c r="C7" s="6">
        <v>15.8276</v>
      </c>
      <c r="D7" s="6">
        <v>2.5103</v>
      </c>
      <c r="E7" s="6">
        <v>6.9580000000000002</v>
      </c>
      <c r="F7" s="6">
        <f>SUM(E7+(0.8998*D7))</f>
        <v>9.2167679400000004</v>
      </c>
      <c r="G7" s="6">
        <v>0.18149999999999999</v>
      </c>
      <c r="H7" s="6">
        <v>7.9238999999999997</v>
      </c>
      <c r="I7" s="6">
        <v>12.3193</v>
      </c>
      <c r="J7" s="6">
        <v>2.3389000000000002</v>
      </c>
      <c r="K7" s="6">
        <v>0.998</v>
      </c>
      <c r="L7" s="6">
        <v>0.13109999999999999</v>
      </c>
      <c r="M7" s="6">
        <v>0</v>
      </c>
      <c r="N7" s="6">
        <v>1.0081</v>
      </c>
      <c r="O7" s="6">
        <v>0</v>
      </c>
      <c r="P7" s="6">
        <v>0</v>
      </c>
      <c r="Q7" s="6">
        <v>38.6</v>
      </c>
      <c r="R7" s="6">
        <v>300.2</v>
      </c>
      <c r="S7" s="6">
        <v>38.700000000000003</v>
      </c>
      <c r="T7" s="6">
        <v>55.6</v>
      </c>
      <c r="U7" s="6">
        <v>266.2</v>
      </c>
      <c r="V7" s="6">
        <v>62.3</v>
      </c>
      <c r="W7" s="6">
        <v>0</v>
      </c>
      <c r="X7" s="6">
        <v>18.399999999999999</v>
      </c>
      <c r="Y7" s="6">
        <v>540.6</v>
      </c>
      <c r="Z7" s="6">
        <v>11.8</v>
      </c>
      <c r="AA7" s="6">
        <v>67.7</v>
      </c>
      <c r="AB7" s="6">
        <v>0.8</v>
      </c>
      <c r="AC7" s="6">
        <v>0.2</v>
      </c>
      <c r="AD7" s="6">
        <v>171.8</v>
      </c>
      <c r="AE7" s="6">
        <v>5.2</v>
      </c>
      <c r="AF7" s="6">
        <v>12.2</v>
      </c>
      <c r="AG7" s="6">
        <v>1.7</v>
      </c>
      <c r="AH7" s="6">
        <v>7.6</v>
      </c>
      <c r="AI7" s="6">
        <v>1.9</v>
      </c>
      <c r="AJ7" s="6">
        <v>0.6</v>
      </c>
      <c r="AK7" s="6">
        <v>2</v>
      </c>
      <c r="AL7" s="6">
        <v>0.3</v>
      </c>
      <c r="AM7" s="6">
        <v>2.2000000000000002</v>
      </c>
      <c r="AN7" s="6">
        <v>0.5</v>
      </c>
      <c r="AO7" s="6">
        <v>1.4</v>
      </c>
      <c r="AP7" s="6">
        <v>0.2</v>
      </c>
      <c r="AQ7" s="6">
        <v>1.3</v>
      </c>
      <c r="AR7" s="6">
        <v>0.2</v>
      </c>
      <c r="AS7" s="6">
        <v>1.1000000000000001</v>
      </c>
      <c r="AT7" s="6">
        <v>0.1</v>
      </c>
      <c r="AU7" s="6">
        <v>0</v>
      </c>
      <c r="AV7" s="6">
        <v>0</v>
      </c>
      <c r="AW7" s="6">
        <v>3.7</v>
      </c>
      <c r="AX7" s="6">
        <v>0.9</v>
      </c>
      <c r="AY7" s="6">
        <v>0.3</v>
      </c>
      <c r="AZ7" s="6">
        <v>1211.9000000000001</v>
      </c>
      <c r="BA7" s="6">
        <v>0.7</v>
      </c>
      <c r="BB7" s="6">
        <v>-5.97</v>
      </c>
      <c r="BC7" s="6">
        <v>1.5</v>
      </c>
      <c r="BD7" s="6">
        <v>2.673</v>
      </c>
      <c r="BE7" s="6">
        <v>6.81</v>
      </c>
    </row>
    <row r="8" spans="1:57" ht="15.6" x14ac:dyDescent="0.3">
      <c r="A8" s="6">
        <v>48.915100000000002</v>
      </c>
      <c r="B8" s="6">
        <v>0.58879999999999999</v>
      </c>
      <c r="C8" s="6">
        <v>15.6676</v>
      </c>
      <c r="D8" s="6">
        <v>2.5453999999999999</v>
      </c>
      <c r="E8" s="6">
        <v>6.9596999999999998</v>
      </c>
      <c r="F8" s="6">
        <f t="shared" ref="F8:F35" si="0">SUM(E8+(0.8998*D8))</f>
        <v>9.2500509199999996</v>
      </c>
      <c r="G8" s="6">
        <v>0.17960000000000001</v>
      </c>
      <c r="H8" s="6">
        <v>8.3168000000000006</v>
      </c>
      <c r="I8" s="6">
        <v>12.194800000000001</v>
      </c>
      <c r="J8" s="6">
        <v>2.3151999999999999</v>
      </c>
      <c r="K8" s="6">
        <v>0.98799999999999999</v>
      </c>
      <c r="L8" s="6">
        <v>0.12970000000000001</v>
      </c>
      <c r="M8" s="6">
        <v>0</v>
      </c>
      <c r="N8" s="6">
        <v>0.99790000000000001</v>
      </c>
      <c r="O8" s="6">
        <v>0</v>
      </c>
      <c r="P8" s="6">
        <v>0</v>
      </c>
      <c r="Q8" s="6">
        <v>38.200000000000003</v>
      </c>
      <c r="R8" s="6">
        <v>297.2</v>
      </c>
      <c r="S8" s="6">
        <v>38.299999999999997</v>
      </c>
      <c r="T8" s="6">
        <v>55.1</v>
      </c>
      <c r="U8" s="6">
        <v>263.60000000000002</v>
      </c>
      <c r="V8" s="6">
        <v>61.7</v>
      </c>
      <c r="W8" s="6">
        <v>0</v>
      </c>
      <c r="X8" s="6">
        <v>18.2</v>
      </c>
      <c r="Y8" s="6">
        <v>535.1</v>
      </c>
      <c r="Z8" s="6">
        <v>11.7</v>
      </c>
      <c r="AA8" s="6">
        <v>67.099999999999994</v>
      </c>
      <c r="AB8" s="6">
        <v>0.8</v>
      </c>
      <c r="AC8" s="6">
        <v>0.2</v>
      </c>
      <c r="AD8" s="6">
        <v>170</v>
      </c>
      <c r="AE8" s="6">
        <v>5.2</v>
      </c>
      <c r="AF8" s="6">
        <v>12.1</v>
      </c>
      <c r="AG8" s="6">
        <v>1.7</v>
      </c>
      <c r="AH8" s="6">
        <v>7.5</v>
      </c>
      <c r="AI8" s="6">
        <v>1.9</v>
      </c>
      <c r="AJ8" s="6">
        <v>0.6</v>
      </c>
      <c r="AK8" s="6">
        <v>2</v>
      </c>
      <c r="AL8" s="6">
        <v>0.3</v>
      </c>
      <c r="AM8" s="6">
        <v>2.2000000000000002</v>
      </c>
      <c r="AN8" s="6">
        <v>0.5</v>
      </c>
      <c r="AO8" s="6">
        <v>1.3</v>
      </c>
      <c r="AP8" s="6">
        <v>0.2</v>
      </c>
      <c r="AQ8" s="6">
        <v>1.3</v>
      </c>
      <c r="AR8" s="6">
        <v>0.2</v>
      </c>
      <c r="AS8" s="6">
        <v>1.1000000000000001</v>
      </c>
      <c r="AT8" s="6">
        <v>0</v>
      </c>
      <c r="AU8" s="6">
        <v>0</v>
      </c>
      <c r="AV8" s="6">
        <v>0</v>
      </c>
      <c r="AW8" s="6">
        <v>3.7</v>
      </c>
      <c r="AX8" s="6">
        <v>0.9</v>
      </c>
      <c r="AY8" s="6">
        <v>0.3</v>
      </c>
      <c r="AZ8" s="6">
        <v>1224.8</v>
      </c>
      <c r="BA8" s="6">
        <v>0.7</v>
      </c>
      <c r="BB8" s="6">
        <v>-5.83</v>
      </c>
      <c r="BC8" s="6">
        <v>1.5</v>
      </c>
      <c r="BD8" s="6">
        <v>2.6739999999999999</v>
      </c>
      <c r="BE8" s="6">
        <v>6.63</v>
      </c>
    </row>
    <row r="9" spans="1:57" ht="15.6" x14ac:dyDescent="0.3">
      <c r="A9" s="6">
        <v>48.883499999999998</v>
      </c>
      <c r="B9" s="6">
        <v>0.5867</v>
      </c>
      <c r="C9" s="6">
        <v>15.610900000000001</v>
      </c>
      <c r="D9" s="6">
        <v>2.5579999999999998</v>
      </c>
      <c r="E9" s="6">
        <v>6.9588999999999999</v>
      </c>
      <c r="F9" s="6">
        <f t="shared" si="0"/>
        <v>9.2605883999999996</v>
      </c>
      <c r="G9" s="6">
        <v>0.17899999999999999</v>
      </c>
      <c r="H9" s="6">
        <v>8.4568999999999992</v>
      </c>
      <c r="I9" s="6">
        <v>12.150700000000001</v>
      </c>
      <c r="J9" s="6">
        <v>2.3068</v>
      </c>
      <c r="K9" s="6">
        <v>0.98440000000000005</v>
      </c>
      <c r="L9" s="6">
        <v>0.1293</v>
      </c>
      <c r="M9" s="6">
        <v>0</v>
      </c>
      <c r="N9" s="6">
        <v>0.99429999999999996</v>
      </c>
      <c r="O9" s="6">
        <v>0</v>
      </c>
      <c r="P9" s="6">
        <v>0</v>
      </c>
      <c r="Q9" s="6">
        <v>38.1</v>
      </c>
      <c r="R9" s="6">
        <v>296.10000000000002</v>
      </c>
      <c r="S9" s="6">
        <v>38.200000000000003</v>
      </c>
      <c r="T9" s="6">
        <v>54.9</v>
      </c>
      <c r="U9" s="6">
        <v>262.60000000000002</v>
      </c>
      <c r="V9" s="6">
        <v>61.4</v>
      </c>
      <c r="W9" s="6">
        <v>0</v>
      </c>
      <c r="X9" s="6">
        <v>18.100000000000001</v>
      </c>
      <c r="Y9" s="6">
        <v>533.20000000000005</v>
      </c>
      <c r="Z9" s="6">
        <v>11.6</v>
      </c>
      <c r="AA9" s="6">
        <v>66.8</v>
      </c>
      <c r="AB9" s="6">
        <v>0.8</v>
      </c>
      <c r="AC9" s="6">
        <v>0.2</v>
      </c>
      <c r="AD9" s="6">
        <v>169.4</v>
      </c>
      <c r="AE9" s="6">
        <v>5.2</v>
      </c>
      <c r="AF9" s="6">
        <v>12.1</v>
      </c>
      <c r="AG9" s="6">
        <v>1.7</v>
      </c>
      <c r="AH9" s="6">
        <v>7.5</v>
      </c>
      <c r="AI9" s="6">
        <v>1.9</v>
      </c>
      <c r="AJ9" s="6">
        <v>0.6</v>
      </c>
      <c r="AK9" s="6">
        <v>2</v>
      </c>
      <c r="AL9" s="6">
        <v>0.3</v>
      </c>
      <c r="AM9" s="6">
        <v>2.2000000000000002</v>
      </c>
      <c r="AN9" s="6">
        <v>0.5</v>
      </c>
      <c r="AO9" s="6">
        <v>1.3</v>
      </c>
      <c r="AP9" s="6">
        <v>0.2</v>
      </c>
      <c r="AQ9" s="6">
        <v>1.3</v>
      </c>
      <c r="AR9" s="6">
        <v>0.2</v>
      </c>
      <c r="AS9" s="6">
        <v>1.1000000000000001</v>
      </c>
      <c r="AT9" s="6">
        <v>0</v>
      </c>
      <c r="AU9" s="6">
        <v>0</v>
      </c>
      <c r="AV9" s="6">
        <v>0</v>
      </c>
      <c r="AW9" s="6">
        <v>3.6</v>
      </c>
      <c r="AX9" s="6">
        <v>0.9</v>
      </c>
      <c r="AY9" s="6">
        <v>0.3</v>
      </c>
      <c r="AZ9" s="6">
        <v>1229.3</v>
      </c>
      <c r="BA9" s="6">
        <v>0.7</v>
      </c>
      <c r="BB9" s="6">
        <v>-5.78</v>
      </c>
      <c r="BC9" s="6">
        <v>1.5</v>
      </c>
      <c r="BD9" s="6">
        <v>2.6739999999999999</v>
      </c>
      <c r="BE9" s="6">
        <v>6.57</v>
      </c>
    </row>
    <row r="10" spans="1:57" ht="15.6" x14ac:dyDescent="0.3">
      <c r="A10" s="6">
        <v>48.887500000000003</v>
      </c>
      <c r="B10" s="6">
        <v>0.58279999999999998</v>
      </c>
      <c r="C10" s="6">
        <v>15.571199999999999</v>
      </c>
      <c r="D10" s="6">
        <v>2.5451999999999999</v>
      </c>
      <c r="E10" s="6">
        <v>6.9329999999999998</v>
      </c>
      <c r="F10" s="6">
        <f t="shared" si="0"/>
        <v>9.2231709600000009</v>
      </c>
      <c r="G10" s="6">
        <v>0.17780000000000001</v>
      </c>
      <c r="H10" s="6">
        <v>8.5135000000000005</v>
      </c>
      <c r="I10" s="6">
        <v>12.203900000000001</v>
      </c>
      <c r="J10" s="6">
        <v>2.2917000000000001</v>
      </c>
      <c r="K10" s="6">
        <v>0.97789999999999999</v>
      </c>
      <c r="L10" s="6">
        <v>0.12839999999999999</v>
      </c>
      <c r="M10" s="6">
        <v>0</v>
      </c>
      <c r="N10" s="6">
        <v>0.98780000000000001</v>
      </c>
      <c r="O10" s="6">
        <v>0</v>
      </c>
      <c r="P10" s="6">
        <v>0</v>
      </c>
      <c r="Q10" s="6">
        <v>37.799999999999997</v>
      </c>
      <c r="R10" s="6">
        <v>294.2</v>
      </c>
      <c r="S10" s="6">
        <v>37.9</v>
      </c>
      <c r="T10" s="6">
        <v>54.5</v>
      </c>
      <c r="U10" s="6">
        <v>260.89999999999998</v>
      </c>
      <c r="V10" s="6">
        <v>61</v>
      </c>
      <c r="W10" s="6">
        <v>0</v>
      </c>
      <c r="X10" s="6">
        <v>18</v>
      </c>
      <c r="Y10" s="6">
        <v>529.6</v>
      </c>
      <c r="Z10" s="6">
        <v>11.5</v>
      </c>
      <c r="AA10" s="6">
        <v>66.400000000000006</v>
      </c>
      <c r="AB10" s="6">
        <v>0.8</v>
      </c>
      <c r="AC10" s="6">
        <v>0.2</v>
      </c>
      <c r="AD10" s="6">
        <v>168.3</v>
      </c>
      <c r="AE10" s="6">
        <v>5.0999999999999996</v>
      </c>
      <c r="AF10" s="6">
        <v>12</v>
      </c>
      <c r="AG10" s="6">
        <v>1.7</v>
      </c>
      <c r="AH10" s="6">
        <v>7.4</v>
      </c>
      <c r="AI10" s="6">
        <v>1.9</v>
      </c>
      <c r="AJ10" s="6">
        <v>0.6</v>
      </c>
      <c r="AK10" s="6">
        <v>2</v>
      </c>
      <c r="AL10" s="6">
        <v>0.3</v>
      </c>
      <c r="AM10" s="6">
        <v>2.2000000000000002</v>
      </c>
      <c r="AN10" s="6">
        <v>0.5</v>
      </c>
      <c r="AO10" s="6">
        <v>1.3</v>
      </c>
      <c r="AP10" s="6">
        <v>0.2</v>
      </c>
      <c r="AQ10" s="6">
        <v>1.3</v>
      </c>
      <c r="AR10" s="6">
        <v>0.2</v>
      </c>
      <c r="AS10" s="6">
        <v>1.1000000000000001</v>
      </c>
      <c r="AT10" s="6">
        <v>0</v>
      </c>
      <c r="AU10" s="6">
        <v>0</v>
      </c>
      <c r="AV10" s="6">
        <v>0</v>
      </c>
      <c r="AW10" s="6">
        <v>3.6</v>
      </c>
      <c r="AX10" s="6">
        <v>0.9</v>
      </c>
      <c r="AY10" s="6">
        <v>0.3</v>
      </c>
      <c r="AZ10" s="6">
        <v>1230.5999999999999</v>
      </c>
      <c r="BA10" s="6">
        <v>0.7</v>
      </c>
      <c r="BB10" s="6">
        <v>-5.77</v>
      </c>
      <c r="BC10" s="6">
        <v>1.5</v>
      </c>
      <c r="BD10" s="6">
        <v>2.6739999999999999</v>
      </c>
      <c r="BE10" s="6">
        <v>6.55</v>
      </c>
    </row>
    <row r="11" spans="1:57" ht="15.6" x14ac:dyDescent="0.3">
      <c r="A11" s="6">
        <v>48.8934</v>
      </c>
      <c r="B11" s="6">
        <v>0.57689999999999997</v>
      </c>
      <c r="C11" s="6">
        <v>15.509600000000001</v>
      </c>
      <c r="D11" s="6">
        <v>2.5257999999999998</v>
      </c>
      <c r="E11" s="6">
        <v>6.8929</v>
      </c>
      <c r="F11" s="6">
        <f t="shared" si="0"/>
        <v>9.1656148399999999</v>
      </c>
      <c r="G11" s="6">
        <v>0.17599999999999999</v>
      </c>
      <c r="H11" s="6">
        <v>8.6019000000000005</v>
      </c>
      <c r="I11" s="6">
        <v>12.285</v>
      </c>
      <c r="J11" s="6">
        <v>2.2684000000000002</v>
      </c>
      <c r="K11" s="6">
        <v>0.96799999999999997</v>
      </c>
      <c r="L11" s="6">
        <v>0.12709999999999999</v>
      </c>
      <c r="M11" s="6">
        <v>0</v>
      </c>
      <c r="N11" s="6">
        <v>0.9778</v>
      </c>
      <c r="O11" s="6">
        <v>0</v>
      </c>
      <c r="P11" s="6">
        <v>0</v>
      </c>
      <c r="Q11" s="6">
        <v>37.4</v>
      </c>
      <c r="R11" s="6">
        <v>291.2</v>
      </c>
      <c r="S11" s="6">
        <v>37.5</v>
      </c>
      <c r="T11" s="6">
        <v>54</v>
      </c>
      <c r="U11" s="6">
        <v>258.2</v>
      </c>
      <c r="V11" s="6">
        <v>60.4</v>
      </c>
      <c r="W11" s="6">
        <v>0</v>
      </c>
      <c r="X11" s="6">
        <v>17.8</v>
      </c>
      <c r="Y11" s="6">
        <v>524.29999999999995</v>
      </c>
      <c r="Z11" s="6">
        <v>11.4</v>
      </c>
      <c r="AA11" s="6">
        <v>65.7</v>
      </c>
      <c r="AB11" s="6">
        <v>0.8</v>
      </c>
      <c r="AC11" s="6">
        <v>0.2</v>
      </c>
      <c r="AD11" s="6">
        <v>166.6</v>
      </c>
      <c r="AE11" s="6">
        <v>5.0999999999999996</v>
      </c>
      <c r="AF11" s="6">
        <v>11.9</v>
      </c>
      <c r="AG11" s="6">
        <v>1.7</v>
      </c>
      <c r="AH11" s="6">
        <v>7.4</v>
      </c>
      <c r="AI11" s="6">
        <v>1.9</v>
      </c>
      <c r="AJ11" s="6">
        <v>0.6</v>
      </c>
      <c r="AK11" s="6">
        <v>2</v>
      </c>
      <c r="AL11" s="6">
        <v>0.3</v>
      </c>
      <c r="AM11" s="6">
        <v>2.1</v>
      </c>
      <c r="AN11" s="6">
        <v>0.4</v>
      </c>
      <c r="AO11" s="6">
        <v>1.3</v>
      </c>
      <c r="AP11" s="6">
        <v>0.2</v>
      </c>
      <c r="AQ11" s="6">
        <v>1.3</v>
      </c>
      <c r="AR11" s="6">
        <v>0.2</v>
      </c>
      <c r="AS11" s="6">
        <v>1.1000000000000001</v>
      </c>
      <c r="AT11" s="6">
        <v>0</v>
      </c>
      <c r="AU11" s="6">
        <v>0</v>
      </c>
      <c r="AV11" s="6">
        <v>0</v>
      </c>
      <c r="AW11" s="6">
        <v>3.6</v>
      </c>
      <c r="AX11" s="6">
        <v>0.9</v>
      </c>
      <c r="AY11" s="6">
        <v>0.3</v>
      </c>
      <c r="AZ11" s="6">
        <v>1232.5</v>
      </c>
      <c r="BA11" s="6">
        <v>0.7</v>
      </c>
      <c r="BB11" s="6">
        <v>-5.74</v>
      </c>
      <c r="BC11" s="6">
        <v>1.5</v>
      </c>
      <c r="BD11" s="6">
        <v>2.6739999999999999</v>
      </c>
      <c r="BE11" s="6">
        <v>6.52</v>
      </c>
    </row>
    <row r="12" spans="1:57" ht="15.6" x14ac:dyDescent="0.3">
      <c r="A12" s="6">
        <v>48.898699999999998</v>
      </c>
      <c r="B12" s="6">
        <v>0.57089999999999996</v>
      </c>
      <c r="C12" s="6">
        <v>15.446400000000001</v>
      </c>
      <c r="D12" s="6">
        <v>2.5064000000000002</v>
      </c>
      <c r="E12" s="6">
        <v>6.8521999999999998</v>
      </c>
      <c r="F12" s="6">
        <f t="shared" si="0"/>
        <v>9.1074587200000003</v>
      </c>
      <c r="G12" s="6">
        <v>0.17419999999999999</v>
      </c>
      <c r="H12" s="6">
        <v>8.6942000000000004</v>
      </c>
      <c r="I12" s="6">
        <v>12.365399999999999</v>
      </c>
      <c r="J12" s="6">
        <v>2.2448999999999999</v>
      </c>
      <c r="K12" s="6">
        <v>0.95799999999999996</v>
      </c>
      <c r="L12" s="6">
        <v>0.1258</v>
      </c>
      <c r="M12" s="6">
        <v>0</v>
      </c>
      <c r="N12" s="6">
        <v>0.96760000000000002</v>
      </c>
      <c r="O12" s="6">
        <v>0</v>
      </c>
      <c r="P12" s="6">
        <v>0</v>
      </c>
      <c r="Q12" s="6">
        <v>37.1</v>
      </c>
      <c r="R12" s="6">
        <v>288.2</v>
      </c>
      <c r="S12" s="6">
        <v>37.200000000000003</v>
      </c>
      <c r="T12" s="6">
        <v>53.4</v>
      </c>
      <c r="U12" s="6">
        <v>255.6</v>
      </c>
      <c r="V12" s="6">
        <v>59.8</v>
      </c>
      <c r="W12" s="6">
        <v>0</v>
      </c>
      <c r="X12" s="6">
        <v>17.600000000000001</v>
      </c>
      <c r="Y12" s="6">
        <v>518.79999999999995</v>
      </c>
      <c r="Z12" s="6">
        <v>11.3</v>
      </c>
      <c r="AA12" s="6">
        <v>65</v>
      </c>
      <c r="AB12" s="6">
        <v>0.8</v>
      </c>
      <c r="AC12" s="6">
        <v>0.2</v>
      </c>
      <c r="AD12" s="6">
        <v>164.9</v>
      </c>
      <c r="AE12" s="6">
        <v>5</v>
      </c>
      <c r="AF12" s="6">
        <v>11.8</v>
      </c>
      <c r="AG12" s="6">
        <v>1.6</v>
      </c>
      <c r="AH12" s="6">
        <v>7.3</v>
      </c>
      <c r="AI12" s="6">
        <v>1.9</v>
      </c>
      <c r="AJ12" s="6">
        <v>0.6</v>
      </c>
      <c r="AK12" s="6">
        <v>1.9</v>
      </c>
      <c r="AL12" s="6">
        <v>0.3</v>
      </c>
      <c r="AM12" s="6">
        <v>2.1</v>
      </c>
      <c r="AN12" s="6">
        <v>0.4</v>
      </c>
      <c r="AO12" s="6">
        <v>1.3</v>
      </c>
      <c r="AP12" s="6">
        <v>0.2</v>
      </c>
      <c r="AQ12" s="6">
        <v>1.2</v>
      </c>
      <c r="AR12" s="6">
        <v>0.2</v>
      </c>
      <c r="AS12" s="6">
        <v>1.1000000000000001</v>
      </c>
      <c r="AT12" s="6">
        <v>0</v>
      </c>
      <c r="AU12" s="6">
        <v>0</v>
      </c>
      <c r="AV12" s="6">
        <v>0</v>
      </c>
      <c r="AW12" s="6">
        <v>3.5</v>
      </c>
      <c r="AX12" s="6">
        <v>0.9</v>
      </c>
      <c r="AY12" s="6">
        <v>0.3</v>
      </c>
      <c r="AZ12" s="6">
        <v>1234.5</v>
      </c>
      <c r="BA12" s="6">
        <v>0.7</v>
      </c>
      <c r="BB12" s="6">
        <v>-5.72</v>
      </c>
      <c r="BC12" s="6">
        <v>1.5</v>
      </c>
      <c r="BD12" s="6">
        <v>2.6739999999999999</v>
      </c>
      <c r="BE12" s="6">
        <v>6.48</v>
      </c>
    </row>
    <row r="13" spans="1:57" ht="15.6" x14ac:dyDescent="0.3">
      <c r="A13" s="6">
        <v>48.905099999999997</v>
      </c>
      <c r="B13" s="6">
        <v>0.56499999999999995</v>
      </c>
      <c r="C13" s="6">
        <v>15.384600000000001</v>
      </c>
      <c r="D13" s="6">
        <v>2.4874000000000001</v>
      </c>
      <c r="E13" s="6">
        <v>6.8103999999999996</v>
      </c>
      <c r="F13" s="6">
        <f t="shared" si="0"/>
        <v>9.0485625200000008</v>
      </c>
      <c r="G13" s="6">
        <v>0.1724</v>
      </c>
      <c r="H13" s="6">
        <v>8.7827000000000002</v>
      </c>
      <c r="I13" s="6">
        <v>12.4474</v>
      </c>
      <c r="J13" s="6">
        <v>2.2216999999999998</v>
      </c>
      <c r="K13" s="6">
        <v>0.94799999999999995</v>
      </c>
      <c r="L13" s="6">
        <v>0.1245</v>
      </c>
      <c r="M13" s="6">
        <v>0</v>
      </c>
      <c r="N13" s="6">
        <v>0.95760000000000001</v>
      </c>
      <c r="O13" s="6">
        <v>0</v>
      </c>
      <c r="P13" s="6">
        <v>0</v>
      </c>
      <c r="Q13" s="6">
        <v>36.700000000000003</v>
      </c>
      <c r="R13" s="6">
        <v>285.2</v>
      </c>
      <c r="S13" s="6">
        <v>36.799999999999997</v>
      </c>
      <c r="T13" s="6">
        <v>52.9</v>
      </c>
      <c r="U13" s="6">
        <v>252.9</v>
      </c>
      <c r="V13" s="6">
        <v>59.2</v>
      </c>
      <c r="W13" s="6">
        <v>0</v>
      </c>
      <c r="X13" s="6">
        <v>17.399999999999999</v>
      </c>
      <c r="Y13" s="6">
        <v>513.5</v>
      </c>
      <c r="Z13" s="6">
        <v>11.2</v>
      </c>
      <c r="AA13" s="6">
        <v>64.400000000000006</v>
      </c>
      <c r="AB13" s="6">
        <v>0.8</v>
      </c>
      <c r="AC13" s="6">
        <v>0.2</v>
      </c>
      <c r="AD13" s="6">
        <v>163.19999999999999</v>
      </c>
      <c r="AE13" s="6">
        <v>5</v>
      </c>
      <c r="AF13" s="6">
        <v>11.6</v>
      </c>
      <c r="AG13" s="6">
        <v>1.6</v>
      </c>
      <c r="AH13" s="6">
        <v>7.2</v>
      </c>
      <c r="AI13" s="6">
        <v>1.8</v>
      </c>
      <c r="AJ13" s="6">
        <v>0.6</v>
      </c>
      <c r="AK13" s="6">
        <v>1.9</v>
      </c>
      <c r="AL13" s="6">
        <v>0.3</v>
      </c>
      <c r="AM13" s="6">
        <v>2.1</v>
      </c>
      <c r="AN13" s="6">
        <v>0.4</v>
      </c>
      <c r="AO13" s="6">
        <v>1.3</v>
      </c>
      <c r="AP13" s="6">
        <v>0.2</v>
      </c>
      <c r="AQ13" s="6">
        <v>1.2</v>
      </c>
      <c r="AR13" s="6">
        <v>0.2</v>
      </c>
      <c r="AS13" s="6">
        <v>1.1000000000000001</v>
      </c>
      <c r="AT13" s="6">
        <v>0</v>
      </c>
      <c r="AU13" s="6">
        <v>0</v>
      </c>
      <c r="AV13" s="6">
        <v>0</v>
      </c>
      <c r="AW13" s="6">
        <v>3.5</v>
      </c>
      <c r="AX13" s="6">
        <v>0.9</v>
      </c>
      <c r="AY13" s="6">
        <v>0.3</v>
      </c>
      <c r="AZ13" s="6">
        <v>1236.4000000000001</v>
      </c>
      <c r="BA13" s="6">
        <v>0.7</v>
      </c>
      <c r="BB13" s="6">
        <v>-5.7</v>
      </c>
      <c r="BC13" s="6">
        <v>1.5</v>
      </c>
      <c r="BD13" s="6">
        <v>2.6739999999999999</v>
      </c>
      <c r="BE13" s="6">
        <v>6.45</v>
      </c>
    </row>
    <row r="14" spans="1:57" ht="15.6" x14ac:dyDescent="0.3">
      <c r="A14" s="6">
        <v>48.910800000000002</v>
      </c>
      <c r="B14" s="6">
        <v>0.55900000000000005</v>
      </c>
      <c r="C14" s="6">
        <v>15.321099999999999</v>
      </c>
      <c r="D14" s="6">
        <v>2.4685000000000001</v>
      </c>
      <c r="E14" s="6">
        <v>6.7680999999999996</v>
      </c>
      <c r="F14" s="6">
        <f t="shared" si="0"/>
        <v>8.9892562999999992</v>
      </c>
      <c r="G14" s="6">
        <v>0.1706</v>
      </c>
      <c r="H14" s="6">
        <v>8.875</v>
      </c>
      <c r="I14" s="6">
        <v>12.528700000000001</v>
      </c>
      <c r="J14" s="6">
        <v>2.1981999999999999</v>
      </c>
      <c r="K14" s="6">
        <v>0.93799999999999994</v>
      </c>
      <c r="L14" s="6">
        <v>0.1232</v>
      </c>
      <c r="M14" s="6">
        <v>0</v>
      </c>
      <c r="N14" s="6">
        <v>0.94750000000000001</v>
      </c>
      <c r="O14" s="6">
        <v>0</v>
      </c>
      <c r="P14" s="6">
        <v>0</v>
      </c>
      <c r="Q14" s="6">
        <v>36.299999999999997</v>
      </c>
      <c r="R14" s="6">
        <v>282.2</v>
      </c>
      <c r="S14" s="6">
        <v>36.4</v>
      </c>
      <c r="T14" s="6">
        <v>52.3</v>
      </c>
      <c r="U14" s="6">
        <v>250.2</v>
      </c>
      <c r="V14" s="6">
        <v>58.6</v>
      </c>
      <c r="W14" s="6">
        <v>0</v>
      </c>
      <c r="X14" s="6">
        <v>17.3</v>
      </c>
      <c r="Y14" s="6">
        <v>508.1</v>
      </c>
      <c r="Z14" s="6">
        <v>11.1</v>
      </c>
      <c r="AA14" s="6">
        <v>63.7</v>
      </c>
      <c r="AB14" s="6">
        <v>0.8</v>
      </c>
      <c r="AC14" s="6">
        <v>0.2</v>
      </c>
      <c r="AD14" s="6">
        <v>161.5</v>
      </c>
      <c r="AE14" s="6">
        <v>4.9000000000000004</v>
      </c>
      <c r="AF14" s="6">
        <v>11.5</v>
      </c>
      <c r="AG14" s="6">
        <v>1.6</v>
      </c>
      <c r="AH14" s="6">
        <v>7.1</v>
      </c>
      <c r="AI14" s="6">
        <v>1.8</v>
      </c>
      <c r="AJ14" s="6">
        <v>0.6</v>
      </c>
      <c r="AK14" s="6">
        <v>1.9</v>
      </c>
      <c r="AL14" s="6">
        <v>0.3</v>
      </c>
      <c r="AM14" s="6">
        <v>2.1</v>
      </c>
      <c r="AN14" s="6">
        <v>0.4</v>
      </c>
      <c r="AO14" s="6">
        <v>1.3</v>
      </c>
      <c r="AP14" s="6">
        <v>0.2</v>
      </c>
      <c r="AQ14" s="6">
        <v>1.2</v>
      </c>
      <c r="AR14" s="6">
        <v>0.2</v>
      </c>
      <c r="AS14" s="6">
        <v>1.1000000000000001</v>
      </c>
      <c r="AT14" s="6">
        <v>0</v>
      </c>
      <c r="AU14" s="6">
        <v>0</v>
      </c>
      <c r="AV14" s="6">
        <v>0</v>
      </c>
      <c r="AW14" s="6">
        <v>3.5</v>
      </c>
      <c r="AX14" s="6">
        <v>0.9</v>
      </c>
      <c r="AY14" s="6">
        <v>0.3</v>
      </c>
      <c r="AZ14" s="6">
        <v>1238.4000000000001</v>
      </c>
      <c r="BA14" s="6">
        <v>0.7</v>
      </c>
      <c r="BB14" s="6">
        <v>-5.68</v>
      </c>
      <c r="BC14" s="6">
        <v>1.5</v>
      </c>
      <c r="BD14" s="6">
        <v>2.6739999999999999</v>
      </c>
      <c r="BE14" s="6">
        <v>6.42</v>
      </c>
    </row>
    <row r="15" spans="1:57" ht="15.6" x14ac:dyDescent="0.3">
      <c r="A15" s="6">
        <v>48.916800000000002</v>
      </c>
      <c r="B15" s="6">
        <v>0.55310000000000004</v>
      </c>
      <c r="C15" s="6">
        <v>15.2575</v>
      </c>
      <c r="D15" s="6">
        <v>2.4497</v>
      </c>
      <c r="E15" s="6">
        <v>6.7248999999999999</v>
      </c>
      <c r="F15" s="6">
        <f t="shared" si="0"/>
        <v>8.9291400599999999</v>
      </c>
      <c r="G15" s="6">
        <v>0.16869999999999999</v>
      </c>
      <c r="H15" s="6">
        <v>8.9673999999999996</v>
      </c>
      <c r="I15" s="6">
        <v>12.6105</v>
      </c>
      <c r="J15" s="6">
        <v>2.1747999999999998</v>
      </c>
      <c r="K15" s="6">
        <v>0.92800000000000005</v>
      </c>
      <c r="L15" s="6">
        <v>0.12189999999999999</v>
      </c>
      <c r="M15" s="6">
        <v>0</v>
      </c>
      <c r="N15" s="6">
        <v>0.93740000000000001</v>
      </c>
      <c r="O15" s="6">
        <v>0</v>
      </c>
      <c r="P15" s="6">
        <v>0</v>
      </c>
      <c r="Q15" s="6">
        <v>35.9</v>
      </c>
      <c r="R15" s="6">
        <v>279.2</v>
      </c>
      <c r="S15" s="6">
        <v>36</v>
      </c>
      <c r="T15" s="6">
        <v>51.7</v>
      </c>
      <c r="U15" s="6">
        <v>247.6</v>
      </c>
      <c r="V15" s="6">
        <v>57.9</v>
      </c>
      <c r="W15" s="6">
        <v>0</v>
      </c>
      <c r="X15" s="6">
        <v>17.100000000000001</v>
      </c>
      <c r="Y15" s="6">
        <v>502.6</v>
      </c>
      <c r="Z15" s="6">
        <v>10.9</v>
      </c>
      <c r="AA15" s="6">
        <v>63</v>
      </c>
      <c r="AB15" s="6">
        <v>0.8</v>
      </c>
      <c r="AC15" s="6">
        <v>0.2</v>
      </c>
      <c r="AD15" s="6">
        <v>159.69999999999999</v>
      </c>
      <c r="AE15" s="6">
        <v>4.9000000000000004</v>
      </c>
      <c r="AF15" s="6">
        <v>11.4</v>
      </c>
      <c r="AG15" s="6">
        <v>1.6</v>
      </c>
      <c r="AH15" s="6">
        <v>7.1</v>
      </c>
      <c r="AI15" s="6">
        <v>1.8</v>
      </c>
      <c r="AJ15" s="6">
        <v>0.6</v>
      </c>
      <c r="AK15" s="6">
        <v>1.9</v>
      </c>
      <c r="AL15" s="6">
        <v>0.3</v>
      </c>
      <c r="AM15" s="6">
        <v>2</v>
      </c>
      <c r="AN15" s="6">
        <v>0.4</v>
      </c>
      <c r="AO15" s="6">
        <v>1.3</v>
      </c>
      <c r="AP15" s="6">
        <v>0.2</v>
      </c>
      <c r="AQ15" s="6">
        <v>1.2</v>
      </c>
      <c r="AR15" s="6">
        <v>0.2</v>
      </c>
      <c r="AS15" s="6">
        <v>1</v>
      </c>
      <c r="AT15" s="6">
        <v>0</v>
      </c>
      <c r="AU15" s="6">
        <v>0</v>
      </c>
      <c r="AV15" s="6">
        <v>0</v>
      </c>
      <c r="AW15" s="6">
        <v>3.4</v>
      </c>
      <c r="AX15" s="6">
        <v>0.9</v>
      </c>
      <c r="AY15" s="6">
        <v>0.3</v>
      </c>
      <c r="AZ15" s="6">
        <v>1240.3</v>
      </c>
      <c r="BA15" s="6">
        <v>0.7</v>
      </c>
      <c r="BB15" s="6">
        <v>-5.66</v>
      </c>
      <c r="BC15" s="6">
        <v>1.5</v>
      </c>
      <c r="BD15" s="6">
        <v>2.6739999999999999</v>
      </c>
      <c r="BE15" s="6">
        <v>6.39</v>
      </c>
    </row>
    <row r="16" spans="1:57" ht="15.6" x14ac:dyDescent="0.3">
      <c r="A16" s="6">
        <v>48.923099999999998</v>
      </c>
      <c r="B16" s="6">
        <v>0.54710000000000003</v>
      </c>
      <c r="C16" s="6">
        <v>15.1938</v>
      </c>
      <c r="D16" s="6">
        <v>2.4310999999999998</v>
      </c>
      <c r="E16" s="6">
        <v>6.681</v>
      </c>
      <c r="F16" s="6">
        <f t="shared" si="0"/>
        <v>8.8685037800000011</v>
      </c>
      <c r="G16" s="6">
        <v>0.16689999999999999</v>
      </c>
      <c r="H16" s="6">
        <v>9.0597999999999992</v>
      </c>
      <c r="I16" s="6">
        <v>12.6927</v>
      </c>
      <c r="J16" s="6">
        <v>2.1514000000000002</v>
      </c>
      <c r="K16" s="6">
        <v>0.91810000000000003</v>
      </c>
      <c r="L16" s="6">
        <v>0.1206</v>
      </c>
      <c r="M16" s="6">
        <v>0</v>
      </c>
      <c r="N16" s="6">
        <v>0.92730000000000001</v>
      </c>
      <c r="O16" s="6">
        <v>0</v>
      </c>
      <c r="P16" s="6">
        <v>0</v>
      </c>
      <c r="Q16" s="6">
        <v>35.5</v>
      </c>
      <c r="R16" s="6">
        <v>276.2</v>
      </c>
      <c r="S16" s="6">
        <v>35.6</v>
      </c>
      <c r="T16" s="6">
        <v>51.2</v>
      </c>
      <c r="U16" s="6">
        <v>244.9</v>
      </c>
      <c r="V16" s="6">
        <v>57.3</v>
      </c>
      <c r="W16" s="6">
        <v>0</v>
      </c>
      <c r="X16" s="6">
        <v>16.899999999999999</v>
      </c>
      <c r="Y16" s="6">
        <v>497.2</v>
      </c>
      <c r="Z16" s="6">
        <v>10.8</v>
      </c>
      <c r="AA16" s="6">
        <v>62.3</v>
      </c>
      <c r="AB16" s="6">
        <v>0.8</v>
      </c>
      <c r="AC16" s="6">
        <v>0.2</v>
      </c>
      <c r="AD16" s="6">
        <v>158</v>
      </c>
      <c r="AE16" s="6">
        <v>4.8</v>
      </c>
      <c r="AF16" s="6">
        <v>11.3</v>
      </c>
      <c r="AG16" s="6">
        <v>1.6</v>
      </c>
      <c r="AH16" s="6">
        <v>7</v>
      </c>
      <c r="AI16" s="6">
        <v>1.8</v>
      </c>
      <c r="AJ16" s="6">
        <v>0.6</v>
      </c>
      <c r="AK16" s="6">
        <v>1.9</v>
      </c>
      <c r="AL16" s="6">
        <v>0.3</v>
      </c>
      <c r="AM16" s="6">
        <v>2</v>
      </c>
      <c r="AN16" s="6">
        <v>0.4</v>
      </c>
      <c r="AO16" s="6">
        <v>1.2</v>
      </c>
      <c r="AP16" s="6">
        <v>0.2</v>
      </c>
      <c r="AQ16" s="6">
        <v>1.2</v>
      </c>
      <c r="AR16" s="6">
        <v>0.2</v>
      </c>
      <c r="AS16" s="6">
        <v>1</v>
      </c>
      <c r="AT16" s="6">
        <v>0</v>
      </c>
      <c r="AU16" s="6">
        <v>0</v>
      </c>
      <c r="AV16" s="6">
        <v>0</v>
      </c>
      <c r="AW16" s="6">
        <v>3.4</v>
      </c>
      <c r="AX16" s="6">
        <v>0.8</v>
      </c>
      <c r="AY16" s="6">
        <v>0.3</v>
      </c>
      <c r="AZ16" s="6">
        <v>1242.3</v>
      </c>
      <c r="BA16" s="6">
        <v>0.7</v>
      </c>
      <c r="BB16" s="6">
        <v>-5.64</v>
      </c>
      <c r="BC16" s="6">
        <v>1.5</v>
      </c>
      <c r="BD16" s="6">
        <v>2.6749999999999998</v>
      </c>
      <c r="BE16" s="6">
        <v>6.35</v>
      </c>
    </row>
    <row r="17" spans="1:57" ht="15.6" x14ac:dyDescent="0.3">
      <c r="A17" s="6">
        <v>48.928699999999999</v>
      </c>
      <c r="B17" s="6">
        <v>0.54110000000000003</v>
      </c>
      <c r="C17" s="6">
        <v>15.128500000000001</v>
      </c>
      <c r="D17" s="6">
        <v>2.4125999999999999</v>
      </c>
      <c r="E17" s="6">
        <v>6.6365999999999996</v>
      </c>
      <c r="F17" s="6">
        <f t="shared" si="0"/>
        <v>8.8074574800000001</v>
      </c>
      <c r="G17" s="6">
        <v>0.1651</v>
      </c>
      <c r="H17" s="6">
        <v>9.1560000000000006</v>
      </c>
      <c r="I17" s="6">
        <v>12.773999999999999</v>
      </c>
      <c r="J17" s="6">
        <v>2.1278999999999999</v>
      </c>
      <c r="K17" s="6">
        <v>0.90800000000000003</v>
      </c>
      <c r="L17" s="6">
        <v>0.1192</v>
      </c>
      <c r="M17" s="6">
        <v>0</v>
      </c>
      <c r="N17" s="6">
        <v>0.91720000000000002</v>
      </c>
      <c r="O17" s="6">
        <v>0</v>
      </c>
      <c r="P17" s="6">
        <v>0</v>
      </c>
      <c r="Q17" s="6">
        <v>35.1</v>
      </c>
      <c r="R17" s="6">
        <v>273.10000000000002</v>
      </c>
      <c r="S17" s="6">
        <v>35.200000000000003</v>
      </c>
      <c r="T17" s="6">
        <v>50.6</v>
      </c>
      <c r="U17" s="6">
        <v>242.2</v>
      </c>
      <c r="V17" s="6">
        <v>56.7</v>
      </c>
      <c r="W17" s="6">
        <v>0</v>
      </c>
      <c r="X17" s="6">
        <v>16.7</v>
      </c>
      <c r="Y17" s="6">
        <v>491.8</v>
      </c>
      <c r="Z17" s="6">
        <v>10.7</v>
      </c>
      <c r="AA17" s="6">
        <v>61.6</v>
      </c>
      <c r="AB17" s="6">
        <v>0.8</v>
      </c>
      <c r="AC17" s="6">
        <v>0.2</v>
      </c>
      <c r="AD17" s="6">
        <v>156.30000000000001</v>
      </c>
      <c r="AE17" s="6">
        <v>4.8</v>
      </c>
      <c r="AF17" s="6">
        <v>11.1</v>
      </c>
      <c r="AG17" s="6">
        <v>1.6</v>
      </c>
      <c r="AH17" s="6">
        <v>6.9</v>
      </c>
      <c r="AI17" s="6">
        <v>1.8</v>
      </c>
      <c r="AJ17" s="6">
        <v>0.6</v>
      </c>
      <c r="AK17" s="6">
        <v>1.8</v>
      </c>
      <c r="AL17" s="6">
        <v>0.3</v>
      </c>
      <c r="AM17" s="6">
        <v>2</v>
      </c>
      <c r="AN17" s="6">
        <v>0.4</v>
      </c>
      <c r="AO17" s="6">
        <v>1.2</v>
      </c>
      <c r="AP17" s="6">
        <v>0.2</v>
      </c>
      <c r="AQ17" s="6">
        <v>1.2</v>
      </c>
      <c r="AR17" s="6">
        <v>0.2</v>
      </c>
      <c r="AS17" s="6">
        <v>1</v>
      </c>
      <c r="AT17" s="6">
        <v>0</v>
      </c>
      <c r="AU17" s="6">
        <v>0</v>
      </c>
      <c r="AV17" s="6">
        <v>0</v>
      </c>
      <c r="AW17" s="6">
        <v>3.4</v>
      </c>
      <c r="AX17" s="6">
        <v>0.8</v>
      </c>
      <c r="AY17" s="6">
        <v>0.3</v>
      </c>
      <c r="AZ17" s="6">
        <v>1244.3</v>
      </c>
      <c r="BA17" s="6">
        <v>0.7</v>
      </c>
      <c r="BB17" s="6">
        <v>-5.62</v>
      </c>
      <c r="BC17" s="6">
        <v>1.5</v>
      </c>
      <c r="BD17" s="6">
        <v>2.6749999999999998</v>
      </c>
      <c r="BE17" s="6">
        <v>6.32</v>
      </c>
    </row>
    <row r="18" spans="1:57" ht="15.6" x14ac:dyDescent="0.3">
      <c r="A18" s="6">
        <v>48.9345</v>
      </c>
      <c r="B18" s="6">
        <v>0.53520000000000001</v>
      </c>
      <c r="C18" s="6">
        <v>15.063700000000001</v>
      </c>
      <c r="D18" s="6">
        <v>2.3944999999999999</v>
      </c>
      <c r="E18" s="6">
        <v>6.5918000000000001</v>
      </c>
      <c r="F18" s="6">
        <f t="shared" si="0"/>
        <v>8.7463711000000011</v>
      </c>
      <c r="G18" s="6">
        <v>0.1633</v>
      </c>
      <c r="H18" s="6">
        <v>9.2514000000000003</v>
      </c>
      <c r="I18" s="6">
        <v>12.854900000000001</v>
      </c>
      <c r="J18" s="6">
        <v>2.1046</v>
      </c>
      <c r="K18" s="6">
        <v>0.89810000000000001</v>
      </c>
      <c r="L18" s="6">
        <v>0.1179</v>
      </c>
      <c r="M18" s="6">
        <v>0</v>
      </c>
      <c r="N18" s="6">
        <v>0.90710000000000002</v>
      </c>
      <c r="O18" s="6">
        <v>0</v>
      </c>
      <c r="P18" s="6">
        <v>0</v>
      </c>
      <c r="Q18" s="6">
        <v>34.700000000000003</v>
      </c>
      <c r="R18" s="6">
        <v>270.10000000000002</v>
      </c>
      <c r="S18" s="6">
        <v>34.799999999999997</v>
      </c>
      <c r="T18" s="6">
        <v>50.1</v>
      </c>
      <c r="U18" s="6">
        <v>239.6</v>
      </c>
      <c r="V18" s="6">
        <v>56.1</v>
      </c>
      <c r="W18" s="6">
        <v>0</v>
      </c>
      <c r="X18" s="6">
        <v>16.5</v>
      </c>
      <c r="Y18" s="6">
        <v>486.4</v>
      </c>
      <c r="Z18" s="6">
        <v>10.6</v>
      </c>
      <c r="AA18" s="6">
        <v>61</v>
      </c>
      <c r="AB18" s="6">
        <v>0.8</v>
      </c>
      <c r="AC18" s="6">
        <v>0.2</v>
      </c>
      <c r="AD18" s="6">
        <v>154.6</v>
      </c>
      <c r="AE18" s="6">
        <v>4.7</v>
      </c>
      <c r="AF18" s="6">
        <v>11</v>
      </c>
      <c r="AG18" s="6">
        <v>1.5</v>
      </c>
      <c r="AH18" s="6">
        <v>6.8</v>
      </c>
      <c r="AI18" s="6">
        <v>1.7</v>
      </c>
      <c r="AJ18" s="6">
        <v>0.6</v>
      </c>
      <c r="AK18" s="6">
        <v>1.8</v>
      </c>
      <c r="AL18" s="6">
        <v>0.3</v>
      </c>
      <c r="AM18" s="6">
        <v>2</v>
      </c>
      <c r="AN18" s="6">
        <v>0.4</v>
      </c>
      <c r="AO18" s="6">
        <v>1.2</v>
      </c>
      <c r="AP18" s="6">
        <v>0.2</v>
      </c>
      <c r="AQ18" s="6">
        <v>1.2</v>
      </c>
      <c r="AR18" s="6">
        <v>0.2</v>
      </c>
      <c r="AS18" s="6">
        <v>1</v>
      </c>
      <c r="AT18" s="6">
        <v>0</v>
      </c>
      <c r="AU18" s="6">
        <v>0</v>
      </c>
      <c r="AV18" s="6">
        <v>0</v>
      </c>
      <c r="AW18" s="6">
        <v>3.3</v>
      </c>
      <c r="AX18" s="6">
        <v>0.8</v>
      </c>
      <c r="AY18" s="6">
        <v>0.3</v>
      </c>
      <c r="AZ18" s="6">
        <v>1246.3</v>
      </c>
      <c r="BA18" s="6">
        <v>0.7</v>
      </c>
      <c r="BB18" s="6">
        <v>-5.6</v>
      </c>
      <c r="BC18" s="6">
        <v>1.5</v>
      </c>
      <c r="BD18" s="6">
        <v>2.6749999999999998</v>
      </c>
      <c r="BE18" s="6">
        <v>6.29</v>
      </c>
    </row>
    <row r="19" spans="1:57" ht="15.6" x14ac:dyDescent="0.3">
      <c r="A19" s="6">
        <v>48.940600000000003</v>
      </c>
      <c r="B19" s="6">
        <v>0.5292</v>
      </c>
      <c r="C19" s="6">
        <v>14.9983</v>
      </c>
      <c r="D19" s="6">
        <v>2.3763999999999998</v>
      </c>
      <c r="E19" s="6">
        <v>6.5457999999999998</v>
      </c>
      <c r="F19" s="6">
        <f t="shared" si="0"/>
        <v>8.6840847199999995</v>
      </c>
      <c r="G19" s="6">
        <v>0.1615</v>
      </c>
      <c r="H19" s="6">
        <v>9.3474000000000004</v>
      </c>
      <c r="I19" s="6">
        <v>12.936999999999999</v>
      </c>
      <c r="J19" s="6">
        <v>2.0811000000000002</v>
      </c>
      <c r="K19" s="6">
        <v>0.8881</v>
      </c>
      <c r="L19" s="6">
        <v>0.1166</v>
      </c>
      <c r="M19" s="6">
        <v>0</v>
      </c>
      <c r="N19" s="6">
        <v>0.89700000000000002</v>
      </c>
      <c r="O19" s="6">
        <v>0</v>
      </c>
      <c r="P19" s="6">
        <v>0</v>
      </c>
      <c r="Q19" s="6">
        <v>34.4</v>
      </c>
      <c r="R19" s="6">
        <v>267.10000000000002</v>
      </c>
      <c r="S19" s="6">
        <v>34.4</v>
      </c>
      <c r="T19" s="6">
        <v>49.5</v>
      </c>
      <c r="U19" s="6">
        <v>236.9</v>
      </c>
      <c r="V19" s="6">
        <v>55.4</v>
      </c>
      <c r="W19" s="6">
        <v>0</v>
      </c>
      <c r="X19" s="6">
        <v>16.3</v>
      </c>
      <c r="Y19" s="6">
        <v>481</v>
      </c>
      <c r="Z19" s="6">
        <v>10.5</v>
      </c>
      <c r="AA19" s="6">
        <v>60.3</v>
      </c>
      <c r="AB19" s="6">
        <v>0.7</v>
      </c>
      <c r="AC19" s="6">
        <v>0.2</v>
      </c>
      <c r="AD19" s="6">
        <v>152.9</v>
      </c>
      <c r="AE19" s="6">
        <v>4.7</v>
      </c>
      <c r="AF19" s="6">
        <v>10.9</v>
      </c>
      <c r="AG19" s="6">
        <v>1.5</v>
      </c>
      <c r="AH19" s="6">
        <v>6.8</v>
      </c>
      <c r="AI19" s="6">
        <v>1.7</v>
      </c>
      <c r="AJ19" s="6">
        <v>0.5</v>
      </c>
      <c r="AK19" s="6">
        <v>1.8</v>
      </c>
      <c r="AL19" s="6">
        <v>0.3</v>
      </c>
      <c r="AM19" s="6">
        <v>2</v>
      </c>
      <c r="AN19" s="6">
        <v>0.4</v>
      </c>
      <c r="AO19" s="6">
        <v>1.2</v>
      </c>
      <c r="AP19" s="6">
        <v>0.2</v>
      </c>
      <c r="AQ19" s="6">
        <v>1.2</v>
      </c>
      <c r="AR19" s="6">
        <v>0.2</v>
      </c>
      <c r="AS19" s="6">
        <v>1</v>
      </c>
      <c r="AT19" s="6">
        <v>0</v>
      </c>
      <c r="AU19" s="6">
        <v>0</v>
      </c>
      <c r="AV19" s="6">
        <v>0</v>
      </c>
      <c r="AW19" s="6">
        <v>3.3</v>
      </c>
      <c r="AX19" s="6">
        <v>0.8</v>
      </c>
      <c r="AY19" s="6">
        <v>0.3</v>
      </c>
      <c r="AZ19" s="6">
        <v>1248.2</v>
      </c>
      <c r="BA19" s="6">
        <v>0.7</v>
      </c>
      <c r="BB19" s="6">
        <v>-5.58</v>
      </c>
      <c r="BC19" s="6">
        <v>1.5</v>
      </c>
      <c r="BD19" s="6">
        <v>2.6749999999999998</v>
      </c>
      <c r="BE19" s="6">
        <v>6.26</v>
      </c>
    </row>
    <row r="20" spans="1:57" ht="15.6" x14ac:dyDescent="0.3">
      <c r="A20" s="6">
        <v>48.947000000000003</v>
      </c>
      <c r="B20" s="6">
        <v>0.52329999999999999</v>
      </c>
      <c r="C20" s="6">
        <v>14.9328</v>
      </c>
      <c r="D20" s="6">
        <v>2.3584999999999998</v>
      </c>
      <c r="E20" s="6">
        <v>6.4989999999999997</v>
      </c>
      <c r="F20" s="6">
        <f t="shared" si="0"/>
        <v>8.6211783000000004</v>
      </c>
      <c r="G20" s="6">
        <v>0.15959999999999999</v>
      </c>
      <c r="H20" s="6">
        <v>9.4433000000000007</v>
      </c>
      <c r="I20" s="6">
        <v>13.019399999999999</v>
      </c>
      <c r="J20" s="6">
        <v>2.0577000000000001</v>
      </c>
      <c r="K20" s="6">
        <v>0.87809999999999999</v>
      </c>
      <c r="L20" s="6">
        <v>0.1153</v>
      </c>
      <c r="M20" s="6">
        <v>0</v>
      </c>
      <c r="N20" s="6">
        <v>0.88690000000000002</v>
      </c>
      <c r="O20" s="6">
        <v>0</v>
      </c>
      <c r="P20" s="6">
        <v>0</v>
      </c>
      <c r="Q20" s="6">
        <v>34</v>
      </c>
      <c r="R20" s="6">
        <v>264.10000000000002</v>
      </c>
      <c r="S20" s="6">
        <v>34.1</v>
      </c>
      <c r="T20" s="6">
        <v>49</v>
      </c>
      <c r="U20" s="6">
        <v>234.2</v>
      </c>
      <c r="V20" s="6">
        <v>54.8</v>
      </c>
      <c r="W20" s="6">
        <v>0</v>
      </c>
      <c r="X20" s="6">
        <v>16.2</v>
      </c>
      <c r="Y20" s="6">
        <v>475.6</v>
      </c>
      <c r="Z20" s="6">
        <v>10.4</v>
      </c>
      <c r="AA20" s="6">
        <v>59.6</v>
      </c>
      <c r="AB20" s="6">
        <v>0.7</v>
      </c>
      <c r="AC20" s="6">
        <v>0.2</v>
      </c>
      <c r="AD20" s="6">
        <v>151.1</v>
      </c>
      <c r="AE20" s="6">
        <v>4.5999999999999996</v>
      </c>
      <c r="AF20" s="6">
        <v>10.8</v>
      </c>
      <c r="AG20" s="6">
        <v>1.5</v>
      </c>
      <c r="AH20" s="6">
        <v>6.7</v>
      </c>
      <c r="AI20" s="6">
        <v>1.7</v>
      </c>
      <c r="AJ20" s="6">
        <v>0.5</v>
      </c>
      <c r="AK20" s="6">
        <v>1.8</v>
      </c>
      <c r="AL20" s="6">
        <v>0.3</v>
      </c>
      <c r="AM20" s="6">
        <v>1.9</v>
      </c>
      <c r="AN20" s="6">
        <v>0.4</v>
      </c>
      <c r="AO20" s="6">
        <v>1.2</v>
      </c>
      <c r="AP20" s="6">
        <v>0.2</v>
      </c>
      <c r="AQ20" s="6">
        <v>1.1000000000000001</v>
      </c>
      <c r="AR20" s="6">
        <v>0.2</v>
      </c>
      <c r="AS20" s="6">
        <v>1</v>
      </c>
      <c r="AT20" s="6">
        <v>0</v>
      </c>
      <c r="AU20" s="6">
        <v>0</v>
      </c>
      <c r="AV20" s="6">
        <v>0</v>
      </c>
      <c r="AW20" s="6">
        <v>3.2</v>
      </c>
      <c r="AX20" s="6">
        <v>0.8</v>
      </c>
      <c r="AY20" s="6">
        <v>0.3</v>
      </c>
      <c r="AZ20" s="6">
        <v>1250.2</v>
      </c>
      <c r="BA20" s="6">
        <v>0.7</v>
      </c>
      <c r="BB20" s="6">
        <v>-5.56</v>
      </c>
      <c r="BC20" s="6">
        <v>1.5</v>
      </c>
      <c r="BD20" s="6">
        <v>2.6749999999999998</v>
      </c>
      <c r="BE20" s="6">
        <v>6.22</v>
      </c>
    </row>
    <row r="21" spans="1:57" ht="15.6" x14ac:dyDescent="0.3">
      <c r="A21" s="6">
        <v>48.9527</v>
      </c>
      <c r="B21" s="6">
        <v>0.51739999999999997</v>
      </c>
      <c r="C21" s="6">
        <v>14.866400000000001</v>
      </c>
      <c r="D21" s="6">
        <v>2.3408000000000002</v>
      </c>
      <c r="E21" s="6">
        <v>6.4522000000000004</v>
      </c>
      <c r="F21" s="6">
        <f t="shared" si="0"/>
        <v>8.55845184</v>
      </c>
      <c r="G21" s="6">
        <v>0.1578</v>
      </c>
      <c r="H21" s="6">
        <v>9.5421999999999993</v>
      </c>
      <c r="I21" s="6">
        <v>13.100099999999999</v>
      </c>
      <c r="J21" s="6">
        <v>2.0344000000000002</v>
      </c>
      <c r="K21" s="6">
        <v>0.86809999999999998</v>
      </c>
      <c r="L21" s="6">
        <v>0.114</v>
      </c>
      <c r="M21" s="6">
        <v>0</v>
      </c>
      <c r="N21" s="6">
        <v>0.87690000000000001</v>
      </c>
      <c r="O21" s="6">
        <v>0</v>
      </c>
      <c r="P21" s="6">
        <v>0</v>
      </c>
      <c r="Q21" s="6">
        <v>33.6</v>
      </c>
      <c r="R21" s="6">
        <v>261.10000000000002</v>
      </c>
      <c r="S21" s="6">
        <v>33.700000000000003</v>
      </c>
      <c r="T21" s="6">
        <v>48.4</v>
      </c>
      <c r="U21" s="6">
        <v>231.6</v>
      </c>
      <c r="V21" s="6">
        <v>54.2</v>
      </c>
      <c r="W21" s="6">
        <v>0</v>
      </c>
      <c r="X21" s="6">
        <v>16</v>
      </c>
      <c r="Y21" s="6">
        <v>470.2</v>
      </c>
      <c r="Z21" s="6">
        <v>10.199999999999999</v>
      </c>
      <c r="AA21" s="6">
        <v>58.9</v>
      </c>
      <c r="AB21" s="6">
        <v>0.7</v>
      </c>
      <c r="AC21" s="6">
        <v>0.2</v>
      </c>
      <c r="AD21" s="6">
        <v>149.4</v>
      </c>
      <c r="AE21" s="6">
        <v>4.5999999999999996</v>
      </c>
      <c r="AF21" s="6">
        <v>10.7</v>
      </c>
      <c r="AG21" s="6">
        <v>1.5</v>
      </c>
      <c r="AH21" s="6">
        <v>6.6</v>
      </c>
      <c r="AI21" s="6">
        <v>1.7</v>
      </c>
      <c r="AJ21" s="6">
        <v>0.5</v>
      </c>
      <c r="AK21" s="6">
        <v>1.8</v>
      </c>
      <c r="AL21" s="6">
        <v>0.3</v>
      </c>
      <c r="AM21" s="6">
        <v>1.9</v>
      </c>
      <c r="AN21" s="6">
        <v>0.4</v>
      </c>
      <c r="AO21" s="6">
        <v>1.2</v>
      </c>
      <c r="AP21" s="6">
        <v>0.2</v>
      </c>
      <c r="AQ21" s="6">
        <v>1.1000000000000001</v>
      </c>
      <c r="AR21" s="6">
        <v>0.2</v>
      </c>
      <c r="AS21" s="6">
        <v>1</v>
      </c>
      <c r="AT21" s="6">
        <v>0</v>
      </c>
      <c r="AU21" s="6">
        <v>0</v>
      </c>
      <c r="AV21" s="6">
        <v>0</v>
      </c>
      <c r="AW21" s="6">
        <v>3.2</v>
      </c>
      <c r="AX21" s="6">
        <v>0.8</v>
      </c>
      <c r="AY21" s="6">
        <v>0.3</v>
      </c>
      <c r="AZ21" s="6">
        <v>1252.2</v>
      </c>
      <c r="BA21" s="6">
        <v>0.7</v>
      </c>
      <c r="BB21" s="6">
        <v>-5.53</v>
      </c>
      <c r="BC21" s="6">
        <v>1.5</v>
      </c>
      <c r="BD21" s="6">
        <v>2.6749999999999998</v>
      </c>
      <c r="BE21" s="6">
        <v>6.19</v>
      </c>
    </row>
    <row r="22" spans="1:57" ht="15.6" x14ac:dyDescent="0.3">
      <c r="A22" s="6">
        <v>48.959699999999998</v>
      </c>
      <c r="B22" s="6">
        <v>0.51139999999999997</v>
      </c>
      <c r="C22" s="6">
        <v>14.8003</v>
      </c>
      <c r="D22" s="6">
        <v>2.3231000000000002</v>
      </c>
      <c r="E22" s="6">
        <v>6.4036</v>
      </c>
      <c r="F22" s="6">
        <f t="shared" si="0"/>
        <v>8.4939253800000003</v>
      </c>
      <c r="G22" s="6">
        <v>0.156</v>
      </c>
      <c r="H22" s="6">
        <v>9.6385000000000005</v>
      </c>
      <c r="I22" s="6">
        <v>13.184100000000001</v>
      </c>
      <c r="J22" s="6">
        <v>2.0108999999999999</v>
      </c>
      <c r="K22" s="6">
        <v>0.85809999999999997</v>
      </c>
      <c r="L22" s="6">
        <v>0.11269999999999999</v>
      </c>
      <c r="M22" s="6">
        <v>0</v>
      </c>
      <c r="N22" s="6">
        <v>0.86680000000000001</v>
      </c>
      <c r="O22" s="6">
        <v>0</v>
      </c>
      <c r="P22" s="6">
        <v>0</v>
      </c>
      <c r="Q22" s="6">
        <v>33.200000000000003</v>
      </c>
      <c r="R22" s="6">
        <v>258.10000000000002</v>
      </c>
      <c r="S22" s="6">
        <v>33.299999999999997</v>
      </c>
      <c r="T22" s="6">
        <v>47.8</v>
      </c>
      <c r="U22" s="6">
        <v>228.9</v>
      </c>
      <c r="V22" s="6">
        <v>53.6</v>
      </c>
      <c r="W22" s="6">
        <v>0</v>
      </c>
      <c r="X22" s="6">
        <v>15.8</v>
      </c>
      <c r="Y22" s="6">
        <v>464.8</v>
      </c>
      <c r="Z22" s="6">
        <v>10.1</v>
      </c>
      <c r="AA22" s="6">
        <v>58.2</v>
      </c>
      <c r="AB22" s="6">
        <v>0.7</v>
      </c>
      <c r="AC22" s="6">
        <v>0.2</v>
      </c>
      <c r="AD22" s="6">
        <v>147.69999999999999</v>
      </c>
      <c r="AE22" s="6">
        <v>4.5</v>
      </c>
      <c r="AF22" s="6">
        <v>10.5</v>
      </c>
      <c r="AG22" s="6">
        <v>1.5</v>
      </c>
      <c r="AH22" s="6">
        <v>6.5</v>
      </c>
      <c r="AI22" s="6">
        <v>1.7</v>
      </c>
      <c r="AJ22" s="6">
        <v>0.5</v>
      </c>
      <c r="AK22" s="6">
        <v>1.7</v>
      </c>
      <c r="AL22" s="6">
        <v>0.3</v>
      </c>
      <c r="AM22" s="6">
        <v>1.9</v>
      </c>
      <c r="AN22" s="6">
        <v>0.4</v>
      </c>
      <c r="AO22" s="6">
        <v>1.2</v>
      </c>
      <c r="AP22" s="6">
        <v>0.2</v>
      </c>
      <c r="AQ22" s="6">
        <v>1.1000000000000001</v>
      </c>
      <c r="AR22" s="6">
        <v>0.2</v>
      </c>
      <c r="AS22" s="6">
        <v>1</v>
      </c>
      <c r="AT22" s="6">
        <v>0</v>
      </c>
      <c r="AU22" s="6">
        <v>0</v>
      </c>
      <c r="AV22" s="6">
        <v>0</v>
      </c>
      <c r="AW22" s="6">
        <v>3.2</v>
      </c>
      <c r="AX22" s="6">
        <v>0.8</v>
      </c>
      <c r="AY22" s="6">
        <v>0.3</v>
      </c>
      <c r="AZ22" s="6">
        <v>1254.2</v>
      </c>
      <c r="BA22" s="6">
        <v>0.7</v>
      </c>
      <c r="BB22" s="6">
        <v>-5.51</v>
      </c>
      <c r="BC22" s="6">
        <v>1.5</v>
      </c>
      <c r="BD22" s="6">
        <v>2.6749999999999998</v>
      </c>
      <c r="BE22" s="6">
        <v>6.16</v>
      </c>
    </row>
    <row r="23" spans="1:57" ht="15.6" x14ac:dyDescent="0.3">
      <c r="A23" s="6">
        <v>48.966000000000001</v>
      </c>
      <c r="B23" s="6">
        <v>0.50539999999999996</v>
      </c>
      <c r="C23" s="6">
        <v>14.7333</v>
      </c>
      <c r="D23" s="6">
        <v>2.3056999999999999</v>
      </c>
      <c r="E23" s="6">
        <v>6.3548</v>
      </c>
      <c r="F23" s="6">
        <f t="shared" si="0"/>
        <v>8.4294688600000001</v>
      </c>
      <c r="G23" s="6">
        <v>0.1542</v>
      </c>
      <c r="H23" s="6">
        <v>9.7378</v>
      </c>
      <c r="I23" s="6">
        <v>13.266299999999999</v>
      </c>
      <c r="J23" s="6">
        <v>1.9875</v>
      </c>
      <c r="K23" s="6">
        <v>0.84809999999999997</v>
      </c>
      <c r="L23" s="6">
        <v>0.1114</v>
      </c>
      <c r="M23" s="6">
        <v>0</v>
      </c>
      <c r="N23" s="6">
        <v>0.85670000000000002</v>
      </c>
      <c r="O23" s="6">
        <v>0</v>
      </c>
      <c r="P23" s="6">
        <v>0</v>
      </c>
      <c r="Q23" s="6">
        <v>32.799999999999997</v>
      </c>
      <c r="R23" s="6">
        <v>255.1</v>
      </c>
      <c r="S23" s="6">
        <v>32.9</v>
      </c>
      <c r="T23" s="6">
        <v>47.3</v>
      </c>
      <c r="U23" s="6">
        <v>226.2</v>
      </c>
      <c r="V23" s="6">
        <v>52.9</v>
      </c>
      <c r="W23" s="6">
        <v>0</v>
      </c>
      <c r="X23" s="6">
        <v>15.6</v>
      </c>
      <c r="Y23" s="6">
        <v>459.3</v>
      </c>
      <c r="Z23" s="6">
        <v>10</v>
      </c>
      <c r="AA23" s="6">
        <v>57.6</v>
      </c>
      <c r="AB23" s="6">
        <v>0.7</v>
      </c>
      <c r="AC23" s="6">
        <v>0.2</v>
      </c>
      <c r="AD23" s="6">
        <v>146</v>
      </c>
      <c r="AE23" s="6">
        <v>4.4000000000000004</v>
      </c>
      <c r="AF23" s="6">
        <v>10.4</v>
      </c>
      <c r="AG23" s="6">
        <v>1.5</v>
      </c>
      <c r="AH23" s="6">
        <v>6.5</v>
      </c>
      <c r="AI23" s="6">
        <v>1.6</v>
      </c>
      <c r="AJ23" s="6">
        <v>0.5</v>
      </c>
      <c r="AK23" s="6">
        <v>1.7</v>
      </c>
      <c r="AL23" s="6">
        <v>0.3</v>
      </c>
      <c r="AM23" s="6">
        <v>1.9</v>
      </c>
      <c r="AN23" s="6">
        <v>0.4</v>
      </c>
      <c r="AO23" s="6">
        <v>1.1000000000000001</v>
      </c>
      <c r="AP23" s="6">
        <v>0.2</v>
      </c>
      <c r="AQ23" s="6">
        <v>1.1000000000000001</v>
      </c>
      <c r="AR23" s="6">
        <v>0.2</v>
      </c>
      <c r="AS23" s="6">
        <v>1</v>
      </c>
      <c r="AT23" s="6">
        <v>0</v>
      </c>
      <c r="AU23" s="6">
        <v>0</v>
      </c>
      <c r="AV23" s="6">
        <v>0</v>
      </c>
      <c r="AW23" s="6">
        <v>3.1</v>
      </c>
      <c r="AX23" s="6">
        <v>0.8</v>
      </c>
      <c r="AY23" s="6">
        <v>0.3</v>
      </c>
      <c r="AZ23" s="6">
        <v>1256.2</v>
      </c>
      <c r="BA23" s="6">
        <v>0.7</v>
      </c>
      <c r="BB23" s="6">
        <v>-5.49</v>
      </c>
      <c r="BC23" s="6">
        <v>1.5</v>
      </c>
      <c r="BD23" s="6">
        <v>2.6749999999999998</v>
      </c>
      <c r="BE23" s="6">
        <v>6.13</v>
      </c>
    </row>
    <row r="24" spans="1:57" ht="15.6" x14ac:dyDescent="0.3">
      <c r="A24" s="6">
        <v>48.971600000000002</v>
      </c>
      <c r="B24" s="6">
        <v>0.4995</v>
      </c>
      <c r="C24" s="6">
        <v>14.6654</v>
      </c>
      <c r="D24" s="6">
        <v>2.2884000000000002</v>
      </c>
      <c r="E24" s="6">
        <v>6.3061999999999996</v>
      </c>
      <c r="F24" s="6">
        <f t="shared" si="0"/>
        <v>8.3653023199999996</v>
      </c>
      <c r="G24" s="6">
        <v>0.15240000000000001</v>
      </c>
      <c r="H24" s="6">
        <v>9.84</v>
      </c>
      <c r="I24" s="6">
        <v>13.3466</v>
      </c>
      <c r="J24" s="6">
        <v>1.9641</v>
      </c>
      <c r="K24" s="6">
        <v>0.83809999999999996</v>
      </c>
      <c r="L24" s="6">
        <v>0.1101</v>
      </c>
      <c r="M24" s="6">
        <v>0</v>
      </c>
      <c r="N24" s="6">
        <v>0.84660000000000002</v>
      </c>
      <c r="O24" s="6">
        <v>0</v>
      </c>
      <c r="P24" s="6">
        <v>0</v>
      </c>
      <c r="Q24" s="6">
        <v>32.4</v>
      </c>
      <c r="R24" s="6">
        <v>252.1</v>
      </c>
      <c r="S24" s="6">
        <v>32.5</v>
      </c>
      <c r="T24" s="6">
        <v>46.7</v>
      </c>
      <c r="U24" s="6">
        <v>223.6</v>
      </c>
      <c r="V24" s="6">
        <v>52.3</v>
      </c>
      <c r="W24" s="6">
        <v>0</v>
      </c>
      <c r="X24" s="6">
        <v>15.4</v>
      </c>
      <c r="Y24" s="6">
        <v>454</v>
      </c>
      <c r="Z24" s="6">
        <v>9.9</v>
      </c>
      <c r="AA24" s="6">
        <v>56.9</v>
      </c>
      <c r="AB24" s="6">
        <v>0.7</v>
      </c>
      <c r="AC24" s="6">
        <v>0.2</v>
      </c>
      <c r="AD24" s="6">
        <v>144.30000000000001</v>
      </c>
      <c r="AE24" s="6">
        <v>4.4000000000000004</v>
      </c>
      <c r="AF24" s="6">
        <v>10.3</v>
      </c>
      <c r="AG24" s="6">
        <v>1.4</v>
      </c>
      <c r="AH24" s="6">
        <v>6.4</v>
      </c>
      <c r="AI24" s="6">
        <v>1.6</v>
      </c>
      <c r="AJ24" s="6">
        <v>0.5</v>
      </c>
      <c r="AK24" s="6">
        <v>1.7</v>
      </c>
      <c r="AL24" s="6">
        <v>0.3</v>
      </c>
      <c r="AM24" s="6">
        <v>1.8</v>
      </c>
      <c r="AN24" s="6">
        <v>0.4</v>
      </c>
      <c r="AO24" s="6">
        <v>1.1000000000000001</v>
      </c>
      <c r="AP24" s="6">
        <v>0.2</v>
      </c>
      <c r="AQ24" s="6">
        <v>1.1000000000000001</v>
      </c>
      <c r="AR24" s="6">
        <v>0.2</v>
      </c>
      <c r="AS24" s="6">
        <v>0.9</v>
      </c>
      <c r="AT24" s="6">
        <v>0</v>
      </c>
      <c r="AU24" s="6">
        <v>0</v>
      </c>
      <c r="AV24" s="6">
        <v>0</v>
      </c>
      <c r="AW24" s="6">
        <v>3.1</v>
      </c>
      <c r="AX24" s="6">
        <v>0.8</v>
      </c>
      <c r="AY24" s="6">
        <v>0.3</v>
      </c>
      <c r="AZ24" s="6">
        <v>1258.2</v>
      </c>
      <c r="BA24" s="6">
        <v>0.7</v>
      </c>
      <c r="BB24" s="6">
        <v>-5.47</v>
      </c>
      <c r="BC24" s="6">
        <v>1.5</v>
      </c>
      <c r="BD24" s="6">
        <v>2.6749999999999998</v>
      </c>
      <c r="BE24" s="6">
        <v>6.09</v>
      </c>
    </row>
    <row r="25" spans="1:57" ht="15.6" x14ac:dyDescent="0.3">
      <c r="A25" s="6">
        <v>48.9786</v>
      </c>
      <c r="B25" s="6">
        <v>0.49349999999999999</v>
      </c>
      <c r="C25" s="6">
        <v>14.598000000000001</v>
      </c>
      <c r="D25" s="6">
        <v>2.2711000000000001</v>
      </c>
      <c r="E25" s="6">
        <v>6.2557</v>
      </c>
      <c r="F25" s="6">
        <f t="shared" si="0"/>
        <v>8.2992357800000001</v>
      </c>
      <c r="G25" s="6">
        <v>0.15060000000000001</v>
      </c>
      <c r="H25" s="6">
        <v>9.9395000000000007</v>
      </c>
      <c r="I25" s="6">
        <v>13.430099999999999</v>
      </c>
      <c r="J25" s="6">
        <v>1.9407000000000001</v>
      </c>
      <c r="K25" s="6">
        <v>0.82809999999999995</v>
      </c>
      <c r="L25" s="6">
        <v>0.1087</v>
      </c>
      <c r="M25" s="6">
        <v>0</v>
      </c>
      <c r="N25" s="6">
        <v>0.83650000000000002</v>
      </c>
      <c r="O25" s="6">
        <v>0</v>
      </c>
      <c r="P25" s="6">
        <v>0</v>
      </c>
      <c r="Q25" s="6">
        <v>32</v>
      </c>
      <c r="R25" s="6">
        <v>249.1</v>
      </c>
      <c r="S25" s="6">
        <v>32.1</v>
      </c>
      <c r="T25" s="6">
        <v>46.2</v>
      </c>
      <c r="U25" s="6">
        <v>220.9</v>
      </c>
      <c r="V25" s="6">
        <v>51.7</v>
      </c>
      <c r="W25" s="6">
        <v>0</v>
      </c>
      <c r="X25" s="6">
        <v>15.2</v>
      </c>
      <c r="Y25" s="6">
        <v>448.5</v>
      </c>
      <c r="Z25" s="6">
        <v>9.8000000000000007</v>
      </c>
      <c r="AA25" s="6">
        <v>56.2</v>
      </c>
      <c r="AB25" s="6">
        <v>0.7</v>
      </c>
      <c r="AC25" s="6">
        <v>0.2</v>
      </c>
      <c r="AD25" s="6">
        <v>142.5</v>
      </c>
      <c r="AE25" s="6">
        <v>4.3</v>
      </c>
      <c r="AF25" s="6">
        <v>10.199999999999999</v>
      </c>
      <c r="AG25" s="6">
        <v>1.4</v>
      </c>
      <c r="AH25" s="6">
        <v>6.3</v>
      </c>
      <c r="AI25" s="6">
        <v>1.6</v>
      </c>
      <c r="AJ25" s="6">
        <v>0.5</v>
      </c>
      <c r="AK25" s="6">
        <v>1.7</v>
      </c>
      <c r="AL25" s="6">
        <v>0.3</v>
      </c>
      <c r="AM25" s="6">
        <v>1.8</v>
      </c>
      <c r="AN25" s="6">
        <v>0.4</v>
      </c>
      <c r="AO25" s="6">
        <v>1.1000000000000001</v>
      </c>
      <c r="AP25" s="6">
        <v>0.2</v>
      </c>
      <c r="AQ25" s="6">
        <v>1.1000000000000001</v>
      </c>
      <c r="AR25" s="6">
        <v>0.2</v>
      </c>
      <c r="AS25" s="6">
        <v>0.9</v>
      </c>
      <c r="AT25" s="6">
        <v>0</v>
      </c>
      <c r="AU25" s="6">
        <v>0</v>
      </c>
      <c r="AV25" s="6">
        <v>0</v>
      </c>
      <c r="AW25" s="6">
        <v>3.1</v>
      </c>
      <c r="AX25" s="6">
        <v>0.8</v>
      </c>
      <c r="AY25" s="6">
        <v>0.3</v>
      </c>
      <c r="AZ25" s="6">
        <v>1260.2</v>
      </c>
      <c r="BA25" s="6">
        <v>0.7</v>
      </c>
      <c r="BB25" s="6">
        <v>-5.45</v>
      </c>
      <c r="BC25" s="6">
        <v>1.4</v>
      </c>
      <c r="BD25" s="6">
        <v>2.6749999999999998</v>
      </c>
      <c r="BE25" s="6">
        <v>6.06</v>
      </c>
    </row>
    <row r="26" spans="1:57" ht="15.6" x14ac:dyDescent="0.3">
      <c r="A26" s="6">
        <v>48.9848</v>
      </c>
      <c r="B26" s="6">
        <v>0.48759999999999998</v>
      </c>
      <c r="C26" s="6">
        <v>14.5296</v>
      </c>
      <c r="D26" s="6">
        <v>2.2541000000000002</v>
      </c>
      <c r="E26" s="6">
        <v>6.2051999999999996</v>
      </c>
      <c r="F26" s="6">
        <f t="shared" si="0"/>
        <v>8.2334391799999995</v>
      </c>
      <c r="G26" s="6">
        <v>0.14879999999999999</v>
      </c>
      <c r="H26" s="6">
        <v>10.0419</v>
      </c>
      <c r="I26" s="6">
        <v>13.511799999999999</v>
      </c>
      <c r="J26" s="6">
        <v>1.9173</v>
      </c>
      <c r="K26" s="6">
        <v>0.81820000000000004</v>
      </c>
      <c r="L26" s="6">
        <v>0.1074</v>
      </c>
      <c r="M26" s="6">
        <v>0</v>
      </c>
      <c r="N26" s="6">
        <v>0.82640000000000002</v>
      </c>
      <c r="O26" s="6">
        <v>0</v>
      </c>
      <c r="P26" s="6">
        <v>0</v>
      </c>
      <c r="Q26" s="6">
        <v>31.7</v>
      </c>
      <c r="R26" s="6">
        <v>246.1</v>
      </c>
      <c r="S26" s="6">
        <v>31.7</v>
      </c>
      <c r="T26" s="6">
        <v>45.6</v>
      </c>
      <c r="U26" s="6">
        <v>218.3</v>
      </c>
      <c r="V26" s="6">
        <v>51.1</v>
      </c>
      <c r="W26" s="6">
        <v>0</v>
      </c>
      <c r="X26" s="6">
        <v>15</v>
      </c>
      <c r="Y26" s="6">
        <v>443.1</v>
      </c>
      <c r="Z26" s="6">
        <v>9.6999999999999993</v>
      </c>
      <c r="AA26" s="6">
        <v>55.5</v>
      </c>
      <c r="AB26" s="6">
        <v>0.7</v>
      </c>
      <c r="AC26" s="6">
        <v>0.2</v>
      </c>
      <c r="AD26" s="6">
        <v>140.80000000000001</v>
      </c>
      <c r="AE26" s="6">
        <v>4.3</v>
      </c>
      <c r="AF26" s="6">
        <v>10</v>
      </c>
      <c r="AG26" s="6">
        <v>1.4</v>
      </c>
      <c r="AH26" s="6">
        <v>6.2</v>
      </c>
      <c r="AI26" s="6">
        <v>1.6</v>
      </c>
      <c r="AJ26" s="6">
        <v>0.5</v>
      </c>
      <c r="AK26" s="6">
        <v>1.7</v>
      </c>
      <c r="AL26" s="6">
        <v>0.3</v>
      </c>
      <c r="AM26" s="6">
        <v>1.8</v>
      </c>
      <c r="AN26" s="6">
        <v>0.4</v>
      </c>
      <c r="AO26" s="6">
        <v>1.1000000000000001</v>
      </c>
      <c r="AP26" s="6">
        <v>0.2</v>
      </c>
      <c r="AQ26" s="6">
        <v>1.1000000000000001</v>
      </c>
      <c r="AR26" s="6">
        <v>0.2</v>
      </c>
      <c r="AS26" s="6">
        <v>0.9</v>
      </c>
      <c r="AT26" s="6">
        <v>0</v>
      </c>
      <c r="AU26" s="6">
        <v>0</v>
      </c>
      <c r="AV26" s="6">
        <v>0</v>
      </c>
      <c r="AW26" s="6">
        <v>3</v>
      </c>
      <c r="AX26" s="6">
        <v>0.8</v>
      </c>
      <c r="AY26" s="6">
        <v>0.3</v>
      </c>
      <c r="AZ26" s="6">
        <v>1262.2</v>
      </c>
      <c r="BA26" s="6">
        <v>0.7</v>
      </c>
      <c r="BB26" s="6">
        <v>-5.43</v>
      </c>
      <c r="BC26" s="6">
        <v>1.4</v>
      </c>
      <c r="BD26" s="6">
        <v>2.6749999999999998</v>
      </c>
      <c r="BE26" s="6">
        <v>6.03</v>
      </c>
    </row>
    <row r="27" spans="1:57" ht="15.6" x14ac:dyDescent="0.3">
      <c r="A27" s="6">
        <v>48.990600000000001</v>
      </c>
      <c r="B27" s="6">
        <v>0.48159999999999997</v>
      </c>
      <c r="C27" s="6">
        <v>14.459899999999999</v>
      </c>
      <c r="D27" s="6">
        <v>2.2372000000000001</v>
      </c>
      <c r="E27" s="6">
        <v>6.1543000000000001</v>
      </c>
      <c r="F27" s="6">
        <f t="shared" si="0"/>
        <v>8.1673325600000002</v>
      </c>
      <c r="G27" s="6">
        <v>0.1469</v>
      </c>
      <c r="H27" s="6">
        <v>10.1479</v>
      </c>
      <c r="I27" s="6">
        <v>13.5924</v>
      </c>
      <c r="J27" s="6">
        <v>1.8938999999999999</v>
      </c>
      <c r="K27" s="6">
        <v>0.80820000000000003</v>
      </c>
      <c r="L27" s="6">
        <v>0.1061</v>
      </c>
      <c r="M27" s="6">
        <v>0</v>
      </c>
      <c r="N27" s="6">
        <v>0.81630000000000003</v>
      </c>
      <c r="O27" s="6">
        <v>0</v>
      </c>
      <c r="P27" s="6">
        <v>0</v>
      </c>
      <c r="Q27" s="6">
        <v>31.3</v>
      </c>
      <c r="R27" s="6">
        <v>243.1</v>
      </c>
      <c r="S27" s="6">
        <v>31.3</v>
      </c>
      <c r="T27" s="6">
        <v>45.1</v>
      </c>
      <c r="U27" s="6">
        <v>215.6</v>
      </c>
      <c r="V27" s="6">
        <v>50.4</v>
      </c>
      <c r="W27" s="6">
        <v>0</v>
      </c>
      <c r="X27" s="6">
        <v>14.9</v>
      </c>
      <c r="Y27" s="6">
        <v>437.7</v>
      </c>
      <c r="Z27" s="6">
        <v>9.5</v>
      </c>
      <c r="AA27" s="6">
        <v>54.9</v>
      </c>
      <c r="AB27" s="6">
        <v>0.7</v>
      </c>
      <c r="AC27" s="6">
        <v>0.2</v>
      </c>
      <c r="AD27" s="6">
        <v>139.1</v>
      </c>
      <c r="AE27" s="6">
        <v>4.2</v>
      </c>
      <c r="AF27" s="6">
        <v>9.9</v>
      </c>
      <c r="AG27" s="6">
        <v>1.4</v>
      </c>
      <c r="AH27" s="6">
        <v>6.2</v>
      </c>
      <c r="AI27" s="6">
        <v>1.6</v>
      </c>
      <c r="AJ27" s="6">
        <v>0.5</v>
      </c>
      <c r="AK27" s="6">
        <v>1.6</v>
      </c>
      <c r="AL27" s="6">
        <v>0.3</v>
      </c>
      <c r="AM27" s="6">
        <v>1.8</v>
      </c>
      <c r="AN27" s="6">
        <v>0.4</v>
      </c>
      <c r="AO27" s="6">
        <v>1.1000000000000001</v>
      </c>
      <c r="AP27" s="6">
        <v>0.2</v>
      </c>
      <c r="AQ27" s="6">
        <v>1.1000000000000001</v>
      </c>
      <c r="AR27" s="6">
        <v>0.2</v>
      </c>
      <c r="AS27" s="6">
        <v>0.9</v>
      </c>
      <c r="AT27" s="6">
        <v>0</v>
      </c>
      <c r="AU27" s="6">
        <v>0</v>
      </c>
      <c r="AV27" s="6">
        <v>0</v>
      </c>
      <c r="AW27" s="6">
        <v>3</v>
      </c>
      <c r="AX27" s="6">
        <v>0.7</v>
      </c>
      <c r="AY27" s="6">
        <v>0.3</v>
      </c>
      <c r="AZ27" s="6">
        <v>1264.2</v>
      </c>
      <c r="BA27" s="6">
        <v>0.7</v>
      </c>
      <c r="BB27" s="6">
        <v>-5.41</v>
      </c>
      <c r="BC27" s="6">
        <v>1.4</v>
      </c>
      <c r="BD27" s="6">
        <v>2.6760000000000002</v>
      </c>
      <c r="BE27" s="6">
        <v>6</v>
      </c>
    </row>
    <row r="28" spans="1:57" ht="15.6" x14ac:dyDescent="0.3">
      <c r="A28" s="6">
        <v>48.997500000000002</v>
      </c>
      <c r="B28" s="6">
        <v>0.47570000000000001</v>
      </c>
      <c r="C28" s="6">
        <v>14.3912</v>
      </c>
      <c r="D28" s="6">
        <v>2.2202999999999999</v>
      </c>
      <c r="E28" s="6">
        <v>6.1021000000000001</v>
      </c>
      <c r="F28" s="6">
        <f t="shared" si="0"/>
        <v>8.0999259400000003</v>
      </c>
      <c r="G28" s="6">
        <v>0.14510000000000001</v>
      </c>
      <c r="H28" s="6">
        <v>10.250299999999999</v>
      </c>
      <c r="I28" s="6">
        <v>13.6753</v>
      </c>
      <c r="J28" s="6">
        <v>1.8705000000000001</v>
      </c>
      <c r="K28" s="6">
        <v>0.79820000000000002</v>
      </c>
      <c r="L28" s="6">
        <v>0.1048</v>
      </c>
      <c r="M28" s="6">
        <v>0</v>
      </c>
      <c r="N28" s="6">
        <v>0.80630000000000002</v>
      </c>
      <c r="O28" s="6">
        <v>0</v>
      </c>
      <c r="P28" s="6">
        <v>0</v>
      </c>
      <c r="Q28" s="6">
        <v>30.9</v>
      </c>
      <c r="R28" s="6">
        <v>240.1</v>
      </c>
      <c r="S28" s="6">
        <v>31</v>
      </c>
      <c r="T28" s="6">
        <v>44.5</v>
      </c>
      <c r="U28" s="6">
        <v>212.9</v>
      </c>
      <c r="V28" s="6">
        <v>49.8</v>
      </c>
      <c r="W28" s="6">
        <v>0</v>
      </c>
      <c r="X28" s="6">
        <v>14.7</v>
      </c>
      <c r="Y28" s="6">
        <v>432.3</v>
      </c>
      <c r="Z28" s="6">
        <v>9.4</v>
      </c>
      <c r="AA28" s="6">
        <v>54.2</v>
      </c>
      <c r="AB28" s="6">
        <v>0.7</v>
      </c>
      <c r="AC28" s="6">
        <v>0.2</v>
      </c>
      <c r="AD28" s="6">
        <v>137.4</v>
      </c>
      <c r="AE28" s="6">
        <v>4.2</v>
      </c>
      <c r="AF28" s="6">
        <v>9.8000000000000007</v>
      </c>
      <c r="AG28" s="6">
        <v>1.4</v>
      </c>
      <c r="AH28" s="6">
        <v>6.1</v>
      </c>
      <c r="AI28" s="6">
        <v>1.5</v>
      </c>
      <c r="AJ28" s="6">
        <v>0.5</v>
      </c>
      <c r="AK28" s="6">
        <v>1.6</v>
      </c>
      <c r="AL28" s="6">
        <v>0.3</v>
      </c>
      <c r="AM28" s="6">
        <v>1.8</v>
      </c>
      <c r="AN28" s="6">
        <v>0.4</v>
      </c>
      <c r="AO28" s="6">
        <v>1.1000000000000001</v>
      </c>
      <c r="AP28" s="6">
        <v>0.2</v>
      </c>
      <c r="AQ28" s="6">
        <v>1</v>
      </c>
      <c r="AR28" s="6">
        <v>0.2</v>
      </c>
      <c r="AS28" s="6">
        <v>0.9</v>
      </c>
      <c r="AT28" s="6">
        <v>0</v>
      </c>
      <c r="AU28" s="6">
        <v>0</v>
      </c>
      <c r="AV28" s="6">
        <v>0</v>
      </c>
      <c r="AW28" s="6">
        <v>3</v>
      </c>
      <c r="AX28" s="6">
        <v>0.7</v>
      </c>
      <c r="AY28" s="6">
        <v>0.2</v>
      </c>
      <c r="AZ28" s="6">
        <v>1266.2</v>
      </c>
      <c r="BA28" s="6">
        <v>0.7</v>
      </c>
      <c r="BB28" s="6">
        <v>-5.39</v>
      </c>
      <c r="BC28" s="6">
        <v>1.4</v>
      </c>
      <c r="BD28" s="6">
        <v>2.6760000000000002</v>
      </c>
      <c r="BE28" s="6">
        <v>5.97</v>
      </c>
    </row>
    <row r="29" spans="1:57" ht="15.6" x14ac:dyDescent="0.3">
      <c r="A29" s="6">
        <v>49.003900000000002</v>
      </c>
      <c r="B29" s="6">
        <v>0.46970000000000001</v>
      </c>
      <c r="C29" s="6">
        <v>14.321099999999999</v>
      </c>
      <c r="D29" s="6">
        <v>2.2035999999999998</v>
      </c>
      <c r="E29" s="6">
        <v>6.0495000000000001</v>
      </c>
      <c r="F29" s="6">
        <f t="shared" si="0"/>
        <v>8.0322992800000002</v>
      </c>
      <c r="G29" s="6">
        <v>0.14330000000000001</v>
      </c>
      <c r="H29" s="6">
        <v>10.356299999999999</v>
      </c>
      <c r="I29" s="6">
        <v>13.757</v>
      </c>
      <c r="J29" s="6">
        <v>1.8471</v>
      </c>
      <c r="K29" s="6">
        <v>0.78820000000000001</v>
      </c>
      <c r="L29" s="6">
        <v>0.10349999999999999</v>
      </c>
      <c r="M29" s="6">
        <v>0</v>
      </c>
      <c r="N29" s="6">
        <v>0.79610000000000003</v>
      </c>
      <c r="O29" s="6">
        <v>0</v>
      </c>
      <c r="P29" s="6">
        <v>0</v>
      </c>
      <c r="Q29" s="6">
        <v>30.5</v>
      </c>
      <c r="R29" s="6">
        <v>237.1</v>
      </c>
      <c r="S29" s="6">
        <v>30.6</v>
      </c>
      <c r="T29" s="6">
        <v>43.9</v>
      </c>
      <c r="U29" s="6">
        <v>210.3</v>
      </c>
      <c r="V29" s="6">
        <v>49.2</v>
      </c>
      <c r="W29" s="6">
        <v>0</v>
      </c>
      <c r="X29" s="6">
        <v>14.5</v>
      </c>
      <c r="Y29" s="6">
        <v>426.9</v>
      </c>
      <c r="Z29" s="6">
        <v>9.3000000000000007</v>
      </c>
      <c r="AA29" s="6">
        <v>53.5</v>
      </c>
      <c r="AB29" s="6">
        <v>0.7</v>
      </c>
      <c r="AC29" s="6">
        <v>0.2</v>
      </c>
      <c r="AD29" s="6">
        <v>135.69999999999999</v>
      </c>
      <c r="AE29" s="6">
        <v>4.0999999999999996</v>
      </c>
      <c r="AF29" s="6">
        <v>9.6999999999999993</v>
      </c>
      <c r="AG29" s="6">
        <v>1.4</v>
      </c>
      <c r="AH29" s="6">
        <v>6</v>
      </c>
      <c r="AI29" s="6">
        <v>1.5</v>
      </c>
      <c r="AJ29" s="6">
        <v>0.5</v>
      </c>
      <c r="AK29" s="6">
        <v>1.6</v>
      </c>
      <c r="AL29" s="6">
        <v>0.3</v>
      </c>
      <c r="AM29" s="6">
        <v>1.7</v>
      </c>
      <c r="AN29" s="6">
        <v>0.4</v>
      </c>
      <c r="AO29" s="6">
        <v>1.1000000000000001</v>
      </c>
      <c r="AP29" s="6">
        <v>0.2</v>
      </c>
      <c r="AQ29" s="6">
        <v>1</v>
      </c>
      <c r="AR29" s="6">
        <v>0.2</v>
      </c>
      <c r="AS29" s="6">
        <v>0.9</v>
      </c>
      <c r="AT29" s="6">
        <v>0</v>
      </c>
      <c r="AU29" s="6">
        <v>0</v>
      </c>
      <c r="AV29" s="6">
        <v>0</v>
      </c>
      <c r="AW29" s="6">
        <v>2.9</v>
      </c>
      <c r="AX29" s="6">
        <v>0.7</v>
      </c>
      <c r="AY29" s="6">
        <v>0.2</v>
      </c>
      <c r="AZ29" s="6">
        <v>1268.2</v>
      </c>
      <c r="BA29" s="6">
        <v>0.7</v>
      </c>
      <c r="BB29" s="6">
        <v>-5.37</v>
      </c>
      <c r="BC29" s="6">
        <v>1.4</v>
      </c>
      <c r="BD29" s="6">
        <v>2.6760000000000002</v>
      </c>
      <c r="BE29" s="6">
        <v>5.93</v>
      </c>
    </row>
    <row r="30" spans="1:57" ht="15.6" x14ac:dyDescent="0.3">
      <c r="A30" s="6">
        <v>49.0105</v>
      </c>
      <c r="B30" s="6">
        <v>0.46379999999999999</v>
      </c>
      <c r="C30" s="6">
        <v>14.251200000000001</v>
      </c>
      <c r="D30" s="6">
        <v>2.1869999999999998</v>
      </c>
      <c r="E30" s="6">
        <v>5.9962999999999997</v>
      </c>
      <c r="F30" s="6">
        <f t="shared" si="0"/>
        <v>7.9641625999999999</v>
      </c>
      <c r="G30" s="6">
        <v>0.14149999999999999</v>
      </c>
      <c r="H30" s="6">
        <v>10.4618</v>
      </c>
      <c r="I30" s="6">
        <v>13.839</v>
      </c>
      <c r="J30" s="6">
        <v>1.8237000000000001</v>
      </c>
      <c r="K30" s="6">
        <v>0.7782</v>
      </c>
      <c r="L30" s="6">
        <v>0.1022</v>
      </c>
      <c r="M30" s="6">
        <v>0</v>
      </c>
      <c r="N30" s="6">
        <v>0.78610000000000002</v>
      </c>
      <c r="O30" s="6">
        <v>0</v>
      </c>
      <c r="P30" s="6">
        <v>0</v>
      </c>
      <c r="Q30" s="6">
        <v>30.1</v>
      </c>
      <c r="R30" s="6">
        <v>234.1</v>
      </c>
      <c r="S30" s="6">
        <v>30.2</v>
      </c>
      <c r="T30" s="6">
        <v>43.4</v>
      </c>
      <c r="U30" s="6">
        <v>207.6</v>
      </c>
      <c r="V30" s="6">
        <v>48.6</v>
      </c>
      <c r="W30" s="6">
        <v>0</v>
      </c>
      <c r="X30" s="6">
        <v>14.3</v>
      </c>
      <c r="Y30" s="6">
        <v>421.5</v>
      </c>
      <c r="Z30" s="6">
        <v>9.1999999999999993</v>
      </c>
      <c r="AA30" s="6">
        <v>52.8</v>
      </c>
      <c r="AB30" s="6">
        <v>0.7</v>
      </c>
      <c r="AC30" s="6">
        <v>0.1</v>
      </c>
      <c r="AD30" s="6">
        <v>133.9</v>
      </c>
      <c r="AE30" s="6">
        <v>4.0999999999999996</v>
      </c>
      <c r="AF30" s="6">
        <v>9.6</v>
      </c>
      <c r="AG30" s="6">
        <v>1.3</v>
      </c>
      <c r="AH30" s="6">
        <v>5.9</v>
      </c>
      <c r="AI30" s="6">
        <v>1.5</v>
      </c>
      <c r="AJ30" s="6">
        <v>0.5</v>
      </c>
      <c r="AK30" s="6">
        <v>1.6</v>
      </c>
      <c r="AL30" s="6">
        <v>0.3</v>
      </c>
      <c r="AM30" s="6">
        <v>1.7</v>
      </c>
      <c r="AN30" s="6">
        <v>0.4</v>
      </c>
      <c r="AO30" s="6">
        <v>1.1000000000000001</v>
      </c>
      <c r="AP30" s="6">
        <v>0.1</v>
      </c>
      <c r="AQ30" s="6">
        <v>1</v>
      </c>
      <c r="AR30" s="6">
        <v>0.1</v>
      </c>
      <c r="AS30" s="6">
        <v>0.9</v>
      </c>
      <c r="AT30" s="6">
        <v>0</v>
      </c>
      <c r="AU30" s="6">
        <v>0</v>
      </c>
      <c r="AV30" s="6">
        <v>0</v>
      </c>
      <c r="AW30" s="6">
        <v>2.9</v>
      </c>
      <c r="AX30" s="6">
        <v>0.7</v>
      </c>
      <c r="AY30" s="6">
        <v>0.2</v>
      </c>
      <c r="AZ30" s="6">
        <v>1270.2</v>
      </c>
      <c r="BA30" s="6">
        <v>0.7</v>
      </c>
      <c r="BB30" s="6">
        <v>-5.35</v>
      </c>
      <c r="BC30" s="6">
        <v>1.4</v>
      </c>
      <c r="BD30" s="6">
        <v>2.6760000000000002</v>
      </c>
      <c r="BE30" s="6">
        <v>5.9</v>
      </c>
    </row>
    <row r="31" spans="1:57" ht="15.6" x14ac:dyDescent="0.3">
      <c r="A31" s="6">
        <v>49.017600000000002</v>
      </c>
      <c r="B31" s="6">
        <v>0.45779999999999998</v>
      </c>
      <c r="C31" s="6">
        <v>14.180899999999999</v>
      </c>
      <c r="D31" s="6">
        <v>2.1703999999999999</v>
      </c>
      <c r="E31" s="6">
        <v>5.9420999999999999</v>
      </c>
      <c r="F31" s="6">
        <f t="shared" si="0"/>
        <v>7.8950259200000001</v>
      </c>
      <c r="G31" s="6">
        <v>0.13969999999999999</v>
      </c>
      <c r="H31" s="6">
        <v>10.567500000000001</v>
      </c>
      <c r="I31" s="6">
        <v>13.921900000000001</v>
      </c>
      <c r="J31" s="6">
        <v>1.8003</v>
      </c>
      <c r="K31" s="6">
        <v>0.76819999999999999</v>
      </c>
      <c r="L31" s="6">
        <v>0.1009</v>
      </c>
      <c r="M31" s="6">
        <v>0</v>
      </c>
      <c r="N31" s="6">
        <v>0.77600000000000002</v>
      </c>
      <c r="O31" s="6">
        <v>0</v>
      </c>
      <c r="P31" s="6">
        <v>0</v>
      </c>
      <c r="Q31" s="6">
        <v>29.7</v>
      </c>
      <c r="R31" s="6">
        <v>231.1</v>
      </c>
      <c r="S31" s="6">
        <v>29.8</v>
      </c>
      <c r="T31" s="6">
        <v>42.8</v>
      </c>
      <c r="U31" s="6">
        <v>204.9</v>
      </c>
      <c r="V31" s="6">
        <v>48</v>
      </c>
      <c r="W31" s="6">
        <v>0</v>
      </c>
      <c r="X31" s="6">
        <v>14.1</v>
      </c>
      <c r="Y31" s="6">
        <v>416.1</v>
      </c>
      <c r="Z31" s="6">
        <v>9.1</v>
      </c>
      <c r="AA31" s="6">
        <v>52.1</v>
      </c>
      <c r="AB31" s="6">
        <v>0.6</v>
      </c>
      <c r="AC31" s="6">
        <v>0.1</v>
      </c>
      <c r="AD31" s="6">
        <v>132.19999999999999</v>
      </c>
      <c r="AE31" s="6">
        <v>4</v>
      </c>
      <c r="AF31" s="6">
        <v>9.4</v>
      </c>
      <c r="AG31" s="6">
        <v>1.3</v>
      </c>
      <c r="AH31" s="6">
        <v>5.9</v>
      </c>
      <c r="AI31" s="6">
        <v>1.5</v>
      </c>
      <c r="AJ31" s="6">
        <v>0.5</v>
      </c>
      <c r="AK31" s="6">
        <v>1.6</v>
      </c>
      <c r="AL31" s="6">
        <v>0.3</v>
      </c>
      <c r="AM31" s="6">
        <v>1.7</v>
      </c>
      <c r="AN31" s="6">
        <v>0.4</v>
      </c>
      <c r="AO31" s="6">
        <v>1</v>
      </c>
      <c r="AP31" s="6">
        <v>0.1</v>
      </c>
      <c r="AQ31" s="6">
        <v>1</v>
      </c>
      <c r="AR31" s="6">
        <v>0.1</v>
      </c>
      <c r="AS31" s="6">
        <v>0.9</v>
      </c>
      <c r="AT31" s="6">
        <v>0</v>
      </c>
      <c r="AU31" s="6">
        <v>0</v>
      </c>
      <c r="AV31" s="6">
        <v>0</v>
      </c>
      <c r="AW31" s="6">
        <v>2.8</v>
      </c>
      <c r="AX31" s="6">
        <v>0.7</v>
      </c>
      <c r="AY31" s="6">
        <v>0.2</v>
      </c>
      <c r="AZ31" s="6">
        <v>1272.2</v>
      </c>
      <c r="BA31" s="6">
        <v>0.7</v>
      </c>
      <c r="BB31" s="6">
        <v>-5.33</v>
      </c>
      <c r="BC31" s="6">
        <v>1.4</v>
      </c>
      <c r="BD31" s="6">
        <v>2.6760000000000002</v>
      </c>
      <c r="BE31" s="6">
        <v>5.87</v>
      </c>
    </row>
    <row r="32" spans="1:57" ht="15.6" x14ac:dyDescent="0.3">
      <c r="A32" s="6">
        <v>49.024099999999997</v>
      </c>
      <c r="B32" s="6">
        <v>0.45190000000000002</v>
      </c>
      <c r="C32" s="6">
        <v>14.109299999999999</v>
      </c>
      <c r="D32" s="6">
        <v>2.1539999999999999</v>
      </c>
      <c r="E32" s="6">
        <v>5.8875000000000002</v>
      </c>
      <c r="F32" s="6">
        <f t="shared" si="0"/>
        <v>7.8256692000000001</v>
      </c>
      <c r="G32" s="6">
        <v>0.13789999999999999</v>
      </c>
      <c r="H32" s="6">
        <v>10.6767</v>
      </c>
      <c r="I32" s="6">
        <v>14.003500000000001</v>
      </c>
      <c r="J32" s="6">
        <v>1.7768999999999999</v>
      </c>
      <c r="K32" s="6">
        <v>0.75819999999999999</v>
      </c>
      <c r="L32" s="6">
        <v>9.9599999999999994E-2</v>
      </c>
      <c r="M32" s="6">
        <v>0</v>
      </c>
      <c r="N32" s="6">
        <v>0.76590000000000003</v>
      </c>
      <c r="O32" s="6">
        <v>0</v>
      </c>
      <c r="P32" s="6">
        <v>0</v>
      </c>
      <c r="Q32" s="6">
        <v>29.3</v>
      </c>
      <c r="R32" s="6">
        <v>228.1</v>
      </c>
      <c r="S32" s="6">
        <v>29.4</v>
      </c>
      <c r="T32" s="6">
        <v>42.3</v>
      </c>
      <c r="U32" s="6">
        <v>202.3</v>
      </c>
      <c r="V32" s="6">
        <v>47.3</v>
      </c>
      <c r="W32" s="6">
        <v>0</v>
      </c>
      <c r="X32" s="6">
        <v>13.9</v>
      </c>
      <c r="Y32" s="6">
        <v>410.7</v>
      </c>
      <c r="Z32" s="6">
        <v>8.9</v>
      </c>
      <c r="AA32" s="6">
        <v>51.5</v>
      </c>
      <c r="AB32" s="6">
        <v>0.6</v>
      </c>
      <c r="AC32" s="6">
        <v>0.1</v>
      </c>
      <c r="AD32" s="6">
        <v>130.5</v>
      </c>
      <c r="AE32" s="6">
        <v>4</v>
      </c>
      <c r="AF32" s="6">
        <v>9.3000000000000007</v>
      </c>
      <c r="AG32" s="6">
        <v>1.3</v>
      </c>
      <c r="AH32" s="6">
        <v>5.8</v>
      </c>
      <c r="AI32" s="6">
        <v>1.5</v>
      </c>
      <c r="AJ32" s="6">
        <v>0.5</v>
      </c>
      <c r="AK32" s="6">
        <v>1.5</v>
      </c>
      <c r="AL32" s="6">
        <v>0.3</v>
      </c>
      <c r="AM32" s="6">
        <v>1.7</v>
      </c>
      <c r="AN32" s="6">
        <v>0.4</v>
      </c>
      <c r="AO32" s="6">
        <v>1</v>
      </c>
      <c r="AP32" s="6">
        <v>0.1</v>
      </c>
      <c r="AQ32" s="6">
        <v>1</v>
      </c>
      <c r="AR32" s="6">
        <v>0.1</v>
      </c>
      <c r="AS32" s="6">
        <v>0.9</v>
      </c>
      <c r="AT32" s="6">
        <v>0</v>
      </c>
      <c r="AU32" s="6">
        <v>0</v>
      </c>
      <c r="AV32" s="6">
        <v>0</v>
      </c>
      <c r="AW32" s="6">
        <v>2.8</v>
      </c>
      <c r="AX32" s="6">
        <v>0.7</v>
      </c>
      <c r="AY32" s="6">
        <v>0.2</v>
      </c>
      <c r="AZ32" s="6">
        <v>1274.2</v>
      </c>
      <c r="BA32" s="6">
        <v>0.7</v>
      </c>
      <c r="BB32" s="6">
        <v>-5.31</v>
      </c>
      <c r="BC32" s="6">
        <v>1.4</v>
      </c>
      <c r="BD32" s="6">
        <v>2.6760000000000002</v>
      </c>
      <c r="BE32" s="6">
        <v>5.84</v>
      </c>
    </row>
    <row r="33" spans="1:57" ht="15.6" x14ac:dyDescent="0.3">
      <c r="A33" s="6">
        <v>49.030900000000003</v>
      </c>
      <c r="B33" s="6">
        <v>0.44590000000000002</v>
      </c>
      <c r="C33" s="6">
        <v>14.038</v>
      </c>
      <c r="D33" s="6">
        <v>2.1375999999999999</v>
      </c>
      <c r="E33" s="6">
        <v>5.8324999999999996</v>
      </c>
      <c r="F33" s="6">
        <f t="shared" si="0"/>
        <v>7.7559124799999992</v>
      </c>
      <c r="G33" s="6">
        <v>0.1361</v>
      </c>
      <c r="H33" s="6">
        <v>10.785299999999999</v>
      </c>
      <c r="I33" s="6">
        <v>14.0853</v>
      </c>
      <c r="J33" s="6">
        <v>1.7536</v>
      </c>
      <c r="K33" s="6">
        <v>0.74829999999999997</v>
      </c>
      <c r="L33" s="6">
        <v>9.8299999999999998E-2</v>
      </c>
      <c r="M33" s="6">
        <v>0</v>
      </c>
      <c r="N33" s="6">
        <v>0.75580000000000003</v>
      </c>
      <c r="O33" s="6">
        <v>0</v>
      </c>
      <c r="P33" s="6">
        <v>0</v>
      </c>
      <c r="Q33" s="6">
        <v>28.9</v>
      </c>
      <c r="R33" s="6">
        <v>225.1</v>
      </c>
      <c r="S33" s="6">
        <v>29</v>
      </c>
      <c r="T33" s="6">
        <v>41.7</v>
      </c>
      <c r="U33" s="6">
        <v>199.6</v>
      </c>
      <c r="V33" s="6">
        <v>46.7</v>
      </c>
      <c r="W33" s="6">
        <v>0</v>
      </c>
      <c r="X33" s="6">
        <v>13.8</v>
      </c>
      <c r="Y33" s="6">
        <v>405.3</v>
      </c>
      <c r="Z33" s="6">
        <v>8.8000000000000007</v>
      </c>
      <c r="AA33" s="6">
        <v>50.8</v>
      </c>
      <c r="AB33" s="6">
        <v>0.6</v>
      </c>
      <c r="AC33" s="6">
        <v>0.1</v>
      </c>
      <c r="AD33" s="6">
        <v>128.80000000000001</v>
      </c>
      <c r="AE33" s="6">
        <v>3.9</v>
      </c>
      <c r="AF33" s="6">
        <v>9.1999999999999993</v>
      </c>
      <c r="AG33" s="6">
        <v>1.3</v>
      </c>
      <c r="AH33" s="6">
        <v>5.7</v>
      </c>
      <c r="AI33" s="6">
        <v>1.5</v>
      </c>
      <c r="AJ33" s="6">
        <v>0.5</v>
      </c>
      <c r="AK33" s="6">
        <v>1.5</v>
      </c>
      <c r="AL33" s="6">
        <v>0.3</v>
      </c>
      <c r="AM33" s="6">
        <v>1.6</v>
      </c>
      <c r="AN33" s="6">
        <v>0.3</v>
      </c>
      <c r="AO33" s="6">
        <v>1</v>
      </c>
      <c r="AP33" s="6">
        <v>0.1</v>
      </c>
      <c r="AQ33" s="6">
        <v>1</v>
      </c>
      <c r="AR33" s="6">
        <v>0.1</v>
      </c>
      <c r="AS33" s="6">
        <v>0.8</v>
      </c>
      <c r="AT33" s="6">
        <v>0</v>
      </c>
      <c r="AU33" s="6">
        <v>0</v>
      </c>
      <c r="AV33" s="6">
        <v>0</v>
      </c>
      <c r="AW33" s="6">
        <v>2.8</v>
      </c>
      <c r="AX33" s="6">
        <v>0.7</v>
      </c>
      <c r="AY33" s="6">
        <v>0.2</v>
      </c>
      <c r="AZ33" s="6">
        <v>1276.2</v>
      </c>
      <c r="BA33" s="6">
        <v>0.7</v>
      </c>
      <c r="BB33" s="6">
        <v>-5.29</v>
      </c>
      <c r="BC33" s="6">
        <v>1.4</v>
      </c>
      <c r="BD33" s="6">
        <v>2.6760000000000002</v>
      </c>
      <c r="BE33" s="6">
        <v>5.81</v>
      </c>
    </row>
    <row r="34" spans="1:57" ht="15.6" x14ac:dyDescent="0.3">
      <c r="A34" s="6">
        <v>49.038200000000003</v>
      </c>
      <c r="B34" s="6">
        <v>0.44</v>
      </c>
      <c r="C34" s="6">
        <v>13.9658</v>
      </c>
      <c r="D34" s="6">
        <v>2.1212</v>
      </c>
      <c r="E34" s="6">
        <v>5.7759999999999998</v>
      </c>
      <c r="F34" s="6">
        <f t="shared" si="0"/>
        <v>7.6846557600000001</v>
      </c>
      <c r="G34" s="6">
        <v>0.13420000000000001</v>
      </c>
      <c r="H34" s="6">
        <v>10.8947</v>
      </c>
      <c r="I34" s="6">
        <v>14.1686</v>
      </c>
      <c r="J34" s="6">
        <v>1.73</v>
      </c>
      <c r="K34" s="6">
        <v>0.73819999999999997</v>
      </c>
      <c r="L34" s="6">
        <v>9.69E-2</v>
      </c>
      <c r="M34" s="6">
        <v>0</v>
      </c>
      <c r="N34" s="6">
        <v>0.74570000000000003</v>
      </c>
      <c r="O34" s="6">
        <v>0</v>
      </c>
      <c r="P34" s="6">
        <v>0</v>
      </c>
      <c r="Q34" s="6">
        <v>28.6</v>
      </c>
      <c r="R34" s="6">
        <v>222.1</v>
      </c>
      <c r="S34" s="6">
        <v>28.6</v>
      </c>
      <c r="T34" s="6">
        <v>41.2</v>
      </c>
      <c r="U34" s="6">
        <v>196.9</v>
      </c>
      <c r="V34" s="6">
        <v>46.1</v>
      </c>
      <c r="W34" s="6">
        <v>0</v>
      </c>
      <c r="X34" s="6">
        <v>13.6</v>
      </c>
      <c r="Y34" s="6">
        <v>399.8</v>
      </c>
      <c r="Z34" s="6">
        <v>8.6999999999999993</v>
      </c>
      <c r="AA34" s="6">
        <v>50.1</v>
      </c>
      <c r="AB34" s="6">
        <v>0.6</v>
      </c>
      <c r="AC34" s="6">
        <v>0.1</v>
      </c>
      <c r="AD34" s="6">
        <v>127.1</v>
      </c>
      <c r="AE34" s="6">
        <v>3.9</v>
      </c>
      <c r="AF34" s="6">
        <v>9.1</v>
      </c>
      <c r="AG34" s="6">
        <v>1.3</v>
      </c>
      <c r="AH34" s="6">
        <v>5.6</v>
      </c>
      <c r="AI34" s="6">
        <v>1.4</v>
      </c>
      <c r="AJ34" s="6">
        <v>0.5</v>
      </c>
      <c r="AK34" s="6">
        <v>1.5</v>
      </c>
      <c r="AL34" s="6">
        <v>0.3</v>
      </c>
      <c r="AM34" s="6">
        <v>1.6</v>
      </c>
      <c r="AN34" s="6">
        <v>0.3</v>
      </c>
      <c r="AO34" s="6">
        <v>1</v>
      </c>
      <c r="AP34" s="6">
        <v>0.1</v>
      </c>
      <c r="AQ34" s="6">
        <v>1</v>
      </c>
      <c r="AR34" s="6">
        <v>0.1</v>
      </c>
      <c r="AS34" s="6">
        <v>0.8</v>
      </c>
      <c r="AT34" s="6">
        <v>0</v>
      </c>
      <c r="AU34" s="6">
        <v>0</v>
      </c>
      <c r="AV34" s="6">
        <v>0</v>
      </c>
      <c r="AW34" s="6">
        <v>2.7</v>
      </c>
      <c r="AX34" s="6">
        <v>0.7</v>
      </c>
      <c r="AY34" s="6">
        <v>0.2</v>
      </c>
      <c r="AZ34" s="6">
        <v>1278.3</v>
      </c>
      <c r="BA34" s="6">
        <v>0.7</v>
      </c>
      <c r="BB34" s="6">
        <v>-5.27</v>
      </c>
      <c r="BC34" s="6">
        <v>1.4</v>
      </c>
      <c r="BD34" s="6">
        <v>2.6760000000000002</v>
      </c>
      <c r="BE34" s="6">
        <v>5.78</v>
      </c>
    </row>
    <row r="35" spans="1:57" ht="15.6" x14ac:dyDescent="0.3">
      <c r="A35" s="14">
        <v>49.043599999999998</v>
      </c>
      <c r="B35" s="14">
        <v>0.43490000000000001</v>
      </c>
      <c r="C35" s="14">
        <v>13.9033</v>
      </c>
      <c r="D35" s="14">
        <v>2.1074000000000002</v>
      </c>
      <c r="E35" s="14">
        <v>5.7279999999999998</v>
      </c>
      <c r="F35" s="14">
        <f t="shared" si="0"/>
        <v>7.6242385200000005</v>
      </c>
      <c r="G35" s="14">
        <v>0.13270000000000001</v>
      </c>
      <c r="H35" s="14">
        <v>10.991400000000001</v>
      </c>
      <c r="I35" s="14">
        <v>14.237299999999999</v>
      </c>
      <c r="J35" s="14">
        <v>1.71</v>
      </c>
      <c r="K35" s="14">
        <v>0.72970000000000002</v>
      </c>
      <c r="L35" s="14">
        <v>9.5799999999999996E-2</v>
      </c>
      <c r="M35" s="14">
        <v>0</v>
      </c>
      <c r="N35" s="14">
        <v>0.73709999999999998</v>
      </c>
      <c r="O35" s="14">
        <v>0</v>
      </c>
      <c r="P35" s="14">
        <v>0</v>
      </c>
      <c r="Q35" s="14">
        <v>28.2</v>
      </c>
      <c r="R35" s="14">
        <v>219.5</v>
      </c>
      <c r="S35" s="14">
        <v>28.3</v>
      </c>
      <c r="T35" s="14">
        <v>40.700000000000003</v>
      </c>
      <c r="U35" s="14">
        <v>194.7</v>
      </c>
      <c r="V35" s="14">
        <v>45.6</v>
      </c>
      <c r="W35" s="14">
        <v>0</v>
      </c>
      <c r="X35" s="14">
        <v>13.4</v>
      </c>
      <c r="Y35" s="14">
        <v>395.2</v>
      </c>
      <c r="Z35" s="14">
        <v>8.6</v>
      </c>
      <c r="AA35" s="14">
        <v>49.5</v>
      </c>
      <c r="AB35" s="14">
        <v>0.6</v>
      </c>
      <c r="AC35" s="14">
        <v>0.1</v>
      </c>
      <c r="AD35" s="14">
        <v>125.6</v>
      </c>
      <c r="AE35" s="14">
        <v>3.8</v>
      </c>
      <c r="AF35" s="14">
        <v>9</v>
      </c>
      <c r="AG35" s="14">
        <v>1.3</v>
      </c>
      <c r="AH35" s="14">
        <v>5.6</v>
      </c>
      <c r="AI35" s="14">
        <v>1.4</v>
      </c>
      <c r="AJ35" s="14">
        <v>0.4</v>
      </c>
      <c r="AK35" s="14">
        <v>1.5</v>
      </c>
      <c r="AL35" s="14">
        <v>0.3</v>
      </c>
      <c r="AM35" s="14">
        <v>1.6</v>
      </c>
      <c r="AN35" s="14">
        <v>0.3</v>
      </c>
      <c r="AO35" s="14">
        <v>1</v>
      </c>
      <c r="AP35" s="14">
        <v>0.1</v>
      </c>
      <c r="AQ35" s="14">
        <v>1</v>
      </c>
      <c r="AR35" s="14">
        <v>0.1</v>
      </c>
      <c r="AS35" s="14">
        <v>0.8</v>
      </c>
      <c r="AT35" s="14">
        <v>0</v>
      </c>
      <c r="AU35" s="14">
        <v>0</v>
      </c>
      <c r="AV35" s="14">
        <v>0</v>
      </c>
      <c r="AW35" s="14">
        <v>2.7</v>
      </c>
      <c r="AX35" s="14">
        <v>0.7</v>
      </c>
      <c r="AY35" s="14">
        <v>0.2</v>
      </c>
      <c r="AZ35" s="14">
        <v>1280</v>
      </c>
      <c r="BA35" s="14">
        <v>0.7</v>
      </c>
      <c r="BB35" s="14">
        <v>-5.25</v>
      </c>
      <c r="BC35" s="14">
        <v>1.4</v>
      </c>
      <c r="BD35" s="14">
        <v>2.6760000000000002</v>
      </c>
      <c r="BE35" s="14">
        <v>5.75</v>
      </c>
    </row>
  </sheetData>
  <mergeCells count="1">
    <mergeCell ref="A4:AX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22047-247A-4E1C-AE85-42AE12CC0543}">
  <dimension ref="A1:BE85"/>
  <sheetViews>
    <sheetView zoomScaleNormal="100" workbookViewId="0">
      <pane ySplit="6" topLeftCell="A7" activePane="bottomLeft" state="frozen"/>
      <selection pane="bottomLeft" activeCell="F7" sqref="F7"/>
    </sheetView>
  </sheetViews>
  <sheetFormatPr defaultColWidth="9.109375" defaultRowHeight="15.6" x14ac:dyDescent="0.3"/>
  <cols>
    <col min="1" max="51" width="9.109375" style="6"/>
    <col min="52" max="52" width="18.5546875" style="6" customWidth="1"/>
    <col min="53" max="53" width="16.109375" style="6" customWidth="1"/>
    <col min="54" max="54" width="9.109375" style="6"/>
    <col min="55" max="55" width="12.33203125" style="6" customWidth="1"/>
    <col min="56" max="56" width="12.5546875" style="6" customWidth="1"/>
    <col min="57" max="57" width="15.109375" style="6" customWidth="1"/>
    <col min="58" max="16384" width="9.109375" style="6"/>
  </cols>
  <sheetData>
    <row r="1" spans="1:57" x14ac:dyDescent="0.3">
      <c r="A1" s="137" t="s">
        <v>783</v>
      </c>
    </row>
    <row r="2" spans="1:57" x14ac:dyDescent="0.3">
      <c r="A2" s="137" t="s">
        <v>784</v>
      </c>
    </row>
    <row r="4" spans="1:57" x14ac:dyDescent="0.3">
      <c r="A4" s="240" t="s">
        <v>781</v>
      </c>
      <c r="B4" s="241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155"/>
    </row>
    <row r="5" spans="1:57" s="116" customFormat="1" ht="18.600000000000001" x14ac:dyDescent="0.3">
      <c r="A5" s="153" t="s">
        <v>315</v>
      </c>
      <c r="B5" s="154" t="s">
        <v>314</v>
      </c>
      <c r="C5" s="153" t="s">
        <v>313</v>
      </c>
      <c r="D5" s="153" t="s">
        <v>312</v>
      </c>
      <c r="E5" s="153" t="s">
        <v>506</v>
      </c>
      <c r="F5" s="153" t="s">
        <v>780</v>
      </c>
      <c r="G5" s="153" t="s">
        <v>145</v>
      </c>
      <c r="H5" s="153" t="s">
        <v>144</v>
      </c>
      <c r="I5" s="153" t="s">
        <v>143</v>
      </c>
      <c r="J5" s="153" t="s">
        <v>311</v>
      </c>
      <c r="K5" s="153" t="s">
        <v>310</v>
      </c>
      <c r="L5" s="153" t="s">
        <v>309</v>
      </c>
      <c r="M5" s="116" t="s">
        <v>779</v>
      </c>
      <c r="N5" s="153" t="s">
        <v>778</v>
      </c>
      <c r="O5" s="153" t="s">
        <v>777</v>
      </c>
      <c r="P5" s="153" t="s">
        <v>733</v>
      </c>
      <c r="Q5" s="153" t="s">
        <v>307</v>
      </c>
      <c r="R5" s="153" t="s">
        <v>127</v>
      </c>
      <c r="S5" s="153" t="s">
        <v>306</v>
      </c>
      <c r="T5" s="153" t="s">
        <v>132</v>
      </c>
      <c r="U5" s="153" t="s">
        <v>305</v>
      </c>
      <c r="V5" s="153" t="s">
        <v>124</v>
      </c>
      <c r="W5" s="153" t="s">
        <v>134</v>
      </c>
      <c r="X5" s="153" t="s">
        <v>130</v>
      </c>
      <c r="Y5" s="153" t="s">
        <v>129</v>
      </c>
      <c r="Z5" s="153" t="s">
        <v>125</v>
      </c>
      <c r="AA5" s="153" t="s">
        <v>123</v>
      </c>
      <c r="AB5" s="153" t="s">
        <v>133</v>
      </c>
      <c r="AC5" s="153" t="s">
        <v>299</v>
      </c>
      <c r="AD5" s="153" t="s">
        <v>136</v>
      </c>
      <c r="AE5" s="153" t="s">
        <v>298</v>
      </c>
      <c r="AF5" s="153" t="s">
        <v>297</v>
      </c>
      <c r="AG5" s="153" t="s">
        <v>296</v>
      </c>
      <c r="AH5" s="153" t="s">
        <v>295</v>
      </c>
      <c r="AI5" s="153" t="s">
        <v>294</v>
      </c>
      <c r="AJ5" s="153" t="s">
        <v>293</v>
      </c>
      <c r="AK5" s="153" t="s">
        <v>292</v>
      </c>
      <c r="AL5" s="153" t="s">
        <v>291</v>
      </c>
      <c r="AM5" s="153" t="s">
        <v>290</v>
      </c>
      <c r="AN5" s="153" t="s">
        <v>289</v>
      </c>
      <c r="AO5" s="153" t="s">
        <v>288</v>
      </c>
      <c r="AP5" s="153" t="s">
        <v>287</v>
      </c>
      <c r="AQ5" s="153" t="s">
        <v>286</v>
      </c>
      <c r="AR5" s="153" t="s">
        <v>285</v>
      </c>
      <c r="AS5" s="153" t="s">
        <v>284</v>
      </c>
      <c r="AT5" s="153" t="s">
        <v>283</v>
      </c>
      <c r="AU5" s="153" t="s">
        <v>776</v>
      </c>
      <c r="AV5" s="153" t="s">
        <v>775</v>
      </c>
      <c r="AW5" s="153" t="s">
        <v>131</v>
      </c>
      <c r="AX5" s="153" t="s">
        <v>128</v>
      </c>
      <c r="AY5" s="153" t="s">
        <v>280</v>
      </c>
      <c r="AZ5" s="120" t="s">
        <v>774</v>
      </c>
      <c r="BA5" s="120" t="s">
        <v>105</v>
      </c>
      <c r="BB5" s="120" t="s">
        <v>773</v>
      </c>
      <c r="BC5" s="120" t="s">
        <v>772</v>
      </c>
      <c r="BD5" s="120" t="s">
        <v>771</v>
      </c>
      <c r="BE5" s="120" t="s">
        <v>770</v>
      </c>
    </row>
    <row r="6" spans="1:57" s="116" customFormat="1" x14ac:dyDescent="0.3">
      <c r="A6" s="150" t="s">
        <v>137</v>
      </c>
      <c r="B6" s="150" t="s">
        <v>137</v>
      </c>
      <c r="C6" s="150" t="s">
        <v>137</v>
      </c>
      <c r="D6" s="150" t="s">
        <v>137</v>
      </c>
      <c r="E6" s="150" t="s">
        <v>137</v>
      </c>
      <c r="F6" s="150" t="s">
        <v>137</v>
      </c>
      <c r="G6" s="150" t="s">
        <v>137</v>
      </c>
      <c r="H6" s="150" t="s">
        <v>137</v>
      </c>
      <c r="I6" s="150" t="s">
        <v>137</v>
      </c>
      <c r="J6" s="150" t="s">
        <v>137</v>
      </c>
      <c r="K6" s="150" t="s">
        <v>137</v>
      </c>
      <c r="L6" s="150" t="s">
        <v>137</v>
      </c>
      <c r="M6" s="150" t="s">
        <v>137</v>
      </c>
      <c r="N6" s="150" t="s">
        <v>122</v>
      </c>
      <c r="O6" s="150" t="s">
        <v>122</v>
      </c>
      <c r="P6" s="150" t="s">
        <v>122</v>
      </c>
      <c r="Q6" s="150" t="s">
        <v>122</v>
      </c>
      <c r="R6" s="150" t="s">
        <v>122</v>
      </c>
      <c r="S6" s="150" t="s">
        <v>122</v>
      </c>
      <c r="T6" s="150" t="s">
        <v>122</v>
      </c>
      <c r="U6" s="150" t="s">
        <v>122</v>
      </c>
      <c r="V6" s="150" t="s">
        <v>122</v>
      </c>
      <c r="W6" s="150" t="s">
        <v>122</v>
      </c>
      <c r="X6" s="150" t="s">
        <v>122</v>
      </c>
      <c r="Y6" s="150" t="s">
        <v>122</v>
      </c>
      <c r="Z6" s="150" t="s">
        <v>122</v>
      </c>
      <c r="AA6" s="150" t="s">
        <v>122</v>
      </c>
      <c r="AB6" s="150" t="s">
        <v>122</v>
      </c>
      <c r="AC6" s="150" t="s">
        <v>122</v>
      </c>
      <c r="AD6" s="150" t="s">
        <v>122</v>
      </c>
      <c r="AE6" s="150" t="s">
        <v>122</v>
      </c>
      <c r="AF6" s="150" t="s">
        <v>122</v>
      </c>
      <c r="AG6" s="150" t="s">
        <v>122</v>
      </c>
      <c r="AH6" s="150" t="s">
        <v>122</v>
      </c>
      <c r="AI6" s="150" t="s">
        <v>122</v>
      </c>
      <c r="AJ6" s="150" t="s">
        <v>122</v>
      </c>
      <c r="AK6" s="150" t="s">
        <v>122</v>
      </c>
      <c r="AL6" s="150" t="s">
        <v>122</v>
      </c>
      <c r="AM6" s="150" t="s">
        <v>122</v>
      </c>
      <c r="AN6" s="150" t="s">
        <v>122</v>
      </c>
      <c r="AO6" s="150" t="s">
        <v>122</v>
      </c>
      <c r="AP6" s="150" t="s">
        <v>122</v>
      </c>
      <c r="AQ6" s="150" t="s">
        <v>122</v>
      </c>
      <c r="AR6" s="150" t="s">
        <v>122</v>
      </c>
      <c r="AS6" s="150" t="s">
        <v>122</v>
      </c>
      <c r="AT6" s="150" t="s">
        <v>122</v>
      </c>
      <c r="AU6" s="150" t="s">
        <v>122</v>
      </c>
      <c r="AV6" s="150" t="s">
        <v>122</v>
      </c>
      <c r="AW6" s="150" t="s">
        <v>122</v>
      </c>
      <c r="AX6" s="150" t="s">
        <v>122</v>
      </c>
      <c r="AY6" s="150" t="s">
        <v>122</v>
      </c>
    </row>
    <row r="7" spans="1:57" x14ac:dyDescent="0.3">
      <c r="A7" s="6">
        <v>49.053100000000001</v>
      </c>
      <c r="B7" s="6">
        <v>0.43009999999999998</v>
      </c>
      <c r="C7" s="6">
        <v>13.9041</v>
      </c>
      <c r="D7" s="6">
        <v>1.8613999999999999</v>
      </c>
      <c r="E7" s="6">
        <v>5.9555999999999996</v>
      </c>
      <c r="F7" s="6">
        <f>SUM(E7+(0.8998*D7))</f>
        <v>7.6304877199999996</v>
      </c>
      <c r="G7" s="6">
        <v>0.13</v>
      </c>
      <c r="H7" s="6">
        <v>10.9915</v>
      </c>
      <c r="I7" s="6">
        <v>14.244199999999999</v>
      </c>
      <c r="J7" s="6">
        <v>1.7104999999999999</v>
      </c>
      <c r="K7" s="6">
        <v>0.73019999999999996</v>
      </c>
      <c r="L7" s="6">
        <v>0.1</v>
      </c>
      <c r="M7" s="6">
        <v>0</v>
      </c>
      <c r="N7" s="6">
        <v>0.74019999999999997</v>
      </c>
      <c r="Q7" s="6">
        <v>28.2</v>
      </c>
      <c r="R7" s="6">
        <v>219.6</v>
      </c>
      <c r="S7" s="6">
        <v>28.3</v>
      </c>
      <c r="T7" s="6">
        <v>40.700000000000003</v>
      </c>
      <c r="U7" s="6">
        <v>194.8</v>
      </c>
      <c r="V7" s="6">
        <v>45.6</v>
      </c>
      <c r="X7" s="6">
        <v>13.4</v>
      </c>
      <c r="Y7" s="6">
        <v>395.3</v>
      </c>
      <c r="Z7" s="6">
        <v>8.6</v>
      </c>
      <c r="AA7" s="6">
        <v>49.5</v>
      </c>
      <c r="AB7" s="6">
        <v>0.6</v>
      </c>
      <c r="AC7" s="6">
        <v>0.1</v>
      </c>
      <c r="AD7" s="6">
        <v>125.6</v>
      </c>
      <c r="AE7" s="6">
        <v>3.8</v>
      </c>
      <c r="AF7" s="6">
        <v>9</v>
      </c>
      <c r="AG7" s="6">
        <v>1.3</v>
      </c>
      <c r="AH7" s="6">
        <v>5.6</v>
      </c>
      <c r="AI7" s="6">
        <v>1.4</v>
      </c>
      <c r="AJ7" s="6">
        <v>0.4</v>
      </c>
      <c r="AK7" s="6">
        <v>1.5</v>
      </c>
      <c r="AL7" s="6">
        <v>0.3</v>
      </c>
      <c r="AM7" s="6">
        <v>1.6</v>
      </c>
      <c r="AN7" s="6">
        <v>0.3</v>
      </c>
      <c r="AO7" s="6">
        <v>1</v>
      </c>
      <c r="AP7" s="6">
        <v>0.1</v>
      </c>
      <c r="AQ7" s="6">
        <v>1</v>
      </c>
      <c r="AR7" s="6">
        <v>0.1</v>
      </c>
      <c r="AS7" s="6">
        <v>0.8</v>
      </c>
      <c r="AW7" s="6">
        <v>2.7</v>
      </c>
      <c r="AX7" s="6">
        <v>0.7</v>
      </c>
      <c r="AY7" s="6">
        <v>0.2</v>
      </c>
      <c r="AZ7" s="6">
        <v>1246.125</v>
      </c>
      <c r="BA7" s="6">
        <v>0.7</v>
      </c>
      <c r="BB7" s="6">
        <v>-5.65</v>
      </c>
      <c r="BC7" s="6">
        <v>1.4</v>
      </c>
      <c r="BD7" s="6">
        <v>2.6829999999999998</v>
      </c>
      <c r="BE7" s="6">
        <v>6.11</v>
      </c>
    </row>
    <row r="8" spans="1:57" x14ac:dyDescent="0.3">
      <c r="A8" s="6">
        <v>49.081000000000003</v>
      </c>
      <c r="B8" s="6">
        <v>0.43159999999999998</v>
      </c>
      <c r="C8" s="6">
        <v>13.9527</v>
      </c>
      <c r="D8" s="6">
        <v>1.8177000000000001</v>
      </c>
      <c r="E8" s="6">
        <v>5.9909999999999997</v>
      </c>
      <c r="F8" s="6">
        <f t="shared" ref="F8:F71" si="0">SUM(E8+(0.8998*D8))</f>
        <v>7.6265664599999994</v>
      </c>
      <c r="G8" s="6">
        <v>0.1305</v>
      </c>
      <c r="H8" s="6">
        <v>10.8546</v>
      </c>
      <c r="I8" s="6">
        <v>14.294</v>
      </c>
      <c r="J8" s="6">
        <v>1.7164999999999999</v>
      </c>
      <c r="K8" s="6">
        <v>0.73280000000000001</v>
      </c>
      <c r="L8" s="6">
        <v>0.1004</v>
      </c>
      <c r="M8" s="6">
        <v>0</v>
      </c>
      <c r="N8" s="6">
        <v>0.74280000000000002</v>
      </c>
      <c r="Q8" s="6">
        <v>28.3</v>
      </c>
      <c r="R8" s="6">
        <v>220.3</v>
      </c>
      <c r="S8" s="6">
        <v>28.4</v>
      </c>
      <c r="T8" s="6">
        <v>40.9</v>
      </c>
      <c r="U8" s="6">
        <v>195.4</v>
      </c>
      <c r="V8" s="6">
        <v>45.8</v>
      </c>
      <c r="X8" s="6">
        <v>13.5</v>
      </c>
      <c r="Y8" s="6">
        <v>396.7</v>
      </c>
      <c r="Z8" s="6">
        <v>8.6</v>
      </c>
      <c r="AA8" s="6">
        <v>49.7</v>
      </c>
      <c r="AB8" s="6">
        <v>0.6</v>
      </c>
      <c r="AC8" s="6">
        <v>0.1</v>
      </c>
      <c r="AD8" s="6">
        <v>126.1</v>
      </c>
      <c r="AE8" s="6">
        <v>3.8</v>
      </c>
      <c r="AF8" s="6">
        <v>9</v>
      </c>
      <c r="AG8" s="6">
        <v>1.3</v>
      </c>
      <c r="AH8" s="6">
        <v>5.6</v>
      </c>
      <c r="AI8" s="6">
        <v>1.4</v>
      </c>
      <c r="AJ8" s="6">
        <v>0.4</v>
      </c>
      <c r="AK8" s="6">
        <v>1.5</v>
      </c>
      <c r="AL8" s="6">
        <v>0.3</v>
      </c>
      <c r="AM8" s="6">
        <v>1.6</v>
      </c>
      <c r="AN8" s="6">
        <v>0.3</v>
      </c>
      <c r="AO8" s="6">
        <v>1</v>
      </c>
      <c r="AP8" s="6">
        <v>0.1</v>
      </c>
      <c r="AQ8" s="6">
        <v>1</v>
      </c>
      <c r="AR8" s="6">
        <v>0.1</v>
      </c>
      <c r="AS8" s="6">
        <v>0.8</v>
      </c>
      <c r="AW8" s="6">
        <v>2.7</v>
      </c>
      <c r="AX8" s="6">
        <v>0.7</v>
      </c>
      <c r="AY8" s="6">
        <v>0.2</v>
      </c>
      <c r="AZ8" s="6">
        <v>1236.683</v>
      </c>
      <c r="BA8" s="6">
        <v>0.7</v>
      </c>
      <c r="BB8" s="6">
        <v>-5.75</v>
      </c>
      <c r="BC8" s="6">
        <v>1.4</v>
      </c>
      <c r="BD8" s="6">
        <v>2.6819999999999999</v>
      </c>
      <c r="BE8" s="6">
        <v>6.24</v>
      </c>
    </row>
    <row r="9" spans="1:57" x14ac:dyDescent="0.3">
      <c r="A9" s="6">
        <v>49.109699999999997</v>
      </c>
      <c r="B9" s="6">
        <v>0.43319999999999997</v>
      </c>
      <c r="C9" s="6">
        <v>14.0021</v>
      </c>
      <c r="D9" s="6">
        <v>1.7730999999999999</v>
      </c>
      <c r="E9" s="6">
        <v>6.0259</v>
      </c>
      <c r="F9" s="6">
        <f t="shared" si="0"/>
        <v>7.6213353799999997</v>
      </c>
      <c r="G9" s="6">
        <v>0.13100000000000001</v>
      </c>
      <c r="H9" s="6">
        <v>10.7164</v>
      </c>
      <c r="I9" s="6">
        <v>14.3446</v>
      </c>
      <c r="J9" s="6">
        <v>1.7225999999999999</v>
      </c>
      <c r="K9" s="6">
        <v>0.73540000000000005</v>
      </c>
      <c r="L9" s="6">
        <v>0.1007</v>
      </c>
      <c r="M9" s="6">
        <v>0</v>
      </c>
      <c r="N9" s="6">
        <v>0.74539999999999995</v>
      </c>
      <c r="Q9" s="6">
        <v>28.4</v>
      </c>
      <c r="R9" s="6">
        <v>221.1</v>
      </c>
      <c r="S9" s="6">
        <v>28.5</v>
      </c>
      <c r="T9" s="6">
        <v>41</v>
      </c>
      <c r="U9" s="6">
        <v>196.1</v>
      </c>
      <c r="V9" s="6">
        <v>45.9</v>
      </c>
      <c r="X9" s="6">
        <v>13.5</v>
      </c>
      <c r="Y9" s="6">
        <v>398.1</v>
      </c>
      <c r="Z9" s="6">
        <v>8.6999999999999993</v>
      </c>
      <c r="AA9" s="6">
        <v>49.9</v>
      </c>
      <c r="AB9" s="6">
        <v>0.6</v>
      </c>
      <c r="AC9" s="6">
        <v>0.1</v>
      </c>
      <c r="AD9" s="6">
        <v>126.5</v>
      </c>
      <c r="AE9" s="6">
        <v>3.8</v>
      </c>
      <c r="AF9" s="6">
        <v>9.1</v>
      </c>
      <c r="AG9" s="6">
        <v>1.3</v>
      </c>
      <c r="AH9" s="6">
        <v>5.6</v>
      </c>
      <c r="AI9" s="6">
        <v>1.4</v>
      </c>
      <c r="AJ9" s="6">
        <v>0.4</v>
      </c>
      <c r="AK9" s="6">
        <v>1.5</v>
      </c>
      <c r="AL9" s="6">
        <v>0.3</v>
      </c>
      <c r="AM9" s="6">
        <v>1.6</v>
      </c>
      <c r="AN9" s="6">
        <v>0.3</v>
      </c>
      <c r="AO9" s="6">
        <v>1</v>
      </c>
      <c r="AP9" s="6">
        <v>0.1</v>
      </c>
      <c r="AQ9" s="6">
        <v>1</v>
      </c>
      <c r="AR9" s="6">
        <v>0.1</v>
      </c>
      <c r="AS9" s="6">
        <v>0.8</v>
      </c>
      <c r="AW9" s="6">
        <v>2.7</v>
      </c>
      <c r="AX9" s="6">
        <v>0.7</v>
      </c>
      <c r="AY9" s="6">
        <v>0.2</v>
      </c>
      <c r="AZ9" s="6">
        <v>1226.77</v>
      </c>
      <c r="BA9" s="6">
        <v>0.7</v>
      </c>
      <c r="BB9" s="6">
        <v>-5.86</v>
      </c>
      <c r="BC9" s="6">
        <v>1.4</v>
      </c>
      <c r="BD9" s="6">
        <v>2.6819999999999999</v>
      </c>
      <c r="BE9" s="6">
        <v>6.37</v>
      </c>
    </row>
    <row r="10" spans="1:57" x14ac:dyDescent="0.3">
      <c r="A10" s="6">
        <v>49.138399999999997</v>
      </c>
      <c r="B10" s="6">
        <v>0.43469999999999998</v>
      </c>
      <c r="C10" s="6">
        <v>14.051399999999999</v>
      </c>
      <c r="D10" s="6">
        <v>1.7283999999999999</v>
      </c>
      <c r="E10" s="6">
        <v>6.0594999999999999</v>
      </c>
      <c r="F10" s="6">
        <f t="shared" si="0"/>
        <v>7.61471432</v>
      </c>
      <c r="G10" s="6">
        <v>0.13139999999999999</v>
      </c>
      <c r="H10" s="6">
        <v>10.579599999999999</v>
      </c>
      <c r="I10" s="6">
        <v>14.395099999999999</v>
      </c>
      <c r="J10" s="6">
        <v>1.7285999999999999</v>
      </c>
      <c r="K10" s="6">
        <v>0.7379</v>
      </c>
      <c r="L10" s="6">
        <v>0.1011</v>
      </c>
      <c r="M10" s="6">
        <v>0</v>
      </c>
      <c r="N10" s="6">
        <v>0.74809999999999999</v>
      </c>
      <c r="Q10" s="6">
        <v>28.5</v>
      </c>
      <c r="R10" s="6">
        <v>221.9</v>
      </c>
      <c r="S10" s="6">
        <v>28.6</v>
      </c>
      <c r="T10" s="6">
        <v>41.1</v>
      </c>
      <c r="U10" s="6">
        <v>196.8</v>
      </c>
      <c r="V10" s="6">
        <v>46.1</v>
      </c>
      <c r="X10" s="6">
        <v>13.5</v>
      </c>
      <c r="Y10" s="6">
        <v>399.5</v>
      </c>
      <c r="Z10" s="6">
        <v>8.6999999999999993</v>
      </c>
      <c r="AA10" s="6">
        <v>50</v>
      </c>
      <c r="AB10" s="6">
        <v>0.6</v>
      </c>
      <c r="AC10" s="6">
        <v>0.1</v>
      </c>
      <c r="AD10" s="6">
        <v>127</v>
      </c>
      <c r="AE10" s="6">
        <v>3.8</v>
      </c>
      <c r="AF10" s="6">
        <v>9.1</v>
      </c>
      <c r="AG10" s="6">
        <v>1.3</v>
      </c>
      <c r="AH10" s="6">
        <v>5.7</v>
      </c>
      <c r="AI10" s="6">
        <v>1.4</v>
      </c>
      <c r="AJ10" s="6">
        <v>0.4</v>
      </c>
      <c r="AK10" s="6">
        <v>1.5</v>
      </c>
      <c r="AL10" s="6">
        <v>0.3</v>
      </c>
      <c r="AM10" s="6">
        <v>1.6</v>
      </c>
      <c r="AN10" s="6">
        <v>0.3</v>
      </c>
      <c r="AO10" s="6">
        <v>1</v>
      </c>
      <c r="AP10" s="6">
        <v>0.1</v>
      </c>
      <c r="AQ10" s="6">
        <v>1</v>
      </c>
      <c r="AR10" s="6">
        <v>0.1</v>
      </c>
      <c r="AS10" s="6">
        <v>0.8</v>
      </c>
      <c r="AW10" s="6">
        <v>2.7</v>
      </c>
      <c r="AX10" s="6">
        <v>0.7</v>
      </c>
      <c r="AY10" s="6">
        <v>0.2</v>
      </c>
      <c r="AZ10" s="6">
        <v>1216.5640000000001</v>
      </c>
      <c r="BA10" s="6">
        <v>0.7</v>
      </c>
      <c r="BB10" s="6">
        <v>-5.98</v>
      </c>
      <c r="BC10" s="6">
        <v>1.4</v>
      </c>
      <c r="BD10" s="6">
        <v>2.681</v>
      </c>
      <c r="BE10" s="6">
        <v>6.5</v>
      </c>
    </row>
    <row r="11" spans="1:57" x14ac:dyDescent="0.3">
      <c r="A11" s="6">
        <v>49.156700000000001</v>
      </c>
      <c r="B11" s="6">
        <v>0.43569999999999998</v>
      </c>
      <c r="C11" s="6">
        <v>14.083</v>
      </c>
      <c r="D11" s="6">
        <v>1.7000999999999999</v>
      </c>
      <c r="E11" s="6">
        <v>6.0803000000000003</v>
      </c>
      <c r="F11" s="6">
        <f t="shared" si="0"/>
        <v>7.6100499800000003</v>
      </c>
      <c r="G11" s="6">
        <v>0.13170000000000001</v>
      </c>
      <c r="H11" s="6">
        <v>10.4931</v>
      </c>
      <c r="I11" s="6">
        <v>14.4269</v>
      </c>
      <c r="J11" s="6">
        <v>1.7324999999999999</v>
      </c>
      <c r="K11" s="6">
        <v>0.73960000000000004</v>
      </c>
      <c r="L11" s="6">
        <v>0.1013</v>
      </c>
      <c r="M11" s="6">
        <v>0</v>
      </c>
      <c r="N11" s="6">
        <v>0.74980000000000002</v>
      </c>
      <c r="Q11" s="6">
        <v>28.6</v>
      </c>
      <c r="R11" s="6">
        <v>222.4</v>
      </c>
      <c r="S11" s="6">
        <v>28.7</v>
      </c>
      <c r="T11" s="6">
        <v>41.2</v>
      </c>
      <c r="U11" s="6">
        <v>197.3</v>
      </c>
      <c r="V11" s="6">
        <v>46.2</v>
      </c>
      <c r="X11" s="6">
        <v>13.6</v>
      </c>
      <c r="Y11" s="6">
        <v>400.4</v>
      </c>
      <c r="Z11" s="6">
        <v>8.6999999999999993</v>
      </c>
      <c r="AA11" s="6">
        <v>50.2</v>
      </c>
      <c r="AB11" s="6">
        <v>0.6</v>
      </c>
      <c r="AC11" s="6">
        <v>0.1</v>
      </c>
      <c r="AD11" s="6">
        <v>127.3</v>
      </c>
      <c r="AE11" s="6">
        <v>3.9</v>
      </c>
      <c r="AF11" s="6">
        <v>9.1</v>
      </c>
      <c r="AG11" s="6">
        <v>1.3</v>
      </c>
      <c r="AH11" s="6">
        <v>5.7</v>
      </c>
      <c r="AI11" s="6">
        <v>1.4</v>
      </c>
      <c r="AJ11" s="6">
        <v>0.4</v>
      </c>
      <c r="AK11" s="6">
        <v>1.5</v>
      </c>
      <c r="AL11" s="6">
        <v>0.3</v>
      </c>
      <c r="AM11" s="6">
        <v>1.6</v>
      </c>
      <c r="AN11" s="6">
        <v>0.3</v>
      </c>
      <c r="AO11" s="6">
        <v>1</v>
      </c>
      <c r="AP11" s="6">
        <v>0.1</v>
      </c>
      <c r="AQ11" s="6">
        <v>1</v>
      </c>
      <c r="AR11" s="6">
        <v>0.1</v>
      </c>
      <c r="AS11" s="6">
        <v>0.8</v>
      </c>
      <c r="AW11" s="6">
        <v>2.7</v>
      </c>
      <c r="AX11" s="6">
        <v>0.7</v>
      </c>
      <c r="AY11" s="6">
        <v>0.2</v>
      </c>
      <c r="AZ11" s="6">
        <v>1209.9670000000001</v>
      </c>
      <c r="BA11" s="6">
        <v>0.7</v>
      </c>
      <c r="BB11" s="6">
        <v>-6.05</v>
      </c>
      <c r="BC11" s="6">
        <v>1.4</v>
      </c>
      <c r="BD11" s="6">
        <v>2.68</v>
      </c>
      <c r="BE11" s="6">
        <v>6.59</v>
      </c>
    </row>
    <row r="12" spans="1:57" x14ac:dyDescent="0.3">
      <c r="A12" s="6">
        <v>49.153199999999998</v>
      </c>
      <c r="B12" s="6">
        <v>0.43619999999999998</v>
      </c>
      <c r="C12" s="6">
        <v>14.0954</v>
      </c>
      <c r="D12" s="6">
        <v>1.6986000000000001</v>
      </c>
      <c r="E12" s="6">
        <v>6.0872999999999999</v>
      </c>
      <c r="F12" s="6">
        <f t="shared" si="0"/>
        <v>7.6157002800000004</v>
      </c>
      <c r="G12" s="6">
        <v>0.13189999999999999</v>
      </c>
      <c r="H12" s="6">
        <v>10.4817</v>
      </c>
      <c r="I12" s="6">
        <v>14.4183</v>
      </c>
      <c r="J12" s="6">
        <v>1.7347999999999999</v>
      </c>
      <c r="K12" s="6">
        <v>0.74060000000000004</v>
      </c>
      <c r="L12" s="6">
        <v>0.1014</v>
      </c>
      <c r="M12" s="6">
        <v>0</v>
      </c>
      <c r="N12" s="6">
        <v>0.75070000000000003</v>
      </c>
      <c r="Q12" s="6">
        <v>28.6</v>
      </c>
      <c r="R12" s="6">
        <v>222.7</v>
      </c>
      <c r="S12" s="6">
        <v>28.7</v>
      </c>
      <c r="T12" s="6">
        <v>41.3</v>
      </c>
      <c r="U12" s="6">
        <v>197.5</v>
      </c>
      <c r="V12" s="6">
        <v>46.3</v>
      </c>
      <c r="X12" s="6">
        <v>13.6</v>
      </c>
      <c r="Y12" s="6">
        <v>400.9</v>
      </c>
      <c r="Z12" s="6">
        <v>8.6999999999999993</v>
      </c>
      <c r="AA12" s="6">
        <v>50.2</v>
      </c>
      <c r="AB12" s="6">
        <v>0.6</v>
      </c>
      <c r="AC12" s="6">
        <v>0.1</v>
      </c>
      <c r="AD12" s="6">
        <v>127.4</v>
      </c>
      <c r="AE12" s="6">
        <v>3.9</v>
      </c>
      <c r="AF12" s="6">
        <v>9.1</v>
      </c>
      <c r="AG12" s="6">
        <v>1.3</v>
      </c>
      <c r="AH12" s="6">
        <v>5.7</v>
      </c>
      <c r="AI12" s="6">
        <v>1.4</v>
      </c>
      <c r="AJ12" s="6">
        <v>0.4</v>
      </c>
      <c r="AK12" s="6">
        <v>1.5</v>
      </c>
      <c r="AL12" s="6">
        <v>0.3</v>
      </c>
      <c r="AM12" s="6">
        <v>1.6</v>
      </c>
      <c r="AN12" s="6">
        <v>0.3</v>
      </c>
      <c r="AO12" s="6">
        <v>1</v>
      </c>
      <c r="AP12" s="6">
        <v>0.1</v>
      </c>
      <c r="AQ12" s="6">
        <v>1</v>
      </c>
      <c r="AR12" s="6">
        <v>0.1</v>
      </c>
      <c r="AS12" s="6">
        <v>0.8</v>
      </c>
      <c r="AW12" s="6">
        <v>2.7</v>
      </c>
      <c r="AX12" s="6">
        <v>0.7</v>
      </c>
      <c r="AY12" s="6">
        <v>0.2</v>
      </c>
      <c r="AZ12" s="6">
        <v>1209.25</v>
      </c>
      <c r="BA12" s="6">
        <v>0.7</v>
      </c>
      <c r="BB12" s="6">
        <v>-6.06</v>
      </c>
      <c r="BC12" s="6">
        <v>1.4</v>
      </c>
      <c r="BD12" s="6">
        <v>2.68</v>
      </c>
      <c r="BE12" s="6">
        <v>6.6</v>
      </c>
    </row>
    <row r="13" spans="1:57" x14ac:dyDescent="0.3">
      <c r="A13" s="6">
        <v>49.144300000000001</v>
      </c>
      <c r="B13" s="6">
        <v>0.43780000000000002</v>
      </c>
      <c r="C13" s="6">
        <v>14.1294</v>
      </c>
      <c r="D13" s="6">
        <v>1.6940999999999999</v>
      </c>
      <c r="E13" s="6">
        <v>6.1059999999999999</v>
      </c>
      <c r="F13" s="6">
        <f t="shared" si="0"/>
        <v>7.6303511799999999</v>
      </c>
      <c r="G13" s="6">
        <v>0.13239999999999999</v>
      </c>
      <c r="H13" s="6">
        <v>10.449199999999999</v>
      </c>
      <c r="I13" s="6">
        <v>14.396000000000001</v>
      </c>
      <c r="J13" s="6">
        <v>1.7408999999999999</v>
      </c>
      <c r="K13" s="6">
        <v>0.74319999999999997</v>
      </c>
      <c r="L13" s="6">
        <v>0.1018</v>
      </c>
      <c r="M13" s="6">
        <v>0</v>
      </c>
      <c r="N13" s="6">
        <v>0.75339999999999996</v>
      </c>
      <c r="Q13" s="6">
        <v>28.7</v>
      </c>
      <c r="R13" s="6">
        <v>223.5</v>
      </c>
      <c r="S13" s="6">
        <v>28.8</v>
      </c>
      <c r="T13" s="6">
        <v>41.4</v>
      </c>
      <c r="U13" s="6">
        <v>198.2</v>
      </c>
      <c r="V13" s="6">
        <v>46.4</v>
      </c>
      <c r="X13" s="6">
        <v>13.6</v>
      </c>
      <c r="Y13" s="6">
        <v>402.3</v>
      </c>
      <c r="Z13" s="6">
        <v>8.8000000000000007</v>
      </c>
      <c r="AA13" s="6">
        <v>50.4</v>
      </c>
      <c r="AB13" s="6">
        <v>0.6</v>
      </c>
      <c r="AC13" s="6">
        <v>0.1</v>
      </c>
      <c r="AD13" s="6">
        <v>127.9</v>
      </c>
      <c r="AE13" s="6">
        <v>3.9</v>
      </c>
      <c r="AF13" s="6">
        <v>9.1999999999999993</v>
      </c>
      <c r="AG13" s="6">
        <v>1.3</v>
      </c>
      <c r="AH13" s="6">
        <v>5.7</v>
      </c>
      <c r="AI13" s="6">
        <v>1.4</v>
      </c>
      <c r="AJ13" s="6">
        <v>0.4</v>
      </c>
      <c r="AK13" s="6">
        <v>1.5</v>
      </c>
      <c r="AL13" s="6">
        <v>0.3</v>
      </c>
      <c r="AM13" s="6">
        <v>1.6</v>
      </c>
      <c r="AN13" s="6">
        <v>0.3</v>
      </c>
      <c r="AO13" s="6">
        <v>1</v>
      </c>
      <c r="AP13" s="6">
        <v>0.1</v>
      </c>
      <c r="AQ13" s="6">
        <v>1</v>
      </c>
      <c r="AR13" s="6">
        <v>0.1</v>
      </c>
      <c r="AS13" s="6">
        <v>0.8</v>
      </c>
      <c r="AW13" s="6">
        <v>2.7</v>
      </c>
      <c r="AX13" s="6">
        <v>0.7</v>
      </c>
      <c r="AY13" s="6">
        <v>0.2</v>
      </c>
      <c r="AZ13" s="6">
        <v>1207.2660000000001</v>
      </c>
      <c r="BA13" s="6">
        <v>0.7</v>
      </c>
      <c r="BB13" s="6">
        <v>-6.08</v>
      </c>
      <c r="BC13" s="6">
        <v>1.4</v>
      </c>
      <c r="BD13" s="6">
        <v>2.68</v>
      </c>
      <c r="BE13" s="6">
        <v>6.64</v>
      </c>
    </row>
    <row r="14" spans="1:57" x14ac:dyDescent="0.3">
      <c r="A14" s="6">
        <v>49.134999999999998</v>
      </c>
      <c r="B14" s="6">
        <v>0.43930000000000002</v>
      </c>
      <c r="C14" s="6">
        <v>14.163600000000001</v>
      </c>
      <c r="D14" s="6">
        <v>1.6896</v>
      </c>
      <c r="E14" s="6">
        <v>6.1250999999999998</v>
      </c>
      <c r="F14" s="6">
        <f t="shared" si="0"/>
        <v>7.6454020800000002</v>
      </c>
      <c r="G14" s="6">
        <v>0.1328</v>
      </c>
      <c r="H14" s="6">
        <v>10.4175</v>
      </c>
      <c r="I14" s="6">
        <v>14.3725</v>
      </c>
      <c r="J14" s="6">
        <v>1.7472000000000001</v>
      </c>
      <c r="K14" s="6">
        <v>0.74590000000000001</v>
      </c>
      <c r="L14" s="6">
        <v>0.1022</v>
      </c>
      <c r="M14" s="6">
        <v>0</v>
      </c>
      <c r="N14" s="6">
        <v>0.75609999999999999</v>
      </c>
      <c r="Q14" s="6">
        <v>28.8</v>
      </c>
      <c r="R14" s="6">
        <v>224.3</v>
      </c>
      <c r="S14" s="6">
        <v>28.9</v>
      </c>
      <c r="T14" s="6">
        <v>41.6</v>
      </c>
      <c r="U14" s="6">
        <v>198.9</v>
      </c>
      <c r="V14" s="6">
        <v>46.6</v>
      </c>
      <c r="X14" s="6">
        <v>13.7</v>
      </c>
      <c r="Y14" s="6">
        <v>403.8</v>
      </c>
      <c r="Z14" s="6">
        <v>8.8000000000000007</v>
      </c>
      <c r="AA14" s="6">
        <v>50.6</v>
      </c>
      <c r="AB14" s="6">
        <v>0.6</v>
      </c>
      <c r="AC14" s="6">
        <v>0.1</v>
      </c>
      <c r="AD14" s="6">
        <v>128.30000000000001</v>
      </c>
      <c r="AE14" s="6">
        <v>3.9</v>
      </c>
      <c r="AF14" s="6">
        <v>9.1999999999999993</v>
      </c>
      <c r="AG14" s="6">
        <v>1.3</v>
      </c>
      <c r="AH14" s="6">
        <v>5.7</v>
      </c>
      <c r="AI14" s="6">
        <v>1.4</v>
      </c>
      <c r="AJ14" s="6">
        <v>0.4</v>
      </c>
      <c r="AK14" s="6">
        <v>1.5</v>
      </c>
      <c r="AL14" s="6">
        <v>0.3</v>
      </c>
      <c r="AM14" s="6">
        <v>1.6</v>
      </c>
      <c r="AN14" s="6">
        <v>0.3</v>
      </c>
      <c r="AO14" s="6">
        <v>1</v>
      </c>
      <c r="AP14" s="6">
        <v>0.1</v>
      </c>
      <c r="AQ14" s="6">
        <v>1</v>
      </c>
      <c r="AR14" s="6">
        <v>0.1</v>
      </c>
      <c r="AS14" s="6">
        <v>0.8</v>
      </c>
      <c r="AW14" s="6">
        <v>2.8</v>
      </c>
      <c r="AX14" s="6">
        <v>0.7</v>
      </c>
      <c r="AY14" s="6">
        <v>0.2</v>
      </c>
      <c r="AZ14" s="6">
        <v>1205.2429999999999</v>
      </c>
      <c r="BA14" s="6">
        <v>0.7</v>
      </c>
      <c r="BB14" s="6">
        <v>-6.11</v>
      </c>
      <c r="BC14" s="6">
        <v>1.4</v>
      </c>
      <c r="BD14" s="6">
        <v>2.68</v>
      </c>
      <c r="BE14" s="6">
        <v>6.67</v>
      </c>
    </row>
    <row r="15" spans="1:57" x14ac:dyDescent="0.3">
      <c r="A15" s="6">
        <v>49.125599999999999</v>
      </c>
      <c r="B15" s="6">
        <v>0.44090000000000001</v>
      </c>
      <c r="C15" s="6">
        <v>14.197900000000001</v>
      </c>
      <c r="D15" s="6">
        <v>1.6850000000000001</v>
      </c>
      <c r="E15" s="6">
        <v>6.1440999999999999</v>
      </c>
      <c r="F15" s="6">
        <f t="shared" si="0"/>
        <v>7.6602630000000005</v>
      </c>
      <c r="G15" s="6">
        <v>0.1333</v>
      </c>
      <c r="H15" s="6">
        <v>10.3858</v>
      </c>
      <c r="I15" s="6">
        <v>14.349</v>
      </c>
      <c r="J15" s="6">
        <v>1.7534000000000001</v>
      </c>
      <c r="K15" s="6">
        <v>0.74850000000000005</v>
      </c>
      <c r="L15" s="6">
        <v>0.10249999999999999</v>
      </c>
      <c r="M15" s="6">
        <v>0</v>
      </c>
      <c r="N15" s="6">
        <v>0.75880000000000003</v>
      </c>
      <c r="Q15" s="6">
        <v>28.9</v>
      </c>
      <c r="R15" s="6">
        <v>225.1</v>
      </c>
      <c r="S15" s="6">
        <v>29</v>
      </c>
      <c r="T15" s="6">
        <v>41.7</v>
      </c>
      <c r="U15" s="6">
        <v>199.6</v>
      </c>
      <c r="V15" s="6">
        <v>46.8</v>
      </c>
      <c r="X15" s="6">
        <v>13.7</v>
      </c>
      <c r="Y15" s="6">
        <v>405.2</v>
      </c>
      <c r="Z15" s="6">
        <v>8.8000000000000007</v>
      </c>
      <c r="AA15" s="6">
        <v>50.8</v>
      </c>
      <c r="AB15" s="6">
        <v>0.6</v>
      </c>
      <c r="AC15" s="6">
        <v>0.1</v>
      </c>
      <c r="AD15" s="6">
        <v>128.80000000000001</v>
      </c>
      <c r="AE15" s="6">
        <v>3.9</v>
      </c>
      <c r="AF15" s="6">
        <v>9.1999999999999993</v>
      </c>
      <c r="AG15" s="6">
        <v>1.3</v>
      </c>
      <c r="AH15" s="6">
        <v>5.7</v>
      </c>
      <c r="AI15" s="6">
        <v>1.4</v>
      </c>
      <c r="AJ15" s="6">
        <v>0.4</v>
      </c>
      <c r="AK15" s="6">
        <v>1.5</v>
      </c>
      <c r="AL15" s="6">
        <v>0.3</v>
      </c>
      <c r="AM15" s="6">
        <v>1.6</v>
      </c>
      <c r="AN15" s="6">
        <v>0.3</v>
      </c>
      <c r="AO15" s="6">
        <v>1</v>
      </c>
      <c r="AP15" s="6">
        <v>0.1</v>
      </c>
      <c r="AQ15" s="6">
        <v>1</v>
      </c>
      <c r="AR15" s="6">
        <v>0.1</v>
      </c>
      <c r="AS15" s="6">
        <v>0.8</v>
      </c>
      <c r="AW15" s="6">
        <v>2.8</v>
      </c>
      <c r="AX15" s="6">
        <v>0.7</v>
      </c>
      <c r="AY15" s="6">
        <v>0.2</v>
      </c>
      <c r="AZ15" s="6">
        <v>1203.1880000000001</v>
      </c>
      <c r="BA15" s="6">
        <v>0.7</v>
      </c>
      <c r="BB15" s="6">
        <v>-6.13</v>
      </c>
      <c r="BC15" s="6">
        <v>1.4</v>
      </c>
      <c r="BD15" s="6">
        <v>2.68</v>
      </c>
      <c r="BE15" s="6">
        <v>6.71</v>
      </c>
    </row>
    <row r="16" spans="1:57" x14ac:dyDescent="0.3">
      <c r="A16" s="6">
        <v>49.116300000000003</v>
      </c>
      <c r="B16" s="6">
        <v>0.4425</v>
      </c>
      <c r="C16" s="6">
        <v>14.2323</v>
      </c>
      <c r="D16" s="6">
        <v>1.6802999999999999</v>
      </c>
      <c r="E16" s="6">
        <v>6.1631999999999998</v>
      </c>
      <c r="F16" s="6">
        <f t="shared" si="0"/>
        <v>7.6751339400000003</v>
      </c>
      <c r="G16" s="6">
        <v>0.1338</v>
      </c>
      <c r="H16" s="6">
        <v>10.354200000000001</v>
      </c>
      <c r="I16" s="6">
        <v>14.3254</v>
      </c>
      <c r="J16" s="6">
        <v>1.7597</v>
      </c>
      <c r="K16" s="6">
        <v>0.75119999999999998</v>
      </c>
      <c r="L16" s="6">
        <v>0.10290000000000001</v>
      </c>
      <c r="M16" s="6">
        <v>0</v>
      </c>
      <c r="N16" s="6">
        <v>0.76149999999999995</v>
      </c>
      <c r="Q16" s="6">
        <v>29</v>
      </c>
      <c r="R16" s="6">
        <v>225.9</v>
      </c>
      <c r="S16" s="6">
        <v>29.1</v>
      </c>
      <c r="T16" s="6">
        <v>41.9</v>
      </c>
      <c r="U16" s="6">
        <v>200.4</v>
      </c>
      <c r="V16" s="6">
        <v>46.9</v>
      </c>
      <c r="X16" s="6">
        <v>13.8</v>
      </c>
      <c r="Y16" s="6">
        <v>406.7</v>
      </c>
      <c r="Z16" s="6">
        <v>8.9</v>
      </c>
      <c r="AA16" s="6">
        <v>50.9</v>
      </c>
      <c r="AB16" s="6">
        <v>0.6</v>
      </c>
      <c r="AC16" s="6">
        <v>0.1</v>
      </c>
      <c r="AD16" s="6">
        <v>129.30000000000001</v>
      </c>
      <c r="AE16" s="6">
        <v>3.9</v>
      </c>
      <c r="AF16" s="6">
        <v>9.3000000000000007</v>
      </c>
      <c r="AG16" s="6">
        <v>1.3</v>
      </c>
      <c r="AH16" s="6">
        <v>5.8</v>
      </c>
      <c r="AI16" s="6">
        <v>1.4</v>
      </c>
      <c r="AJ16" s="6">
        <v>0.4</v>
      </c>
      <c r="AK16" s="6">
        <v>1.5</v>
      </c>
      <c r="AL16" s="6">
        <v>0.3</v>
      </c>
      <c r="AM16" s="6">
        <v>1.6</v>
      </c>
      <c r="AN16" s="6">
        <v>0.3</v>
      </c>
      <c r="AO16" s="6">
        <v>1</v>
      </c>
      <c r="AP16" s="6">
        <v>0.1</v>
      </c>
      <c r="AQ16" s="6">
        <v>1</v>
      </c>
      <c r="AR16" s="6">
        <v>0.1</v>
      </c>
      <c r="AS16" s="6">
        <v>0.8</v>
      </c>
      <c r="AW16" s="6">
        <v>2.8</v>
      </c>
      <c r="AX16" s="6">
        <v>0.7</v>
      </c>
      <c r="AY16" s="6">
        <v>0.2</v>
      </c>
      <c r="AZ16" s="6">
        <v>1201.1020000000001</v>
      </c>
      <c r="BA16" s="6">
        <v>0.7</v>
      </c>
      <c r="BB16" s="6">
        <v>-6.15</v>
      </c>
      <c r="BC16" s="6">
        <v>1.4</v>
      </c>
      <c r="BD16" s="6">
        <v>2.68</v>
      </c>
      <c r="BE16" s="6">
        <v>6.75</v>
      </c>
    </row>
    <row r="17" spans="1:57" x14ac:dyDescent="0.3">
      <c r="A17" s="6">
        <v>49.106999999999999</v>
      </c>
      <c r="B17" s="6">
        <v>0.44409999999999999</v>
      </c>
      <c r="C17" s="6">
        <v>14.2669</v>
      </c>
      <c r="D17" s="6">
        <v>1.6753</v>
      </c>
      <c r="E17" s="6">
        <v>6.1825000000000001</v>
      </c>
      <c r="F17" s="6">
        <f t="shared" si="0"/>
        <v>7.6899349400000006</v>
      </c>
      <c r="G17" s="6">
        <v>0.1343</v>
      </c>
      <c r="H17" s="6">
        <v>10.3223</v>
      </c>
      <c r="I17" s="6">
        <v>14.301500000000001</v>
      </c>
      <c r="J17" s="6">
        <v>1.7661</v>
      </c>
      <c r="K17" s="6">
        <v>0.754</v>
      </c>
      <c r="L17" s="6">
        <v>0.1033</v>
      </c>
      <c r="M17" s="6">
        <v>0</v>
      </c>
      <c r="N17" s="6">
        <v>0.76429999999999998</v>
      </c>
      <c r="Q17" s="6">
        <v>29.1</v>
      </c>
      <c r="R17" s="6">
        <v>226.7</v>
      </c>
      <c r="S17" s="6">
        <v>29.2</v>
      </c>
      <c r="T17" s="6">
        <v>42</v>
      </c>
      <c r="U17" s="6">
        <v>201.1</v>
      </c>
      <c r="V17" s="6">
        <v>47.1</v>
      </c>
      <c r="X17" s="6">
        <v>13.8</v>
      </c>
      <c r="Y17" s="6">
        <v>408.2</v>
      </c>
      <c r="Z17" s="6">
        <v>8.9</v>
      </c>
      <c r="AA17" s="6">
        <v>51.1</v>
      </c>
      <c r="AB17" s="6">
        <v>0.6</v>
      </c>
      <c r="AC17" s="6">
        <v>0.1</v>
      </c>
      <c r="AD17" s="6">
        <v>129.69999999999999</v>
      </c>
      <c r="AE17" s="6">
        <v>3.9</v>
      </c>
      <c r="AF17" s="6">
        <v>9.3000000000000007</v>
      </c>
      <c r="AG17" s="6">
        <v>1.3</v>
      </c>
      <c r="AH17" s="6">
        <v>5.8</v>
      </c>
      <c r="AI17" s="6">
        <v>1.4</v>
      </c>
      <c r="AJ17" s="6">
        <v>0.4</v>
      </c>
      <c r="AK17" s="6">
        <v>1.5</v>
      </c>
      <c r="AL17" s="6">
        <v>0.3</v>
      </c>
      <c r="AM17" s="6">
        <v>1.7</v>
      </c>
      <c r="AN17" s="6">
        <v>0.3</v>
      </c>
      <c r="AO17" s="6">
        <v>1</v>
      </c>
      <c r="AP17" s="6">
        <v>0.1</v>
      </c>
      <c r="AQ17" s="6">
        <v>1</v>
      </c>
      <c r="AR17" s="6">
        <v>0.1</v>
      </c>
      <c r="AS17" s="6">
        <v>0.8</v>
      </c>
      <c r="AW17" s="6">
        <v>2.8</v>
      </c>
      <c r="AX17" s="6">
        <v>0.7</v>
      </c>
      <c r="AY17" s="6">
        <v>0.2</v>
      </c>
      <c r="AZ17" s="6">
        <v>1198.9659999999999</v>
      </c>
      <c r="BA17" s="6">
        <v>0.7</v>
      </c>
      <c r="BB17" s="6">
        <v>-6.18</v>
      </c>
      <c r="BC17" s="6">
        <v>1.4</v>
      </c>
      <c r="BD17" s="6">
        <v>2.68</v>
      </c>
      <c r="BE17" s="6">
        <v>6.79</v>
      </c>
    </row>
    <row r="18" spans="1:57" x14ac:dyDescent="0.3">
      <c r="A18" s="6">
        <v>49.097499999999997</v>
      </c>
      <c r="B18" s="6">
        <v>0.44569999999999999</v>
      </c>
      <c r="C18" s="6">
        <v>14.3012</v>
      </c>
      <c r="D18" s="6">
        <v>1.6705000000000001</v>
      </c>
      <c r="E18" s="6">
        <v>6.2015000000000002</v>
      </c>
      <c r="F18" s="6">
        <f t="shared" si="0"/>
        <v>7.7046159000000003</v>
      </c>
      <c r="G18" s="6">
        <v>0.1348</v>
      </c>
      <c r="H18" s="6">
        <v>10.2918</v>
      </c>
      <c r="I18" s="6">
        <v>14.276999999999999</v>
      </c>
      <c r="J18" s="6">
        <v>1.7725</v>
      </c>
      <c r="K18" s="6">
        <v>0.75670000000000004</v>
      </c>
      <c r="L18" s="6">
        <v>0.1037</v>
      </c>
      <c r="M18" s="6">
        <v>0</v>
      </c>
      <c r="N18" s="6">
        <v>0.7671</v>
      </c>
      <c r="Q18" s="6">
        <v>29.2</v>
      </c>
      <c r="R18" s="6">
        <v>227.5</v>
      </c>
      <c r="S18" s="6">
        <v>29.3</v>
      </c>
      <c r="T18" s="6">
        <v>42.2</v>
      </c>
      <c r="U18" s="6">
        <v>201.8</v>
      </c>
      <c r="V18" s="6">
        <v>47.3</v>
      </c>
      <c r="X18" s="6">
        <v>13.9</v>
      </c>
      <c r="Y18" s="6">
        <v>409.6</v>
      </c>
      <c r="Z18" s="6">
        <v>8.9</v>
      </c>
      <c r="AA18" s="6">
        <v>51.3</v>
      </c>
      <c r="AB18" s="6">
        <v>0.6</v>
      </c>
      <c r="AC18" s="6">
        <v>0.1</v>
      </c>
      <c r="AD18" s="6">
        <v>130.19999999999999</v>
      </c>
      <c r="AE18" s="6">
        <v>3.9</v>
      </c>
      <c r="AF18" s="6">
        <v>9.3000000000000007</v>
      </c>
      <c r="AG18" s="6">
        <v>1.3</v>
      </c>
      <c r="AH18" s="6">
        <v>5.8</v>
      </c>
      <c r="AI18" s="6">
        <v>1.5</v>
      </c>
      <c r="AJ18" s="6">
        <v>0.4</v>
      </c>
      <c r="AK18" s="6">
        <v>1.6</v>
      </c>
      <c r="AL18" s="6">
        <v>0.3</v>
      </c>
      <c r="AM18" s="6">
        <v>1.7</v>
      </c>
      <c r="AN18" s="6">
        <v>0.3</v>
      </c>
      <c r="AO18" s="6">
        <v>1</v>
      </c>
      <c r="AP18" s="6">
        <v>0.1</v>
      </c>
      <c r="AQ18" s="6">
        <v>1</v>
      </c>
      <c r="AR18" s="6">
        <v>0.1</v>
      </c>
      <c r="AS18" s="6">
        <v>0.8</v>
      </c>
      <c r="AW18" s="6">
        <v>2.8</v>
      </c>
      <c r="AX18" s="6">
        <v>0.7</v>
      </c>
      <c r="AY18" s="6">
        <v>0.2</v>
      </c>
      <c r="AZ18" s="6">
        <v>1196.826</v>
      </c>
      <c r="BA18" s="6">
        <v>0.7</v>
      </c>
      <c r="BB18" s="6">
        <v>-6.2</v>
      </c>
      <c r="BC18" s="6">
        <v>1.4</v>
      </c>
      <c r="BD18" s="6">
        <v>2.6789999999999998</v>
      </c>
      <c r="BE18" s="6">
        <v>6.83</v>
      </c>
    </row>
    <row r="19" spans="1:57" x14ac:dyDescent="0.3">
      <c r="A19" s="6">
        <v>49.088299999999997</v>
      </c>
      <c r="B19" s="6">
        <v>0.44729999999999998</v>
      </c>
      <c r="C19" s="6">
        <v>14.335900000000001</v>
      </c>
      <c r="D19" s="6">
        <v>1.6648000000000001</v>
      </c>
      <c r="E19" s="6">
        <v>6.2210999999999999</v>
      </c>
      <c r="F19" s="6">
        <f t="shared" si="0"/>
        <v>7.7190870399999998</v>
      </c>
      <c r="G19" s="6">
        <v>0.13519999999999999</v>
      </c>
      <c r="H19" s="6">
        <v>10.26</v>
      </c>
      <c r="I19" s="6">
        <v>14.253</v>
      </c>
      <c r="J19" s="6">
        <v>1.7789999999999999</v>
      </c>
      <c r="K19" s="6">
        <v>0.75939999999999996</v>
      </c>
      <c r="L19" s="6">
        <v>0.104</v>
      </c>
      <c r="M19" s="6">
        <v>0</v>
      </c>
      <c r="N19" s="6">
        <v>0.76980000000000004</v>
      </c>
      <c r="Q19" s="6">
        <v>29.3</v>
      </c>
      <c r="R19" s="6">
        <v>228.4</v>
      </c>
      <c r="S19" s="6">
        <v>29.4</v>
      </c>
      <c r="T19" s="6">
        <v>42.3</v>
      </c>
      <c r="U19" s="6">
        <v>202.6</v>
      </c>
      <c r="V19" s="6">
        <v>47.4</v>
      </c>
      <c r="X19" s="6">
        <v>13.9</v>
      </c>
      <c r="Y19" s="6">
        <v>411.1</v>
      </c>
      <c r="Z19" s="6">
        <v>8.9</v>
      </c>
      <c r="AA19" s="6">
        <v>51.5</v>
      </c>
      <c r="AB19" s="6">
        <v>0.6</v>
      </c>
      <c r="AC19" s="6">
        <v>0.1</v>
      </c>
      <c r="AD19" s="6">
        <v>130.69999999999999</v>
      </c>
      <c r="AE19" s="6">
        <v>4</v>
      </c>
      <c r="AF19" s="6">
        <v>9.4</v>
      </c>
      <c r="AG19" s="6">
        <v>1.4</v>
      </c>
      <c r="AH19" s="6">
        <v>5.8</v>
      </c>
      <c r="AI19" s="6">
        <v>1.5</v>
      </c>
      <c r="AJ19" s="6">
        <v>0.4</v>
      </c>
      <c r="AK19" s="6">
        <v>1.6</v>
      </c>
      <c r="AL19" s="6">
        <v>0.3</v>
      </c>
      <c r="AM19" s="6">
        <v>1.7</v>
      </c>
      <c r="AN19" s="6">
        <v>0.3</v>
      </c>
      <c r="AO19" s="6">
        <v>1</v>
      </c>
      <c r="AP19" s="6">
        <v>0.1</v>
      </c>
      <c r="AQ19" s="6">
        <v>1</v>
      </c>
      <c r="AR19" s="6">
        <v>0.1</v>
      </c>
      <c r="AS19" s="6">
        <v>0.8</v>
      </c>
      <c r="AW19" s="6">
        <v>2.8</v>
      </c>
      <c r="AX19" s="6">
        <v>0.7</v>
      </c>
      <c r="AY19" s="6">
        <v>0.2</v>
      </c>
      <c r="AZ19" s="6">
        <v>1194.5260000000001</v>
      </c>
      <c r="BA19" s="6">
        <v>0.7</v>
      </c>
      <c r="BB19" s="6">
        <v>-6.23</v>
      </c>
      <c r="BC19" s="6">
        <v>1.4</v>
      </c>
      <c r="BD19" s="6">
        <v>2.6789999999999998</v>
      </c>
      <c r="BE19" s="6">
        <v>6.87</v>
      </c>
    </row>
    <row r="20" spans="1:57" x14ac:dyDescent="0.3">
      <c r="A20" s="6">
        <v>49.078699999999998</v>
      </c>
      <c r="B20" s="6">
        <v>0.44900000000000001</v>
      </c>
      <c r="C20" s="6">
        <v>14.3705</v>
      </c>
      <c r="D20" s="6">
        <v>1.6598999999999999</v>
      </c>
      <c r="E20" s="6">
        <v>6.2401</v>
      </c>
      <c r="F20" s="6">
        <f t="shared" si="0"/>
        <v>7.7336780200000002</v>
      </c>
      <c r="G20" s="6">
        <v>0.13569999999999999</v>
      </c>
      <c r="H20" s="6">
        <v>10.2293</v>
      </c>
      <c r="I20" s="6">
        <v>14.228199999999999</v>
      </c>
      <c r="J20" s="6">
        <v>1.7855000000000001</v>
      </c>
      <c r="K20" s="6">
        <v>0.76219999999999999</v>
      </c>
      <c r="L20" s="6">
        <v>0.10440000000000001</v>
      </c>
      <c r="M20" s="6">
        <v>0</v>
      </c>
      <c r="N20" s="6">
        <v>0.77270000000000005</v>
      </c>
      <c r="Q20" s="6">
        <v>29.4</v>
      </c>
      <c r="R20" s="6">
        <v>229.2</v>
      </c>
      <c r="S20" s="6">
        <v>29.5</v>
      </c>
      <c r="T20" s="6">
        <v>42.5</v>
      </c>
      <c r="U20" s="6">
        <v>203.3</v>
      </c>
      <c r="V20" s="6">
        <v>47.6</v>
      </c>
      <c r="X20" s="6">
        <v>14</v>
      </c>
      <c r="Y20" s="6">
        <v>412.6</v>
      </c>
      <c r="Z20" s="6">
        <v>9</v>
      </c>
      <c r="AA20" s="6">
        <v>51.7</v>
      </c>
      <c r="AB20" s="6">
        <v>0.6</v>
      </c>
      <c r="AC20" s="6">
        <v>0.1</v>
      </c>
      <c r="AD20" s="6">
        <v>131.1</v>
      </c>
      <c r="AE20" s="6">
        <v>4</v>
      </c>
      <c r="AF20" s="6">
        <v>9.4</v>
      </c>
      <c r="AG20" s="6">
        <v>1.4</v>
      </c>
      <c r="AH20" s="6">
        <v>5.8</v>
      </c>
      <c r="AI20" s="6">
        <v>1.5</v>
      </c>
      <c r="AJ20" s="6">
        <v>0.4</v>
      </c>
      <c r="AK20" s="6">
        <v>1.6</v>
      </c>
      <c r="AL20" s="6">
        <v>0.3</v>
      </c>
      <c r="AM20" s="6">
        <v>1.7</v>
      </c>
      <c r="AN20" s="6">
        <v>0.3</v>
      </c>
      <c r="AO20" s="6">
        <v>1</v>
      </c>
      <c r="AP20" s="6">
        <v>0.1</v>
      </c>
      <c r="AQ20" s="6">
        <v>1</v>
      </c>
      <c r="AR20" s="6">
        <v>0.1</v>
      </c>
      <c r="AS20" s="6">
        <v>0.8</v>
      </c>
      <c r="AW20" s="6">
        <v>2.8</v>
      </c>
      <c r="AX20" s="6">
        <v>0.7</v>
      </c>
      <c r="AY20" s="6">
        <v>0.2</v>
      </c>
      <c r="AZ20" s="6">
        <v>1192.405</v>
      </c>
      <c r="BA20" s="6">
        <v>0.7</v>
      </c>
      <c r="BB20" s="6">
        <v>-6.25</v>
      </c>
      <c r="BC20" s="6">
        <v>1.4</v>
      </c>
      <c r="BD20" s="6">
        <v>2.6789999999999998</v>
      </c>
      <c r="BE20" s="6">
        <v>6.91</v>
      </c>
    </row>
    <row r="21" spans="1:57" x14ac:dyDescent="0.3">
      <c r="A21" s="6">
        <v>49.068899999999999</v>
      </c>
      <c r="B21" s="6">
        <v>0.4506</v>
      </c>
      <c r="C21" s="6">
        <v>14.404999999999999</v>
      </c>
      <c r="D21" s="6">
        <v>1.6548</v>
      </c>
      <c r="E21" s="6">
        <v>6.2591999999999999</v>
      </c>
      <c r="F21" s="6">
        <f t="shared" si="0"/>
        <v>7.7481890399999997</v>
      </c>
      <c r="G21" s="6">
        <v>0.13619999999999999</v>
      </c>
      <c r="H21" s="6">
        <v>10.1997</v>
      </c>
      <c r="I21" s="6">
        <v>14.2027</v>
      </c>
      <c r="J21" s="6">
        <v>1.792</v>
      </c>
      <c r="K21" s="6">
        <v>0.76500000000000001</v>
      </c>
      <c r="L21" s="6">
        <v>0.1048</v>
      </c>
      <c r="M21" s="6">
        <v>0</v>
      </c>
      <c r="N21" s="6">
        <v>0.77549999999999997</v>
      </c>
      <c r="Q21" s="6">
        <v>29.6</v>
      </c>
      <c r="R21" s="6">
        <v>230</v>
      </c>
      <c r="S21" s="6">
        <v>29.7</v>
      </c>
      <c r="T21" s="6">
        <v>42.7</v>
      </c>
      <c r="U21" s="6">
        <v>204</v>
      </c>
      <c r="V21" s="6">
        <v>47.8</v>
      </c>
      <c r="X21" s="6">
        <v>14</v>
      </c>
      <c r="Y21" s="6">
        <v>414.2</v>
      </c>
      <c r="Z21" s="6">
        <v>9</v>
      </c>
      <c r="AA21" s="6">
        <v>51.9</v>
      </c>
      <c r="AB21" s="6">
        <v>0.6</v>
      </c>
      <c r="AC21" s="6">
        <v>0.1</v>
      </c>
      <c r="AD21" s="6">
        <v>131.6</v>
      </c>
      <c r="AE21" s="6">
        <v>4</v>
      </c>
      <c r="AF21" s="6">
        <v>9.4</v>
      </c>
      <c r="AG21" s="6">
        <v>1.4</v>
      </c>
      <c r="AH21" s="6">
        <v>5.9</v>
      </c>
      <c r="AI21" s="6">
        <v>1.5</v>
      </c>
      <c r="AJ21" s="6">
        <v>0.4</v>
      </c>
      <c r="AK21" s="6">
        <v>1.6</v>
      </c>
      <c r="AL21" s="6">
        <v>0.3</v>
      </c>
      <c r="AM21" s="6">
        <v>1.7</v>
      </c>
      <c r="AN21" s="6">
        <v>0.3</v>
      </c>
      <c r="AO21" s="6">
        <v>1</v>
      </c>
      <c r="AP21" s="6">
        <v>0.1</v>
      </c>
      <c r="AQ21" s="6">
        <v>1</v>
      </c>
      <c r="AR21" s="6">
        <v>0.1</v>
      </c>
      <c r="AS21" s="6">
        <v>0.8</v>
      </c>
      <c r="AW21" s="6">
        <v>2.8</v>
      </c>
      <c r="AX21" s="6">
        <v>0.7</v>
      </c>
      <c r="AY21" s="6">
        <v>0.2</v>
      </c>
      <c r="AZ21" s="6">
        <v>1190.1590000000001</v>
      </c>
      <c r="BA21" s="6">
        <v>0.7</v>
      </c>
      <c r="BB21" s="6">
        <v>-6.28</v>
      </c>
      <c r="BC21" s="6">
        <v>1.4</v>
      </c>
      <c r="BD21" s="6">
        <v>2.6789999999999998</v>
      </c>
      <c r="BE21" s="6">
        <v>6.95</v>
      </c>
    </row>
    <row r="22" spans="1:57" x14ac:dyDescent="0.3">
      <c r="A22" s="6">
        <v>49.0595</v>
      </c>
      <c r="B22" s="6">
        <v>0.45229999999999998</v>
      </c>
      <c r="C22" s="6">
        <v>14.4399</v>
      </c>
      <c r="D22" s="6">
        <v>1.649</v>
      </c>
      <c r="E22" s="6">
        <v>6.2786999999999997</v>
      </c>
      <c r="F22" s="6">
        <f t="shared" si="0"/>
        <v>7.7624702000000001</v>
      </c>
      <c r="G22" s="6">
        <v>0.13669999999999999</v>
      </c>
      <c r="H22" s="6">
        <v>10.168900000000001</v>
      </c>
      <c r="I22" s="6">
        <v>14.1776</v>
      </c>
      <c r="J22" s="6">
        <v>1.7986</v>
      </c>
      <c r="K22" s="6">
        <v>0.76780000000000004</v>
      </c>
      <c r="L22" s="6">
        <v>0.1052</v>
      </c>
      <c r="M22" s="6">
        <v>0</v>
      </c>
      <c r="N22" s="6">
        <v>0.77839999999999998</v>
      </c>
      <c r="Q22" s="6">
        <v>29.7</v>
      </c>
      <c r="R22" s="6">
        <v>230.9</v>
      </c>
      <c r="S22" s="6">
        <v>29.8</v>
      </c>
      <c r="T22" s="6">
        <v>42.8</v>
      </c>
      <c r="U22" s="6">
        <v>204.8</v>
      </c>
      <c r="V22" s="6">
        <v>48</v>
      </c>
      <c r="X22" s="6">
        <v>14.1</v>
      </c>
      <c r="Y22" s="6">
        <v>415.7</v>
      </c>
      <c r="Z22" s="6">
        <v>9</v>
      </c>
      <c r="AA22" s="6">
        <v>52.1</v>
      </c>
      <c r="AB22" s="6">
        <v>0.6</v>
      </c>
      <c r="AC22" s="6">
        <v>0.1</v>
      </c>
      <c r="AD22" s="6">
        <v>132.1</v>
      </c>
      <c r="AE22" s="6">
        <v>4</v>
      </c>
      <c r="AF22" s="6">
        <v>9.5</v>
      </c>
      <c r="AG22" s="6">
        <v>1.4</v>
      </c>
      <c r="AH22" s="6">
        <v>5.9</v>
      </c>
      <c r="AI22" s="6">
        <v>1.5</v>
      </c>
      <c r="AJ22" s="6">
        <v>0.4</v>
      </c>
      <c r="AK22" s="6">
        <v>1.6</v>
      </c>
      <c r="AL22" s="6">
        <v>0.3</v>
      </c>
      <c r="AM22" s="6">
        <v>1.7</v>
      </c>
      <c r="AN22" s="6">
        <v>0.3</v>
      </c>
      <c r="AO22" s="6">
        <v>1.1000000000000001</v>
      </c>
      <c r="AP22" s="6">
        <v>0.1</v>
      </c>
      <c r="AQ22" s="6">
        <v>1.1000000000000001</v>
      </c>
      <c r="AR22" s="6">
        <v>0.1</v>
      </c>
      <c r="AS22" s="6">
        <v>0.8</v>
      </c>
      <c r="AW22" s="6">
        <v>2.8</v>
      </c>
      <c r="AX22" s="6">
        <v>0.7</v>
      </c>
      <c r="AY22" s="6">
        <v>0.2</v>
      </c>
      <c r="AZ22" s="6">
        <v>1187.855</v>
      </c>
      <c r="BA22" s="6">
        <v>0.7</v>
      </c>
      <c r="BB22" s="6">
        <v>-6.31</v>
      </c>
      <c r="BC22" s="6">
        <v>1.4</v>
      </c>
      <c r="BD22" s="6">
        <v>2.6779999999999999</v>
      </c>
      <c r="BE22" s="6">
        <v>6.99</v>
      </c>
    </row>
    <row r="23" spans="1:57" x14ac:dyDescent="0.3">
      <c r="A23" s="6">
        <v>49.049799999999998</v>
      </c>
      <c r="B23" s="6">
        <v>0.45400000000000001</v>
      </c>
      <c r="C23" s="6">
        <v>14.474600000000001</v>
      </c>
      <c r="D23" s="6">
        <v>1.6434</v>
      </c>
      <c r="E23" s="6">
        <v>6.2980999999999998</v>
      </c>
      <c r="F23" s="6">
        <f t="shared" si="0"/>
        <v>7.7768313199999994</v>
      </c>
      <c r="G23" s="6">
        <v>0.13719999999999999</v>
      </c>
      <c r="H23" s="6">
        <v>10.139099999999999</v>
      </c>
      <c r="I23" s="6">
        <v>14.151899999999999</v>
      </c>
      <c r="J23" s="6">
        <v>1.8052999999999999</v>
      </c>
      <c r="K23" s="6">
        <v>0.77070000000000005</v>
      </c>
      <c r="L23" s="6">
        <v>0.1056</v>
      </c>
      <c r="M23" s="6">
        <v>0</v>
      </c>
      <c r="N23" s="6">
        <v>0.78120000000000001</v>
      </c>
      <c r="Q23" s="6">
        <v>29.8</v>
      </c>
      <c r="R23" s="6">
        <v>231.7</v>
      </c>
      <c r="S23" s="6">
        <v>29.9</v>
      </c>
      <c r="T23" s="6">
        <v>43</v>
      </c>
      <c r="U23" s="6">
        <v>205.5</v>
      </c>
      <c r="V23" s="6">
        <v>48.1</v>
      </c>
      <c r="X23" s="6">
        <v>14.1</v>
      </c>
      <c r="Y23" s="6">
        <v>417.2</v>
      </c>
      <c r="Z23" s="6">
        <v>9.1</v>
      </c>
      <c r="AA23" s="6">
        <v>52.3</v>
      </c>
      <c r="AB23" s="6">
        <v>0.6</v>
      </c>
      <c r="AC23" s="6">
        <v>0.1</v>
      </c>
      <c r="AD23" s="6">
        <v>132.6</v>
      </c>
      <c r="AE23" s="6">
        <v>4</v>
      </c>
      <c r="AF23" s="6">
        <v>9.5</v>
      </c>
      <c r="AG23" s="6">
        <v>1.4</v>
      </c>
      <c r="AH23" s="6">
        <v>5.9</v>
      </c>
      <c r="AI23" s="6">
        <v>1.5</v>
      </c>
      <c r="AJ23" s="6">
        <v>0.4</v>
      </c>
      <c r="AK23" s="6">
        <v>1.6</v>
      </c>
      <c r="AL23" s="6">
        <v>0.3</v>
      </c>
      <c r="AM23" s="6">
        <v>1.7</v>
      </c>
      <c r="AN23" s="6">
        <v>0.3</v>
      </c>
      <c r="AO23" s="6">
        <v>1.1000000000000001</v>
      </c>
      <c r="AP23" s="6">
        <v>0.1</v>
      </c>
      <c r="AQ23" s="6">
        <v>1.1000000000000001</v>
      </c>
      <c r="AR23" s="6">
        <v>0.1</v>
      </c>
      <c r="AS23" s="6">
        <v>0.8</v>
      </c>
      <c r="AW23" s="6">
        <v>2.9</v>
      </c>
      <c r="AX23" s="6">
        <v>0.7</v>
      </c>
      <c r="AY23" s="6">
        <v>0.2</v>
      </c>
      <c r="AZ23" s="6">
        <v>1185.5260000000001</v>
      </c>
      <c r="BA23" s="6">
        <v>0.7</v>
      </c>
      <c r="BB23" s="6">
        <v>-6.33</v>
      </c>
      <c r="BC23" s="6">
        <v>1.4</v>
      </c>
      <c r="BD23" s="6">
        <v>2.6779999999999999</v>
      </c>
      <c r="BE23" s="6">
        <v>7.04</v>
      </c>
    </row>
    <row r="24" spans="1:57" x14ac:dyDescent="0.3">
      <c r="A24" s="6">
        <v>49.040100000000002</v>
      </c>
      <c r="B24" s="6">
        <v>0.4556</v>
      </c>
      <c r="C24" s="6">
        <v>14.5093</v>
      </c>
      <c r="D24" s="6">
        <v>1.6375</v>
      </c>
      <c r="E24" s="6">
        <v>6.3174000000000001</v>
      </c>
      <c r="F24" s="6">
        <f t="shared" si="0"/>
        <v>7.7908225</v>
      </c>
      <c r="G24" s="6">
        <v>0.13780000000000001</v>
      </c>
      <c r="H24" s="6">
        <v>10.109400000000001</v>
      </c>
      <c r="I24" s="6">
        <v>14.126099999999999</v>
      </c>
      <c r="J24" s="6">
        <v>1.8119000000000001</v>
      </c>
      <c r="K24" s="6">
        <v>0.77349999999999997</v>
      </c>
      <c r="L24" s="6">
        <v>0.106</v>
      </c>
      <c r="M24" s="6">
        <v>0</v>
      </c>
      <c r="N24" s="6">
        <v>0.78410000000000002</v>
      </c>
      <c r="Q24" s="6">
        <v>29.9</v>
      </c>
      <c r="R24" s="6">
        <v>232.6</v>
      </c>
      <c r="S24" s="6">
        <v>30</v>
      </c>
      <c r="T24" s="6">
        <v>43.1</v>
      </c>
      <c r="U24" s="6">
        <v>206.3</v>
      </c>
      <c r="V24" s="6">
        <v>48.3</v>
      </c>
      <c r="X24" s="6">
        <v>14.2</v>
      </c>
      <c r="Y24" s="6">
        <v>418.8</v>
      </c>
      <c r="Z24" s="6">
        <v>9.1</v>
      </c>
      <c r="AA24" s="6">
        <v>52.5</v>
      </c>
      <c r="AB24" s="6">
        <v>0.6</v>
      </c>
      <c r="AC24" s="6">
        <v>0.1</v>
      </c>
      <c r="AD24" s="6">
        <v>133.1</v>
      </c>
      <c r="AE24" s="6">
        <v>4</v>
      </c>
      <c r="AF24" s="6">
        <v>9.5</v>
      </c>
      <c r="AG24" s="6">
        <v>1.4</v>
      </c>
      <c r="AH24" s="6">
        <v>5.9</v>
      </c>
      <c r="AI24" s="6">
        <v>1.5</v>
      </c>
      <c r="AJ24" s="6">
        <v>0.4</v>
      </c>
      <c r="AK24" s="6">
        <v>1.6</v>
      </c>
      <c r="AL24" s="6">
        <v>0.3</v>
      </c>
      <c r="AM24" s="6">
        <v>1.7</v>
      </c>
      <c r="AN24" s="6">
        <v>0.3</v>
      </c>
      <c r="AO24" s="6">
        <v>1.1000000000000001</v>
      </c>
      <c r="AP24" s="6">
        <v>0.1</v>
      </c>
      <c r="AQ24" s="6">
        <v>1.1000000000000001</v>
      </c>
      <c r="AR24" s="6">
        <v>0.1</v>
      </c>
      <c r="AS24" s="6">
        <v>0.8</v>
      </c>
      <c r="AW24" s="6">
        <v>2.9</v>
      </c>
      <c r="AX24" s="6">
        <v>0.7</v>
      </c>
      <c r="AY24" s="6">
        <v>0.2</v>
      </c>
      <c r="AZ24" s="6">
        <v>1183.1669999999999</v>
      </c>
      <c r="BA24" s="6">
        <v>0.7</v>
      </c>
      <c r="BB24" s="6">
        <v>-6.36</v>
      </c>
      <c r="BC24" s="6">
        <v>1.4</v>
      </c>
      <c r="BD24" s="6">
        <v>2.6779999999999999</v>
      </c>
      <c r="BE24" s="6">
        <v>7.08</v>
      </c>
    </row>
    <row r="25" spans="1:57" x14ac:dyDescent="0.3">
      <c r="A25" s="6">
        <v>49.030500000000004</v>
      </c>
      <c r="B25" s="6">
        <v>0.45729999999999998</v>
      </c>
      <c r="C25" s="6">
        <v>14.5442</v>
      </c>
      <c r="D25" s="6">
        <v>1.6312</v>
      </c>
      <c r="E25" s="6">
        <v>6.3371000000000004</v>
      </c>
      <c r="F25" s="6">
        <f t="shared" si="0"/>
        <v>7.8048537600000003</v>
      </c>
      <c r="G25" s="6">
        <v>0.13830000000000001</v>
      </c>
      <c r="H25" s="6">
        <v>10.079599999999999</v>
      </c>
      <c r="I25" s="6">
        <v>14.100199999999999</v>
      </c>
      <c r="J25" s="6">
        <v>1.8187</v>
      </c>
      <c r="K25" s="6">
        <v>0.77639999999999998</v>
      </c>
      <c r="L25" s="6">
        <v>0.10639999999999999</v>
      </c>
      <c r="M25" s="6">
        <v>0</v>
      </c>
      <c r="N25" s="6">
        <v>0.78700000000000003</v>
      </c>
      <c r="Q25" s="6">
        <v>30</v>
      </c>
      <c r="R25" s="6">
        <v>233.5</v>
      </c>
      <c r="S25" s="6">
        <v>30.1</v>
      </c>
      <c r="T25" s="6">
        <v>43.3</v>
      </c>
      <c r="U25" s="6">
        <v>207.1</v>
      </c>
      <c r="V25" s="6">
        <v>48.5</v>
      </c>
      <c r="X25" s="6">
        <v>14.3</v>
      </c>
      <c r="Y25" s="6">
        <v>420.3</v>
      </c>
      <c r="Z25" s="6">
        <v>9.1</v>
      </c>
      <c r="AA25" s="6">
        <v>52.6</v>
      </c>
      <c r="AB25" s="6">
        <v>0.6</v>
      </c>
      <c r="AC25" s="6">
        <v>0.1</v>
      </c>
      <c r="AD25" s="6">
        <v>133.6</v>
      </c>
      <c r="AE25" s="6">
        <v>4</v>
      </c>
      <c r="AF25" s="6">
        <v>9.6</v>
      </c>
      <c r="AG25" s="6">
        <v>1.4</v>
      </c>
      <c r="AH25" s="6">
        <v>6</v>
      </c>
      <c r="AI25" s="6">
        <v>1.5</v>
      </c>
      <c r="AJ25" s="6">
        <v>0.4</v>
      </c>
      <c r="AK25" s="6">
        <v>1.6</v>
      </c>
      <c r="AL25" s="6">
        <v>0.3</v>
      </c>
      <c r="AM25" s="6">
        <v>1.7</v>
      </c>
      <c r="AN25" s="6">
        <v>0.3</v>
      </c>
      <c r="AO25" s="6">
        <v>1.1000000000000001</v>
      </c>
      <c r="AP25" s="6">
        <v>0.1</v>
      </c>
      <c r="AQ25" s="6">
        <v>1.1000000000000001</v>
      </c>
      <c r="AR25" s="6">
        <v>0.1</v>
      </c>
      <c r="AS25" s="6">
        <v>0.9</v>
      </c>
      <c r="AW25" s="6">
        <v>2.9</v>
      </c>
      <c r="AX25" s="6">
        <v>0.7</v>
      </c>
      <c r="AY25" s="6">
        <v>0.2</v>
      </c>
      <c r="AZ25" s="6">
        <v>1180.76</v>
      </c>
      <c r="BA25" s="6">
        <v>0.7</v>
      </c>
      <c r="BB25" s="6">
        <v>-6.39</v>
      </c>
      <c r="BC25" s="6">
        <v>1.4</v>
      </c>
      <c r="BD25" s="6">
        <v>2.677</v>
      </c>
      <c r="BE25" s="6">
        <v>7.13</v>
      </c>
    </row>
    <row r="26" spans="1:57" x14ac:dyDescent="0.3">
      <c r="A26" s="6">
        <v>49.020600000000002</v>
      </c>
      <c r="B26" s="6">
        <v>0.45900000000000002</v>
      </c>
      <c r="C26" s="6">
        <v>14.579000000000001</v>
      </c>
      <c r="D26" s="6">
        <v>1.6251</v>
      </c>
      <c r="E26" s="6">
        <v>6.3564999999999996</v>
      </c>
      <c r="F26" s="6">
        <f t="shared" si="0"/>
        <v>7.8187649799999992</v>
      </c>
      <c r="G26" s="6">
        <v>0.13880000000000001</v>
      </c>
      <c r="H26" s="6">
        <v>10.050800000000001</v>
      </c>
      <c r="I26" s="6">
        <v>14.073600000000001</v>
      </c>
      <c r="J26" s="6">
        <v>1.8254999999999999</v>
      </c>
      <c r="K26" s="6">
        <v>0.77929999999999999</v>
      </c>
      <c r="L26" s="6">
        <v>0.10680000000000001</v>
      </c>
      <c r="M26" s="6">
        <v>0</v>
      </c>
      <c r="N26" s="6">
        <v>0.79</v>
      </c>
      <c r="Q26" s="6">
        <v>30.1</v>
      </c>
      <c r="R26" s="6">
        <v>234.3</v>
      </c>
      <c r="S26" s="6">
        <v>30.2</v>
      </c>
      <c r="T26" s="6">
        <v>43.4</v>
      </c>
      <c r="U26" s="6">
        <v>207.8</v>
      </c>
      <c r="V26" s="6">
        <v>48.7</v>
      </c>
      <c r="X26" s="6">
        <v>14.3</v>
      </c>
      <c r="Y26" s="6">
        <v>421.9</v>
      </c>
      <c r="Z26" s="6">
        <v>9.1999999999999993</v>
      </c>
      <c r="AA26" s="6">
        <v>52.8</v>
      </c>
      <c r="AB26" s="6">
        <v>0.6</v>
      </c>
      <c r="AC26" s="6">
        <v>0.1</v>
      </c>
      <c r="AD26" s="6">
        <v>134.1</v>
      </c>
      <c r="AE26" s="6">
        <v>4.0999999999999996</v>
      </c>
      <c r="AF26" s="6">
        <v>9.6</v>
      </c>
      <c r="AG26" s="6">
        <v>1.4</v>
      </c>
      <c r="AH26" s="6">
        <v>6</v>
      </c>
      <c r="AI26" s="6">
        <v>1.5</v>
      </c>
      <c r="AJ26" s="6">
        <v>0.4</v>
      </c>
      <c r="AK26" s="6">
        <v>1.6</v>
      </c>
      <c r="AL26" s="6">
        <v>0.3</v>
      </c>
      <c r="AM26" s="6">
        <v>1.7</v>
      </c>
      <c r="AN26" s="6">
        <v>0.3</v>
      </c>
      <c r="AO26" s="6">
        <v>1.1000000000000001</v>
      </c>
      <c r="AP26" s="6">
        <v>0.1</v>
      </c>
      <c r="AQ26" s="6">
        <v>1.1000000000000001</v>
      </c>
      <c r="AR26" s="6">
        <v>0.1</v>
      </c>
      <c r="AS26" s="6">
        <v>0.9</v>
      </c>
      <c r="AW26" s="6">
        <v>2.9</v>
      </c>
      <c r="AX26" s="6">
        <v>0.7</v>
      </c>
      <c r="AY26" s="6">
        <v>0.2</v>
      </c>
      <c r="AZ26" s="6">
        <v>1178.3240000000001</v>
      </c>
      <c r="BA26" s="6">
        <v>0.7</v>
      </c>
      <c r="BB26" s="6">
        <v>-6.42</v>
      </c>
      <c r="BC26" s="6">
        <v>1.4</v>
      </c>
      <c r="BD26" s="6">
        <v>2.677</v>
      </c>
      <c r="BE26" s="6">
        <v>7.18</v>
      </c>
    </row>
    <row r="27" spans="1:57" x14ac:dyDescent="0.3">
      <c r="A27" s="6">
        <v>49.010800000000003</v>
      </c>
      <c r="B27" s="6">
        <v>0.46079999999999999</v>
      </c>
      <c r="C27" s="6">
        <v>14.613899999999999</v>
      </c>
      <c r="D27" s="6">
        <v>1.6187</v>
      </c>
      <c r="E27" s="6">
        <v>6.3761999999999999</v>
      </c>
      <c r="F27" s="6">
        <f t="shared" si="0"/>
        <v>7.8327062600000001</v>
      </c>
      <c r="G27" s="6">
        <v>0.13930000000000001</v>
      </c>
      <c r="H27" s="6">
        <v>10.021800000000001</v>
      </c>
      <c r="I27" s="6">
        <v>14.046900000000001</v>
      </c>
      <c r="J27" s="6">
        <v>1.8323</v>
      </c>
      <c r="K27" s="6">
        <v>0.78220000000000001</v>
      </c>
      <c r="L27" s="6">
        <v>0.1072</v>
      </c>
      <c r="M27" s="6">
        <v>0</v>
      </c>
      <c r="N27" s="6">
        <v>0.79290000000000005</v>
      </c>
      <c r="Q27" s="6">
        <v>30.2</v>
      </c>
      <c r="R27" s="6">
        <v>235.2</v>
      </c>
      <c r="S27" s="6">
        <v>30.3</v>
      </c>
      <c r="T27" s="6">
        <v>43.6</v>
      </c>
      <c r="U27" s="6">
        <v>208.6</v>
      </c>
      <c r="V27" s="6">
        <v>48.9</v>
      </c>
      <c r="X27" s="6">
        <v>14.4</v>
      </c>
      <c r="Y27" s="6">
        <v>423.5</v>
      </c>
      <c r="Z27" s="6">
        <v>9.1999999999999993</v>
      </c>
      <c r="AA27" s="6">
        <v>53</v>
      </c>
      <c r="AB27" s="6">
        <v>0.6</v>
      </c>
      <c r="AC27" s="6">
        <v>0.1</v>
      </c>
      <c r="AD27" s="6">
        <v>134.6</v>
      </c>
      <c r="AE27" s="6">
        <v>4.0999999999999996</v>
      </c>
      <c r="AF27" s="6">
        <v>9.6</v>
      </c>
      <c r="AG27" s="6">
        <v>1.4</v>
      </c>
      <c r="AH27" s="6">
        <v>6</v>
      </c>
      <c r="AI27" s="6">
        <v>1.5</v>
      </c>
      <c r="AJ27" s="6">
        <v>0.4</v>
      </c>
      <c r="AK27" s="6">
        <v>1.6</v>
      </c>
      <c r="AL27" s="6">
        <v>0.3</v>
      </c>
      <c r="AM27" s="6">
        <v>1.7</v>
      </c>
      <c r="AN27" s="6">
        <v>0.3</v>
      </c>
      <c r="AO27" s="6">
        <v>1.1000000000000001</v>
      </c>
      <c r="AP27" s="6">
        <v>0.1</v>
      </c>
      <c r="AQ27" s="6">
        <v>1.1000000000000001</v>
      </c>
      <c r="AR27" s="6">
        <v>0.1</v>
      </c>
      <c r="AS27" s="6">
        <v>0.9</v>
      </c>
      <c r="AW27" s="6">
        <v>2.9</v>
      </c>
      <c r="AX27" s="6">
        <v>0.8</v>
      </c>
      <c r="AY27" s="6">
        <v>0.2</v>
      </c>
      <c r="AZ27" s="6">
        <v>1175.8399999999999</v>
      </c>
      <c r="BA27" s="6">
        <v>0.7</v>
      </c>
      <c r="BB27" s="6">
        <v>-6.45</v>
      </c>
      <c r="BC27" s="6">
        <v>1.4</v>
      </c>
      <c r="BD27" s="6">
        <v>2.677</v>
      </c>
      <c r="BE27" s="6">
        <v>7.23</v>
      </c>
    </row>
    <row r="28" spans="1:57" x14ac:dyDescent="0.3">
      <c r="A28" s="6">
        <v>49.000999999999998</v>
      </c>
      <c r="B28" s="6">
        <v>0.46250000000000002</v>
      </c>
      <c r="C28" s="6">
        <v>14.6488</v>
      </c>
      <c r="D28" s="6">
        <v>1.6116999999999999</v>
      </c>
      <c r="E28" s="6">
        <v>6.3959999999999999</v>
      </c>
      <c r="F28" s="6">
        <f t="shared" si="0"/>
        <v>7.8462076600000001</v>
      </c>
      <c r="G28" s="6">
        <v>0.13980000000000001</v>
      </c>
      <c r="H28" s="6">
        <v>9.9930000000000003</v>
      </c>
      <c r="I28" s="6">
        <v>14.020200000000001</v>
      </c>
      <c r="J28" s="6">
        <v>1.8391999999999999</v>
      </c>
      <c r="K28" s="6">
        <v>0.78520000000000001</v>
      </c>
      <c r="L28" s="6">
        <v>0.1076</v>
      </c>
      <c r="M28" s="6">
        <v>0</v>
      </c>
      <c r="N28" s="6">
        <v>0.79590000000000005</v>
      </c>
      <c r="Q28" s="6">
        <v>30.3</v>
      </c>
      <c r="R28" s="6">
        <v>236.1</v>
      </c>
      <c r="S28" s="6">
        <v>30.4</v>
      </c>
      <c r="T28" s="6">
        <v>43.8</v>
      </c>
      <c r="U28" s="6">
        <v>209.4</v>
      </c>
      <c r="V28" s="6">
        <v>49</v>
      </c>
      <c r="X28" s="6">
        <v>14.4</v>
      </c>
      <c r="Y28" s="6">
        <v>425.1</v>
      </c>
      <c r="Z28" s="6">
        <v>9.1999999999999993</v>
      </c>
      <c r="AA28" s="6">
        <v>53.2</v>
      </c>
      <c r="AB28" s="6">
        <v>0.6</v>
      </c>
      <c r="AC28" s="6">
        <v>0.1</v>
      </c>
      <c r="AD28" s="6">
        <v>135.1</v>
      </c>
      <c r="AE28" s="6">
        <v>4.0999999999999996</v>
      </c>
      <c r="AF28" s="6">
        <v>9.6999999999999993</v>
      </c>
      <c r="AG28" s="6">
        <v>1.4</v>
      </c>
      <c r="AH28" s="6">
        <v>6</v>
      </c>
      <c r="AI28" s="6">
        <v>1.5</v>
      </c>
      <c r="AJ28" s="6">
        <v>0.4</v>
      </c>
      <c r="AK28" s="6">
        <v>1.6</v>
      </c>
      <c r="AL28" s="6">
        <v>0.3</v>
      </c>
      <c r="AM28" s="6">
        <v>1.7</v>
      </c>
      <c r="AN28" s="6">
        <v>0.3</v>
      </c>
      <c r="AO28" s="6">
        <v>1.1000000000000001</v>
      </c>
      <c r="AP28" s="6">
        <v>0.1</v>
      </c>
      <c r="AQ28" s="6">
        <v>1.1000000000000001</v>
      </c>
      <c r="AR28" s="6">
        <v>0.1</v>
      </c>
      <c r="AS28" s="6">
        <v>0.9</v>
      </c>
      <c r="AW28" s="6">
        <v>2.9</v>
      </c>
      <c r="AX28" s="6">
        <v>0.8</v>
      </c>
      <c r="AY28" s="6">
        <v>0.2</v>
      </c>
      <c r="AZ28" s="6">
        <v>1173.3320000000001</v>
      </c>
      <c r="BA28" s="6">
        <v>0.7</v>
      </c>
      <c r="BB28" s="6">
        <v>-6.48</v>
      </c>
      <c r="BC28" s="6">
        <v>1.4</v>
      </c>
      <c r="BD28" s="6">
        <v>2.6760000000000002</v>
      </c>
      <c r="BE28" s="6">
        <v>7.27</v>
      </c>
    </row>
    <row r="29" spans="1:57" x14ac:dyDescent="0.3">
      <c r="A29" s="6">
        <v>48.991</v>
      </c>
      <c r="B29" s="6">
        <v>0.4642</v>
      </c>
      <c r="C29" s="6">
        <v>14.6838</v>
      </c>
      <c r="D29" s="6">
        <v>1.6049</v>
      </c>
      <c r="E29" s="6">
        <v>6.4157999999999999</v>
      </c>
      <c r="F29" s="6">
        <f t="shared" si="0"/>
        <v>7.8598890199999998</v>
      </c>
      <c r="G29" s="6">
        <v>0.1404</v>
      </c>
      <c r="H29" s="6">
        <v>9.9649000000000001</v>
      </c>
      <c r="I29" s="6">
        <v>13.992699999999999</v>
      </c>
      <c r="J29" s="6">
        <v>1.8462000000000001</v>
      </c>
      <c r="K29" s="6">
        <v>0.78810000000000002</v>
      </c>
      <c r="L29" s="6">
        <v>0.108</v>
      </c>
      <c r="M29" s="6">
        <v>0</v>
      </c>
      <c r="N29" s="6">
        <v>0.79890000000000005</v>
      </c>
      <c r="Q29" s="6">
        <v>30.4</v>
      </c>
      <c r="R29" s="6">
        <v>237</v>
      </c>
      <c r="S29" s="6">
        <v>30.6</v>
      </c>
      <c r="T29" s="6">
        <v>43.9</v>
      </c>
      <c r="U29" s="6">
        <v>210.2</v>
      </c>
      <c r="V29" s="6">
        <v>49.2</v>
      </c>
      <c r="X29" s="6">
        <v>14.5</v>
      </c>
      <c r="Y29" s="6">
        <v>426.7</v>
      </c>
      <c r="Z29" s="6">
        <v>9.3000000000000007</v>
      </c>
      <c r="AA29" s="6">
        <v>53.4</v>
      </c>
      <c r="AB29" s="6">
        <v>0.6</v>
      </c>
      <c r="AC29" s="6">
        <v>0.1</v>
      </c>
      <c r="AD29" s="6">
        <v>135.6</v>
      </c>
      <c r="AE29" s="6">
        <v>4.0999999999999996</v>
      </c>
      <c r="AF29" s="6">
        <v>9.6999999999999993</v>
      </c>
      <c r="AG29" s="6">
        <v>1.4</v>
      </c>
      <c r="AH29" s="6">
        <v>6</v>
      </c>
      <c r="AI29" s="6">
        <v>1.5</v>
      </c>
      <c r="AJ29" s="6">
        <v>0.4</v>
      </c>
      <c r="AK29" s="6">
        <v>1.6</v>
      </c>
      <c r="AL29" s="6">
        <v>0.3</v>
      </c>
      <c r="AM29" s="6">
        <v>1.7</v>
      </c>
      <c r="AN29" s="6">
        <v>0.3</v>
      </c>
      <c r="AO29" s="6">
        <v>1.1000000000000001</v>
      </c>
      <c r="AP29" s="6">
        <v>0.1</v>
      </c>
      <c r="AQ29" s="6">
        <v>1.1000000000000001</v>
      </c>
      <c r="AR29" s="6">
        <v>0.1</v>
      </c>
      <c r="AS29" s="6">
        <v>0.9</v>
      </c>
      <c r="AW29" s="6">
        <v>2.9</v>
      </c>
      <c r="AX29" s="6">
        <v>0.8</v>
      </c>
      <c r="AY29" s="6">
        <v>0.2</v>
      </c>
      <c r="AZ29" s="6">
        <v>1170.771</v>
      </c>
      <c r="BA29" s="6">
        <v>0.7</v>
      </c>
      <c r="BB29" s="6">
        <v>-6.51</v>
      </c>
      <c r="BC29" s="6">
        <v>1.4</v>
      </c>
      <c r="BD29" s="6">
        <v>2.6760000000000002</v>
      </c>
      <c r="BE29" s="6">
        <v>7.33</v>
      </c>
    </row>
    <row r="30" spans="1:57" x14ac:dyDescent="0.3">
      <c r="A30" s="6">
        <v>48.981099999999998</v>
      </c>
      <c r="B30" s="6">
        <v>0.46600000000000003</v>
      </c>
      <c r="C30" s="6">
        <v>14.7186</v>
      </c>
      <c r="D30" s="6">
        <v>1.5973999999999999</v>
      </c>
      <c r="E30" s="6">
        <v>6.4358000000000004</v>
      </c>
      <c r="F30" s="6">
        <f t="shared" si="0"/>
        <v>7.8731405200000006</v>
      </c>
      <c r="G30" s="6">
        <v>0.1409</v>
      </c>
      <c r="H30" s="6">
        <v>9.9369999999999994</v>
      </c>
      <c r="I30" s="6">
        <v>13.965299999999999</v>
      </c>
      <c r="J30" s="6">
        <v>1.8532</v>
      </c>
      <c r="K30" s="6">
        <v>0.79110000000000003</v>
      </c>
      <c r="L30" s="6">
        <v>0.1084</v>
      </c>
      <c r="M30" s="6">
        <v>0</v>
      </c>
      <c r="N30" s="6">
        <v>0.80200000000000005</v>
      </c>
      <c r="Q30" s="6">
        <v>30.6</v>
      </c>
      <c r="R30" s="6">
        <v>237.9</v>
      </c>
      <c r="S30" s="6">
        <v>30.7</v>
      </c>
      <c r="T30" s="6">
        <v>44.1</v>
      </c>
      <c r="U30" s="6">
        <v>211</v>
      </c>
      <c r="V30" s="6">
        <v>49.4</v>
      </c>
      <c r="X30" s="6">
        <v>14.5</v>
      </c>
      <c r="Y30" s="6">
        <v>428.3</v>
      </c>
      <c r="Z30" s="6">
        <v>9.3000000000000007</v>
      </c>
      <c r="AA30" s="6">
        <v>53.6</v>
      </c>
      <c r="AB30" s="6">
        <v>0.7</v>
      </c>
      <c r="AC30" s="6">
        <v>0.1</v>
      </c>
      <c r="AD30" s="6">
        <v>136.1</v>
      </c>
      <c r="AE30" s="6">
        <v>4.0999999999999996</v>
      </c>
      <c r="AF30" s="6">
        <v>9.8000000000000007</v>
      </c>
      <c r="AG30" s="6">
        <v>1.4</v>
      </c>
      <c r="AH30" s="6">
        <v>6.1</v>
      </c>
      <c r="AI30" s="6">
        <v>1.5</v>
      </c>
      <c r="AJ30" s="6">
        <v>0.4</v>
      </c>
      <c r="AK30" s="6">
        <v>1.6</v>
      </c>
      <c r="AL30" s="6">
        <v>0.3</v>
      </c>
      <c r="AM30" s="6">
        <v>1.7</v>
      </c>
      <c r="AN30" s="6">
        <v>0.3</v>
      </c>
      <c r="AO30" s="6">
        <v>1.1000000000000001</v>
      </c>
      <c r="AP30" s="6">
        <v>0.1</v>
      </c>
      <c r="AQ30" s="6">
        <v>1.1000000000000001</v>
      </c>
      <c r="AR30" s="6">
        <v>0.1</v>
      </c>
      <c r="AS30" s="6">
        <v>0.9</v>
      </c>
      <c r="AW30" s="6">
        <v>2.9</v>
      </c>
      <c r="AX30" s="6">
        <v>0.8</v>
      </c>
      <c r="AY30" s="6">
        <v>0.2</v>
      </c>
      <c r="AZ30" s="6">
        <v>1168.1959999999999</v>
      </c>
      <c r="BA30" s="6">
        <v>0.7</v>
      </c>
      <c r="BB30" s="6">
        <v>-6.54</v>
      </c>
      <c r="BC30" s="6">
        <v>1.4</v>
      </c>
      <c r="BD30" s="6">
        <v>2.6760000000000002</v>
      </c>
      <c r="BE30" s="6">
        <v>7.38</v>
      </c>
    </row>
    <row r="31" spans="1:57" x14ac:dyDescent="0.3">
      <c r="A31" s="6">
        <v>48.971200000000003</v>
      </c>
      <c r="B31" s="6">
        <v>0.46779999999999999</v>
      </c>
      <c r="C31" s="6">
        <v>14.7536</v>
      </c>
      <c r="D31" s="6">
        <v>1.59</v>
      </c>
      <c r="E31" s="6">
        <v>6.4557000000000002</v>
      </c>
      <c r="F31" s="6">
        <f t="shared" si="0"/>
        <v>7.8863820000000002</v>
      </c>
      <c r="G31" s="6">
        <v>0.1414</v>
      </c>
      <c r="H31" s="6">
        <v>9.9088999999999992</v>
      </c>
      <c r="I31" s="6">
        <v>13.937900000000001</v>
      </c>
      <c r="J31" s="6">
        <v>1.8602000000000001</v>
      </c>
      <c r="K31" s="6">
        <v>0.79410000000000003</v>
      </c>
      <c r="L31" s="6">
        <v>0.10879999999999999</v>
      </c>
      <c r="M31" s="6">
        <v>0</v>
      </c>
      <c r="N31" s="6">
        <v>0.80500000000000005</v>
      </c>
      <c r="Q31" s="6">
        <v>30.7</v>
      </c>
      <c r="R31" s="6">
        <v>238.8</v>
      </c>
      <c r="S31" s="6">
        <v>30.8</v>
      </c>
      <c r="T31" s="6">
        <v>44.3</v>
      </c>
      <c r="U31" s="6">
        <v>211.8</v>
      </c>
      <c r="V31" s="6">
        <v>49.6</v>
      </c>
      <c r="X31" s="6">
        <v>14.6</v>
      </c>
      <c r="Y31" s="6">
        <v>429.9</v>
      </c>
      <c r="Z31" s="6">
        <v>9.4</v>
      </c>
      <c r="AA31" s="6">
        <v>53.8</v>
      </c>
      <c r="AB31" s="6">
        <v>0.7</v>
      </c>
      <c r="AC31" s="6">
        <v>0.1</v>
      </c>
      <c r="AD31" s="6">
        <v>136.6</v>
      </c>
      <c r="AE31" s="6">
        <v>4.0999999999999996</v>
      </c>
      <c r="AF31" s="6">
        <v>9.8000000000000007</v>
      </c>
      <c r="AG31" s="6">
        <v>1.4</v>
      </c>
      <c r="AH31" s="6">
        <v>6.1</v>
      </c>
      <c r="AI31" s="6">
        <v>1.5</v>
      </c>
      <c r="AJ31" s="6">
        <v>0.4</v>
      </c>
      <c r="AK31" s="6">
        <v>1.6</v>
      </c>
      <c r="AL31" s="6">
        <v>0.3</v>
      </c>
      <c r="AM31" s="6">
        <v>1.7</v>
      </c>
      <c r="AN31" s="6">
        <v>0.3</v>
      </c>
      <c r="AO31" s="6">
        <v>1.1000000000000001</v>
      </c>
      <c r="AP31" s="6">
        <v>0.1</v>
      </c>
      <c r="AQ31" s="6">
        <v>1.1000000000000001</v>
      </c>
      <c r="AR31" s="6">
        <v>0.1</v>
      </c>
      <c r="AS31" s="6">
        <v>0.9</v>
      </c>
      <c r="AW31" s="6">
        <v>2.9</v>
      </c>
      <c r="AX31" s="6">
        <v>0.8</v>
      </c>
      <c r="AY31" s="6">
        <v>0.2</v>
      </c>
      <c r="AZ31" s="6">
        <v>1165.5509999999999</v>
      </c>
      <c r="BA31" s="6">
        <v>0.7</v>
      </c>
      <c r="BB31" s="6">
        <v>-6.57</v>
      </c>
      <c r="BC31" s="6">
        <v>1.4</v>
      </c>
      <c r="BD31" s="6">
        <v>2.6749999999999998</v>
      </c>
      <c r="BE31" s="6">
        <v>7.43</v>
      </c>
    </row>
    <row r="32" spans="1:57" x14ac:dyDescent="0.3">
      <c r="A32" s="6">
        <v>48.960799999999999</v>
      </c>
      <c r="B32" s="6">
        <v>0.46960000000000002</v>
      </c>
      <c r="C32" s="6">
        <v>14.788399999999999</v>
      </c>
      <c r="D32" s="6">
        <v>1.5844</v>
      </c>
      <c r="E32" s="6">
        <v>6.4741</v>
      </c>
      <c r="F32" s="6">
        <f t="shared" si="0"/>
        <v>7.8997431200000001</v>
      </c>
      <c r="G32" s="6">
        <v>0.14199999999999999</v>
      </c>
      <c r="H32" s="6">
        <v>9.8825000000000003</v>
      </c>
      <c r="I32" s="6">
        <v>13.909000000000001</v>
      </c>
      <c r="J32" s="6">
        <v>1.8673</v>
      </c>
      <c r="K32" s="6">
        <v>0.79720000000000002</v>
      </c>
      <c r="L32" s="6">
        <v>0.10920000000000001</v>
      </c>
      <c r="M32" s="6">
        <v>0</v>
      </c>
      <c r="N32" s="6">
        <v>0.80810000000000004</v>
      </c>
      <c r="Q32" s="6">
        <v>30.8</v>
      </c>
      <c r="R32" s="6">
        <v>239.7</v>
      </c>
      <c r="S32" s="6">
        <v>30.9</v>
      </c>
      <c r="T32" s="6">
        <v>44.4</v>
      </c>
      <c r="U32" s="6">
        <v>212.6</v>
      </c>
      <c r="V32" s="6">
        <v>49.8</v>
      </c>
      <c r="X32" s="6">
        <v>14.6</v>
      </c>
      <c r="Y32" s="6">
        <v>431.6</v>
      </c>
      <c r="Z32" s="6">
        <v>9.4</v>
      </c>
      <c r="AA32" s="6">
        <v>54.1</v>
      </c>
      <c r="AB32" s="6">
        <v>0.7</v>
      </c>
      <c r="AC32" s="6">
        <v>0.1</v>
      </c>
      <c r="AD32" s="6">
        <v>137.19999999999999</v>
      </c>
      <c r="AE32" s="6">
        <v>4.0999999999999996</v>
      </c>
      <c r="AF32" s="6">
        <v>9.8000000000000007</v>
      </c>
      <c r="AG32" s="6">
        <v>1.4</v>
      </c>
      <c r="AH32" s="6">
        <v>6.1</v>
      </c>
      <c r="AI32" s="6">
        <v>1.5</v>
      </c>
      <c r="AJ32" s="6">
        <v>0.4</v>
      </c>
      <c r="AK32" s="6">
        <v>1.6</v>
      </c>
      <c r="AL32" s="6">
        <v>0.3</v>
      </c>
      <c r="AM32" s="6">
        <v>1.7</v>
      </c>
      <c r="AN32" s="6">
        <v>0.3</v>
      </c>
      <c r="AO32" s="6">
        <v>1.1000000000000001</v>
      </c>
      <c r="AP32" s="6">
        <v>0.1</v>
      </c>
      <c r="AQ32" s="6">
        <v>1.1000000000000001</v>
      </c>
      <c r="AR32" s="6">
        <v>0.1</v>
      </c>
      <c r="AS32" s="6">
        <v>0.9</v>
      </c>
      <c r="AW32" s="6">
        <v>2.9</v>
      </c>
      <c r="AX32" s="6">
        <v>0.8</v>
      </c>
      <c r="AY32" s="6">
        <v>0.2</v>
      </c>
      <c r="AZ32" s="6">
        <v>1162.808</v>
      </c>
      <c r="BA32" s="6">
        <v>0.7</v>
      </c>
      <c r="BB32" s="6">
        <v>-6.6</v>
      </c>
      <c r="BC32" s="6">
        <v>1.4</v>
      </c>
      <c r="BD32" s="6">
        <v>2.6749999999999998</v>
      </c>
      <c r="BE32" s="6">
        <v>7.49</v>
      </c>
    </row>
    <row r="33" spans="1:57" x14ac:dyDescent="0.3">
      <c r="A33" s="6">
        <v>48.951300000000003</v>
      </c>
      <c r="B33" s="6">
        <v>0.47139999999999999</v>
      </c>
      <c r="C33" s="6">
        <v>14.824199999999999</v>
      </c>
      <c r="D33" s="6">
        <v>1.5740000000000001</v>
      </c>
      <c r="E33" s="6">
        <v>6.4960000000000004</v>
      </c>
      <c r="F33" s="6">
        <f t="shared" si="0"/>
        <v>7.9122852000000004</v>
      </c>
      <c r="G33" s="6">
        <v>0.14249999999999999</v>
      </c>
      <c r="H33" s="6">
        <v>9.8533000000000008</v>
      </c>
      <c r="I33" s="6">
        <v>13.8818</v>
      </c>
      <c r="J33" s="6">
        <v>1.8746</v>
      </c>
      <c r="K33" s="6">
        <v>0.80030000000000001</v>
      </c>
      <c r="L33" s="6">
        <v>0.1096</v>
      </c>
      <c r="M33" s="6">
        <v>0</v>
      </c>
      <c r="N33" s="6">
        <v>0.81120000000000003</v>
      </c>
      <c r="Q33" s="6">
        <v>30.9</v>
      </c>
      <c r="R33" s="6">
        <v>240.6</v>
      </c>
      <c r="S33" s="6">
        <v>31</v>
      </c>
      <c r="T33" s="6">
        <v>44.6</v>
      </c>
      <c r="U33" s="6">
        <v>213.4</v>
      </c>
      <c r="V33" s="6">
        <v>50</v>
      </c>
      <c r="X33" s="6">
        <v>14.7</v>
      </c>
      <c r="Y33" s="6">
        <v>433.2</v>
      </c>
      <c r="Z33" s="6">
        <v>9.4</v>
      </c>
      <c r="AA33" s="6">
        <v>54.3</v>
      </c>
      <c r="AB33" s="6">
        <v>0.7</v>
      </c>
      <c r="AC33" s="6">
        <v>0.1</v>
      </c>
      <c r="AD33" s="6">
        <v>137.69999999999999</v>
      </c>
      <c r="AE33" s="6">
        <v>4.2</v>
      </c>
      <c r="AF33" s="6">
        <v>9.9</v>
      </c>
      <c r="AG33" s="6">
        <v>1.4</v>
      </c>
      <c r="AH33" s="6">
        <v>6.1</v>
      </c>
      <c r="AI33" s="6">
        <v>1.5</v>
      </c>
      <c r="AJ33" s="6">
        <v>0.4</v>
      </c>
      <c r="AK33" s="6">
        <v>1.6</v>
      </c>
      <c r="AL33" s="6">
        <v>0.3</v>
      </c>
      <c r="AM33" s="6">
        <v>1.8</v>
      </c>
      <c r="AN33" s="6">
        <v>0.3</v>
      </c>
      <c r="AO33" s="6">
        <v>1.1000000000000001</v>
      </c>
      <c r="AP33" s="6">
        <v>0.1</v>
      </c>
      <c r="AQ33" s="6">
        <v>1.1000000000000001</v>
      </c>
      <c r="AR33" s="6">
        <v>0.1</v>
      </c>
      <c r="AS33" s="6">
        <v>0.9</v>
      </c>
      <c r="AW33" s="6">
        <v>3</v>
      </c>
      <c r="AX33" s="6">
        <v>0.8</v>
      </c>
      <c r="AY33" s="6">
        <v>0.2</v>
      </c>
      <c r="AZ33" s="6">
        <v>1160.1959999999999</v>
      </c>
      <c r="BA33" s="6">
        <v>0.7</v>
      </c>
      <c r="BB33" s="6">
        <v>-6.64</v>
      </c>
      <c r="BC33" s="6">
        <v>1.4</v>
      </c>
      <c r="BD33" s="6">
        <v>2.6739999999999999</v>
      </c>
      <c r="BE33" s="6">
        <v>7.54</v>
      </c>
    </row>
    <row r="34" spans="1:57" x14ac:dyDescent="0.3">
      <c r="A34" s="6">
        <v>48.941400000000002</v>
      </c>
      <c r="B34" s="6">
        <v>0.47320000000000001</v>
      </c>
      <c r="C34" s="6">
        <v>14.859400000000001</v>
      </c>
      <c r="D34" s="6">
        <v>1.5663</v>
      </c>
      <c r="E34" s="6">
        <v>6.5156000000000001</v>
      </c>
      <c r="F34" s="6">
        <f t="shared" si="0"/>
        <v>7.9249567399999998</v>
      </c>
      <c r="G34" s="6">
        <v>0.1431</v>
      </c>
      <c r="H34" s="6">
        <v>9.8259000000000007</v>
      </c>
      <c r="I34" s="6">
        <v>13.8535</v>
      </c>
      <c r="J34" s="6">
        <v>1.8817999999999999</v>
      </c>
      <c r="K34" s="6">
        <v>0.8034</v>
      </c>
      <c r="L34" s="6">
        <v>0.11</v>
      </c>
      <c r="M34" s="6">
        <v>0</v>
      </c>
      <c r="N34" s="6">
        <v>0.81440000000000001</v>
      </c>
      <c r="Q34" s="6">
        <v>31</v>
      </c>
      <c r="R34" s="6">
        <v>241.6</v>
      </c>
      <c r="S34" s="6">
        <v>31.1</v>
      </c>
      <c r="T34" s="6">
        <v>44.8</v>
      </c>
      <c r="U34" s="6">
        <v>214.3</v>
      </c>
      <c r="V34" s="6">
        <v>50.2</v>
      </c>
      <c r="X34" s="6">
        <v>14.7</v>
      </c>
      <c r="Y34" s="6">
        <v>434.9</v>
      </c>
      <c r="Z34" s="6">
        <v>9.5</v>
      </c>
      <c r="AA34" s="6">
        <v>54.5</v>
      </c>
      <c r="AB34" s="6">
        <v>0.7</v>
      </c>
      <c r="AC34" s="6">
        <v>0.1</v>
      </c>
      <c r="AD34" s="6">
        <v>138.19999999999999</v>
      </c>
      <c r="AE34" s="6">
        <v>4.2</v>
      </c>
      <c r="AF34" s="6">
        <v>9.9</v>
      </c>
      <c r="AG34" s="6">
        <v>1.4</v>
      </c>
      <c r="AH34" s="6">
        <v>6.2</v>
      </c>
      <c r="AI34" s="6">
        <v>1.5</v>
      </c>
      <c r="AJ34" s="6">
        <v>0.4</v>
      </c>
      <c r="AK34" s="6">
        <v>1.7</v>
      </c>
      <c r="AL34" s="6">
        <v>0.3</v>
      </c>
      <c r="AM34" s="6">
        <v>1.8</v>
      </c>
      <c r="AN34" s="6">
        <v>0.3</v>
      </c>
      <c r="AO34" s="6">
        <v>1.1000000000000001</v>
      </c>
      <c r="AP34" s="6">
        <v>0.1</v>
      </c>
      <c r="AQ34" s="6">
        <v>1.1000000000000001</v>
      </c>
      <c r="AR34" s="6">
        <v>0.1</v>
      </c>
      <c r="AS34" s="6">
        <v>0.9</v>
      </c>
      <c r="AW34" s="6">
        <v>3</v>
      </c>
      <c r="AX34" s="6">
        <v>0.8</v>
      </c>
      <c r="AY34" s="6">
        <v>0.2</v>
      </c>
      <c r="AZ34" s="6">
        <v>1157.425</v>
      </c>
      <c r="BA34" s="6">
        <v>0.7</v>
      </c>
      <c r="BB34" s="6">
        <v>-6.67</v>
      </c>
      <c r="BC34" s="6">
        <v>1.4</v>
      </c>
      <c r="BD34" s="6">
        <v>2.673</v>
      </c>
      <c r="BE34" s="6">
        <v>7.6</v>
      </c>
    </row>
    <row r="35" spans="1:57" x14ac:dyDescent="0.3">
      <c r="A35" s="6">
        <v>48.931699999999999</v>
      </c>
      <c r="B35" s="6">
        <v>0.47510000000000002</v>
      </c>
      <c r="C35" s="6">
        <v>14.8955</v>
      </c>
      <c r="D35" s="6">
        <v>1.5575000000000001</v>
      </c>
      <c r="E35" s="6">
        <v>6.5358000000000001</v>
      </c>
      <c r="F35" s="6">
        <f t="shared" si="0"/>
        <v>7.9372385000000003</v>
      </c>
      <c r="G35" s="6">
        <v>0.14360000000000001</v>
      </c>
      <c r="H35" s="6">
        <v>9.7972000000000001</v>
      </c>
      <c r="I35" s="6">
        <v>13.8254</v>
      </c>
      <c r="J35" s="6">
        <v>1.8893</v>
      </c>
      <c r="K35" s="6">
        <v>0.80649999999999999</v>
      </c>
      <c r="L35" s="6">
        <v>0.1105</v>
      </c>
      <c r="M35" s="6">
        <v>0</v>
      </c>
      <c r="N35" s="6">
        <v>0.81759999999999999</v>
      </c>
      <c r="Q35" s="6">
        <v>31.2</v>
      </c>
      <c r="R35" s="6">
        <v>242.5</v>
      </c>
      <c r="S35" s="6">
        <v>31.3</v>
      </c>
      <c r="T35" s="6">
        <v>45</v>
      </c>
      <c r="U35" s="6">
        <v>215.1</v>
      </c>
      <c r="V35" s="6">
        <v>50.4</v>
      </c>
      <c r="X35" s="6">
        <v>14.8</v>
      </c>
      <c r="Y35" s="6">
        <v>436.6</v>
      </c>
      <c r="Z35" s="6">
        <v>9.5</v>
      </c>
      <c r="AA35" s="6">
        <v>54.7</v>
      </c>
      <c r="AB35" s="6">
        <v>0.7</v>
      </c>
      <c r="AC35" s="6">
        <v>0.1</v>
      </c>
      <c r="AD35" s="6">
        <v>138.80000000000001</v>
      </c>
      <c r="AE35" s="6">
        <v>4.2</v>
      </c>
      <c r="AF35" s="6">
        <v>9.9</v>
      </c>
      <c r="AG35" s="6">
        <v>1.4</v>
      </c>
      <c r="AH35" s="6">
        <v>6.2</v>
      </c>
      <c r="AI35" s="6">
        <v>1.5</v>
      </c>
      <c r="AJ35" s="6">
        <v>0.4</v>
      </c>
      <c r="AK35" s="6">
        <v>1.7</v>
      </c>
      <c r="AL35" s="6">
        <v>0.3</v>
      </c>
      <c r="AM35" s="6">
        <v>1.8</v>
      </c>
      <c r="AN35" s="6">
        <v>0.3</v>
      </c>
      <c r="AO35" s="6">
        <v>1.1000000000000001</v>
      </c>
      <c r="AP35" s="6">
        <v>0.1</v>
      </c>
      <c r="AQ35" s="6">
        <v>1.1000000000000001</v>
      </c>
      <c r="AR35" s="6">
        <v>0.1</v>
      </c>
      <c r="AS35" s="6">
        <v>0.9</v>
      </c>
      <c r="AW35" s="6">
        <v>3</v>
      </c>
      <c r="AX35" s="6">
        <v>0.8</v>
      </c>
      <c r="AY35" s="6">
        <v>0.2</v>
      </c>
      <c r="AZ35" s="6">
        <v>1154.6559999999999</v>
      </c>
      <c r="BA35" s="6">
        <v>0.7</v>
      </c>
      <c r="BB35" s="6">
        <v>-6.7</v>
      </c>
      <c r="BC35" s="6">
        <v>1.4</v>
      </c>
      <c r="BD35" s="6">
        <v>2.673</v>
      </c>
      <c r="BE35" s="6">
        <v>7.65</v>
      </c>
    </row>
    <row r="36" spans="1:57" x14ac:dyDescent="0.3">
      <c r="A36" s="6">
        <v>48.921900000000001</v>
      </c>
      <c r="B36" s="6">
        <v>0.47699999999999998</v>
      </c>
      <c r="C36" s="6">
        <v>14.9312</v>
      </c>
      <c r="D36" s="6">
        <v>1.5488999999999999</v>
      </c>
      <c r="E36" s="6">
        <v>6.5556999999999999</v>
      </c>
      <c r="F36" s="6">
        <f t="shared" si="0"/>
        <v>7.9494002199999994</v>
      </c>
      <c r="G36" s="6">
        <v>0.14419999999999999</v>
      </c>
      <c r="H36" s="6">
        <v>9.7695000000000007</v>
      </c>
      <c r="I36" s="6">
        <v>13.796900000000001</v>
      </c>
      <c r="J36" s="6">
        <v>1.8967000000000001</v>
      </c>
      <c r="K36" s="6">
        <v>0.80969999999999998</v>
      </c>
      <c r="L36" s="6">
        <v>0.1109</v>
      </c>
      <c r="M36" s="6">
        <v>0</v>
      </c>
      <c r="N36" s="6">
        <v>0.82079999999999997</v>
      </c>
      <c r="Q36" s="6">
        <v>31.3</v>
      </c>
      <c r="R36" s="6">
        <v>243.5</v>
      </c>
      <c r="S36" s="6">
        <v>31.4</v>
      </c>
      <c r="T36" s="6">
        <v>45.1</v>
      </c>
      <c r="U36" s="6">
        <v>216</v>
      </c>
      <c r="V36" s="6">
        <v>50.6</v>
      </c>
      <c r="X36" s="6">
        <v>14.9</v>
      </c>
      <c r="Y36" s="6">
        <v>438.4</v>
      </c>
      <c r="Z36" s="6">
        <v>9.5</v>
      </c>
      <c r="AA36" s="6">
        <v>54.9</v>
      </c>
      <c r="AB36" s="6">
        <v>0.7</v>
      </c>
      <c r="AC36" s="6">
        <v>0.1</v>
      </c>
      <c r="AD36" s="6">
        <v>139.30000000000001</v>
      </c>
      <c r="AE36" s="6">
        <v>4.2</v>
      </c>
      <c r="AF36" s="6">
        <v>10</v>
      </c>
      <c r="AG36" s="6">
        <v>1.4</v>
      </c>
      <c r="AH36" s="6">
        <v>6.2</v>
      </c>
      <c r="AI36" s="6">
        <v>1.6</v>
      </c>
      <c r="AJ36" s="6">
        <v>0.4</v>
      </c>
      <c r="AK36" s="6">
        <v>1.7</v>
      </c>
      <c r="AL36" s="6">
        <v>0.3</v>
      </c>
      <c r="AM36" s="6">
        <v>1.8</v>
      </c>
      <c r="AN36" s="6">
        <v>0.3</v>
      </c>
      <c r="AO36" s="6">
        <v>1.1000000000000001</v>
      </c>
      <c r="AP36" s="6">
        <v>0.1</v>
      </c>
      <c r="AQ36" s="6">
        <v>1.1000000000000001</v>
      </c>
      <c r="AR36" s="6">
        <v>0.1</v>
      </c>
      <c r="AS36" s="6">
        <v>0.9</v>
      </c>
      <c r="AW36" s="6">
        <v>3</v>
      </c>
      <c r="AX36" s="6">
        <v>0.8</v>
      </c>
      <c r="AY36" s="6">
        <v>0.2</v>
      </c>
      <c r="AZ36" s="6">
        <v>1151.8040000000001</v>
      </c>
      <c r="BA36" s="6">
        <v>0.7</v>
      </c>
      <c r="BB36" s="6">
        <v>-6.74</v>
      </c>
      <c r="BC36" s="6">
        <v>1.4</v>
      </c>
      <c r="BD36" s="6">
        <v>2.6720000000000002</v>
      </c>
      <c r="BE36" s="6">
        <v>7.71</v>
      </c>
    </row>
    <row r="37" spans="1:57" x14ac:dyDescent="0.3">
      <c r="A37" s="6">
        <v>48.912300000000002</v>
      </c>
      <c r="B37" s="6">
        <v>0.47889999999999999</v>
      </c>
      <c r="C37" s="6">
        <v>14.967599999999999</v>
      </c>
      <c r="D37" s="6">
        <v>1.5391999999999999</v>
      </c>
      <c r="E37" s="6">
        <v>6.5762</v>
      </c>
      <c r="F37" s="6">
        <f t="shared" si="0"/>
        <v>7.9611721600000003</v>
      </c>
      <c r="G37" s="6">
        <v>0.14480000000000001</v>
      </c>
      <c r="H37" s="6">
        <v>9.7405000000000008</v>
      </c>
      <c r="I37" s="6">
        <v>13.768599999999999</v>
      </c>
      <c r="J37" s="6">
        <v>1.9043000000000001</v>
      </c>
      <c r="K37" s="6">
        <v>0.81299999999999994</v>
      </c>
      <c r="L37" s="6">
        <v>0.1114</v>
      </c>
      <c r="M37" s="6">
        <v>0</v>
      </c>
      <c r="N37" s="6">
        <v>0.82410000000000005</v>
      </c>
      <c r="Q37" s="6">
        <v>31.4</v>
      </c>
      <c r="R37" s="6">
        <v>244.4</v>
      </c>
      <c r="S37" s="6">
        <v>31.5</v>
      </c>
      <c r="T37" s="6">
        <v>45.3</v>
      </c>
      <c r="U37" s="6">
        <v>216.8</v>
      </c>
      <c r="V37" s="6">
        <v>50.8</v>
      </c>
      <c r="X37" s="6">
        <v>14.9</v>
      </c>
      <c r="Y37" s="6">
        <v>440.1</v>
      </c>
      <c r="Z37" s="6">
        <v>9.6</v>
      </c>
      <c r="AA37" s="6">
        <v>55.1</v>
      </c>
      <c r="AB37" s="6">
        <v>0.7</v>
      </c>
      <c r="AC37" s="6">
        <v>0.1</v>
      </c>
      <c r="AD37" s="6">
        <v>139.9</v>
      </c>
      <c r="AE37" s="6">
        <v>4.2</v>
      </c>
      <c r="AF37" s="6">
        <v>10</v>
      </c>
      <c r="AG37" s="6">
        <v>1.4</v>
      </c>
      <c r="AH37" s="6">
        <v>6.2</v>
      </c>
      <c r="AI37" s="6">
        <v>1.6</v>
      </c>
      <c r="AJ37" s="6">
        <v>0.4</v>
      </c>
      <c r="AK37" s="6">
        <v>1.7</v>
      </c>
      <c r="AL37" s="6">
        <v>0.3</v>
      </c>
      <c r="AM37" s="6">
        <v>1.8</v>
      </c>
      <c r="AN37" s="6">
        <v>0.3</v>
      </c>
      <c r="AO37" s="6">
        <v>1.1000000000000001</v>
      </c>
      <c r="AP37" s="6">
        <v>0.1</v>
      </c>
      <c r="AQ37" s="6">
        <v>1.1000000000000001</v>
      </c>
      <c r="AR37" s="6">
        <v>0.1</v>
      </c>
      <c r="AS37" s="6">
        <v>0.9</v>
      </c>
      <c r="AW37" s="6">
        <v>3</v>
      </c>
      <c r="AX37" s="6">
        <v>0.8</v>
      </c>
      <c r="AY37" s="6">
        <v>0.2</v>
      </c>
      <c r="AZ37" s="6">
        <v>1148.953</v>
      </c>
      <c r="BA37" s="6">
        <v>0.7</v>
      </c>
      <c r="BB37" s="6">
        <v>-6.77</v>
      </c>
      <c r="BC37" s="6">
        <v>1.4</v>
      </c>
      <c r="BD37" s="6">
        <v>2.6709999999999998</v>
      </c>
      <c r="BE37" s="6">
        <v>7.77</v>
      </c>
    </row>
    <row r="38" spans="1:57" x14ac:dyDescent="0.3">
      <c r="A38" s="6">
        <v>48.902900000000002</v>
      </c>
      <c r="B38" s="6">
        <v>0.48080000000000001</v>
      </c>
      <c r="C38" s="6">
        <v>15.004099999999999</v>
      </c>
      <c r="D38" s="6">
        <v>1.5293000000000001</v>
      </c>
      <c r="E38" s="6">
        <v>6.5964999999999998</v>
      </c>
      <c r="F38" s="6">
        <f t="shared" si="0"/>
        <v>7.9725641400000002</v>
      </c>
      <c r="G38" s="6">
        <v>0.1454</v>
      </c>
      <c r="H38" s="6">
        <v>9.7116000000000007</v>
      </c>
      <c r="I38" s="6">
        <v>13.740399999999999</v>
      </c>
      <c r="J38" s="6">
        <v>1.9119999999999999</v>
      </c>
      <c r="K38" s="6">
        <v>0.81620000000000004</v>
      </c>
      <c r="L38" s="6">
        <v>0.1118</v>
      </c>
      <c r="M38" s="6">
        <v>0</v>
      </c>
      <c r="N38" s="6">
        <v>0.82740000000000002</v>
      </c>
      <c r="Q38" s="6">
        <v>31.5</v>
      </c>
      <c r="R38" s="6">
        <v>245.4</v>
      </c>
      <c r="S38" s="6">
        <v>31.6</v>
      </c>
      <c r="T38" s="6">
        <v>45.5</v>
      </c>
      <c r="U38" s="6">
        <v>217.7</v>
      </c>
      <c r="V38" s="6">
        <v>51</v>
      </c>
      <c r="X38" s="6">
        <v>15</v>
      </c>
      <c r="Y38" s="6">
        <v>441.9</v>
      </c>
      <c r="Z38" s="6">
        <v>9.6</v>
      </c>
      <c r="AA38" s="6">
        <v>55.3</v>
      </c>
      <c r="AB38" s="6">
        <v>0.7</v>
      </c>
      <c r="AC38" s="6">
        <v>0.1</v>
      </c>
      <c r="AD38" s="6">
        <v>140.4</v>
      </c>
      <c r="AE38" s="6">
        <v>4.2</v>
      </c>
      <c r="AF38" s="6">
        <v>10.1</v>
      </c>
      <c r="AG38" s="6">
        <v>1.5</v>
      </c>
      <c r="AH38" s="6">
        <v>6.3</v>
      </c>
      <c r="AI38" s="6">
        <v>1.6</v>
      </c>
      <c r="AJ38" s="6">
        <v>0.4</v>
      </c>
      <c r="AK38" s="6">
        <v>1.7</v>
      </c>
      <c r="AL38" s="6">
        <v>0.3</v>
      </c>
      <c r="AM38" s="6">
        <v>1.8</v>
      </c>
      <c r="AN38" s="6">
        <v>0.3</v>
      </c>
      <c r="AO38" s="6">
        <v>1.1000000000000001</v>
      </c>
      <c r="AP38" s="6">
        <v>0.1</v>
      </c>
      <c r="AQ38" s="6">
        <v>1.1000000000000001</v>
      </c>
      <c r="AR38" s="6">
        <v>0.1</v>
      </c>
      <c r="AS38" s="6">
        <v>0.9</v>
      </c>
      <c r="AW38" s="6">
        <v>3</v>
      </c>
      <c r="AX38" s="6">
        <v>0.8</v>
      </c>
      <c r="AY38" s="6">
        <v>0.2</v>
      </c>
      <c r="AZ38" s="6">
        <v>1146.038</v>
      </c>
      <c r="BA38" s="6">
        <v>0.7</v>
      </c>
      <c r="BB38" s="6">
        <v>-6.81</v>
      </c>
      <c r="BC38" s="6">
        <v>1.4</v>
      </c>
      <c r="BD38" s="6">
        <v>2.6709999999999998</v>
      </c>
      <c r="BE38" s="6">
        <v>7.84</v>
      </c>
    </row>
    <row r="39" spans="1:57" x14ac:dyDescent="0.3">
      <c r="A39" s="6">
        <v>48.893000000000001</v>
      </c>
      <c r="B39" s="6">
        <v>0.48270000000000002</v>
      </c>
      <c r="C39" s="6">
        <v>15.0403</v>
      </c>
      <c r="D39" s="6">
        <v>1.5196000000000001</v>
      </c>
      <c r="E39" s="6">
        <v>6.6167999999999996</v>
      </c>
      <c r="F39" s="6">
        <f t="shared" si="0"/>
        <v>7.9841360799999999</v>
      </c>
      <c r="G39" s="6">
        <v>0.1459</v>
      </c>
      <c r="H39" s="6">
        <v>9.6842000000000006</v>
      </c>
      <c r="I39" s="6">
        <v>13.711</v>
      </c>
      <c r="J39" s="6">
        <v>1.9197</v>
      </c>
      <c r="K39" s="6">
        <v>0.81950000000000001</v>
      </c>
      <c r="L39" s="6">
        <v>0.1123</v>
      </c>
      <c r="M39" s="6">
        <v>0</v>
      </c>
      <c r="N39" s="6">
        <v>0.83079999999999998</v>
      </c>
      <c r="Q39" s="6">
        <v>31.7</v>
      </c>
      <c r="R39" s="6">
        <v>246.4</v>
      </c>
      <c r="S39" s="6">
        <v>31.8</v>
      </c>
      <c r="T39" s="6">
        <v>45.7</v>
      </c>
      <c r="U39" s="6">
        <v>218.6</v>
      </c>
      <c r="V39" s="6">
        <v>51.2</v>
      </c>
      <c r="X39" s="6">
        <v>15</v>
      </c>
      <c r="Y39" s="6">
        <v>443.7</v>
      </c>
      <c r="Z39" s="6">
        <v>9.6999999999999993</v>
      </c>
      <c r="AA39" s="6">
        <v>55.6</v>
      </c>
      <c r="AB39" s="6">
        <v>0.7</v>
      </c>
      <c r="AC39" s="6">
        <v>0.1</v>
      </c>
      <c r="AD39" s="6">
        <v>141</v>
      </c>
      <c r="AE39" s="6">
        <v>4.3</v>
      </c>
      <c r="AF39" s="6">
        <v>10.1</v>
      </c>
      <c r="AG39" s="6">
        <v>1.5</v>
      </c>
      <c r="AH39" s="6">
        <v>6.3</v>
      </c>
      <c r="AI39" s="6">
        <v>1.6</v>
      </c>
      <c r="AJ39" s="6">
        <v>0.4</v>
      </c>
      <c r="AK39" s="6">
        <v>1.7</v>
      </c>
      <c r="AL39" s="6">
        <v>0.3</v>
      </c>
      <c r="AM39" s="6">
        <v>1.8</v>
      </c>
      <c r="AN39" s="6">
        <v>0.3</v>
      </c>
      <c r="AO39" s="6">
        <v>1.1000000000000001</v>
      </c>
      <c r="AP39" s="6">
        <v>0.1</v>
      </c>
      <c r="AQ39" s="6">
        <v>1.1000000000000001</v>
      </c>
      <c r="AR39" s="6">
        <v>0.1</v>
      </c>
      <c r="AS39" s="6">
        <v>0.9</v>
      </c>
      <c r="AW39" s="6">
        <v>3</v>
      </c>
      <c r="AX39" s="6">
        <v>0.8</v>
      </c>
      <c r="AY39" s="6">
        <v>0.2</v>
      </c>
      <c r="AZ39" s="6">
        <v>1143.0889999999999</v>
      </c>
      <c r="BA39" s="6">
        <v>0.7</v>
      </c>
      <c r="BB39" s="6">
        <v>-6.85</v>
      </c>
      <c r="BC39" s="6">
        <v>1.4</v>
      </c>
      <c r="BD39" s="6">
        <v>2.67</v>
      </c>
      <c r="BE39" s="6">
        <v>7.9</v>
      </c>
    </row>
    <row r="40" spans="1:57" x14ac:dyDescent="0.3">
      <c r="A40" s="6">
        <v>48.883200000000002</v>
      </c>
      <c r="B40" s="6">
        <v>0.48470000000000002</v>
      </c>
      <c r="C40" s="6">
        <v>15.076499999999999</v>
      </c>
      <c r="D40" s="6">
        <v>1.5091000000000001</v>
      </c>
      <c r="E40" s="6">
        <v>6.6374000000000004</v>
      </c>
      <c r="F40" s="6">
        <f t="shared" si="0"/>
        <v>7.9952881800000011</v>
      </c>
      <c r="G40" s="6">
        <v>0.14649999999999999</v>
      </c>
      <c r="H40" s="6">
        <v>9.6568000000000005</v>
      </c>
      <c r="I40" s="6">
        <v>13.681800000000001</v>
      </c>
      <c r="J40" s="6">
        <v>1.9275</v>
      </c>
      <c r="K40" s="6">
        <v>0.82289999999999996</v>
      </c>
      <c r="L40" s="6">
        <v>0.11269999999999999</v>
      </c>
      <c r="M40" s="6">
        <v>0</v>
      </c>
      <c r="N40" s="6">
        <v>0.83409999999999995</v>
      </c>
      <c r="Q40" s="6">
        <v>31.8</v>
      </c>
      <c r="R40" s="6">
        <v>247.4</v>
      </c>
      <c r="S40" s="6">
        <v>31.9</v>
      </c>
      <c r="T40" s="6">
        <v>45.9</v>
      </c>
      <c r="U40" s="6">
        <v>219.5</v>
      </c>
      <c r="V40" s="6">
        <v>51.4</v>
      </c>
      <c r="X40" s="6">
        <v>15.1</v>
      </c>
      <c r="Y40" s="6">
        <v>445.5</v>
      </c>
      <c r="Z40" s="6">
        <v>9.6999999999999993</v>
      </c>
      <c r="AA40" s="6">
        <v>55.8</v>
      </c>
      <c r="AB40" s="6">
        <v>0.7</v>
      </c>
      <c r="AC40" s="6">
        <v>0.1</v>
      </c>
      <c r="AD40" s="6">
        <v>141.6</v>
      </c>
      <c r="AE40" s="6">
        <v>4.3</v>
      </c>
      <c r="AF40" s="6">
        <v>10.1</v>
      </c>
      <c r="AG40" s="6">
        <v>1.5</v>
      </c>
      <c r="AH40" s="6">
        <v>6.3</v>
      </c>
      <c r="AI40" s="6">
        <v>1.6</v>
      </c>
      <c r="AJ40" s="6">
        <v>0.5</v>
      </c>
      <c r="AK40" s="6">
        <v>1.7</v>
      </c>
      <c r="AL40" s="6">
        <v>0.3</v>
      </c>
      <c r="AM40" s="6">
        <v>1.8</v>
      </c>
      <c r="AN40" s="6">
        <v>0.3</v>
      </c>
      <c r="AO40" s="6">
        <v>1.1000000000000001</v>
      </c>
      <c r="AP40" s="6">
        <v>0.1</v>
      </c>
      <c r="AQ40" s="6">
        <v>1.1000000000000001</v>
      </c>
      <c r="AR40" s="6">
        <v>0.1</v>
      </c>
      <c r="AS40" s="6">
        <v>0.9</v>
      </c>
      <c r="AW40" s="6">
        <v>3</v>
      </c>
      <c r="AX40" s="6">
        <v>0.8</v>
      </c>
      <c r="AY40" s="6">
        <v>0.2</v>
      </c>
      <c r="AZ40" s="6">
        <v>1140.0930000000001</v>
      </c>
      <c r="BA40" s="6">
        <v>0.7</v>
      </c>
      <c r="BB40" s="6">
        <v>-6.88</v>
      </c>
      <c r="BC40" s="6">
        <v>1.4</v>
      </c>
      <c r="BD40" s="6">
        <v>2.669</v>
      </c>
      <c r="BE40" s="6">
        <v>7.97</v>
      </c>
    </row>
    <row r="41" spans="1:57" x14ac:dyDescent="0.3">
      <c r="A41" s="6">
        <v>48.873600000000003</v>
      </c>
      <c r="B41" s="6">
        <v>0.48670000000000002</v>
      </c>
      <c r="C41" s="6">
        <v>15.113</v>
      </c>
      <c r="D41" s="6">
        <v>1.4982</v>
      </c>
      <c r="E41" s="6">
        <v>6.6580000000000004</v>
      </c>
      <c r="F41" s="6">
        <f t="shared" si="0"/>
        <v>8.0060803600000003</v>
      </c>
      <c r="G41" s="6">
        <v>0.14710000000000001</v>
      </c>
      <c r="H41" s="6">
        <v>9.6293000000000006</v>
      </c>
      <c r="I41" s="6">
        <v>13.6525</v>
      </c>
      <c r="J41" s="6">
        <v>1.9354</v>
      </c>
      <c r="K41" s="6">
        <v>0.82620000000000005</v>
      </c>
      <c r="L41" s="6">
        <v>0.1132</v>
      </c>
      <c r="M41" s="6">
        <v>0</v>
      </c>
      <c r="N41" s="6">
        <v>0.83750000000000002</v>
      </c>
      <c r="Q41" s="6">
        <v>31.9</v>
      </c>
      <c r="R41" s="6">
        <v>248.4</v>
      </c>
      <c r="S41" s="6">
        <v>32</v>
      </c>
      <c r="T41" s="6">
        <v>46.1</v>
      </c>
      <c r="U41" s="6">
        <v>220.4</v>
      </c>
      <c r="V41" s="6">
        <v>51.6</v>
      </c>
      <c r="X41" s="6">
        <v>15.2</v>
      </c>
      <c r="Y41" s="6">
        <v>447.3</v>
      </c>
      <c r="Z41" s="6">
        <v>9.6999999999999993</v>
      </c>
      <c r="AA41" s="6">
        <v>56</v>
      </c>
      <c r="AB41" s="6">
        <v>0.7</v>
      </c>
      <c r="AC41" s="6">
        <v>0.1</v>
      </c>
      <c r="AD41" s="6">
        <v>142.19999999999999</v>
      </c>
      <c r="AE41" s="6">
        <v>4.3</v>
      </c>
      <c r="AF41" s="6">
        <v>10.199999999999999</v>
      </c>
      <c r="AG41" s="6">
        <v>1.5</v>
      </c>
      <c r="AH41" s="6">
        <v>6.3</v>
      </c>
      <c r="AI41" s="6">
        <v>1.6</v>
      </c>
      <c r="AJ41" s="6">
        <v>0.5</v>
      </c>
      <c r="AK41" s="6">
        <v>1.7</v>
      </c>
      <c r="AL41" s="6">
        <v>0.3</v>
      </c>
      <c r="AM41" s="6">
        <v>1.8</v>
      </c>
      <c r="AN41" s="6">
        <v>0.3</v>
      </c>
      <c r="AO41" s="6">
        <v>1.1000000000000001</v>
      </c>
      <c r="AP41" s="6">
        <v>0.1</v>
      </c>
      <c r="AQ41" s="6">
        <v>1.1000000000000001</v>
      </c>
      <c r="AR41" s="6">
        <v>0.1</v>
      </c>
      <c r="AS41" s="6">
        <v>0.9</v>
      </c>
      <c r="AW41" s="6">
        <v>3.1</v>
      </c>
      <c r="AX41" s="6">
        <v>0.8</v>
      </c>
      <c r="AY41" s="6">
        <v>0.2</v>
      </c>
      <c r="AZ41" s="6">
        <v>1137.067</v>
      </c>
      <c r="BA41" s="6">
        <v>0.7</v>
      </c>
      <c r="BB41" s="6">
        <v>-6.92</v>
      </c>
      <c r="BC41" s="6">
        <v>1.4</v>
      </c>
      <c r="BD41" s="6">
        <v>2.6680000000000001</v>
      </c>
      <c r="BE41" s="6">
        <v>8.0299999999999994</v>
      </c>
    </row>
    <row r="42" spans="1:57" x14ac:dyDescent="0.3">
      <c r="A42" s="6">
        <v>48.863900000000001</v>
      </c>
      <c r="B42" s="6">
        <v>0.48870000000000002</v>
      </c>
      <c r="C42" s="6">
        <v>15.149900000000001</v>
      </c>
      <c r="D42" s="6">
        <v>1.4869000000000001</v>
      </c>
      <c r="E42" s="6">
        <v>6.6787000000000001</v>
      </c>
      <c r="F42" s="6">
        <f t="shared" si="0"/>
        <v>8.0166126200000001</v>
      </c>
      <c r="G42" s="6">
        <v>0.1477</v>
      </c>
      <c r="H42" s="6">
        <v>9.6013999999999999</v>
      </c>
      <c r="I42" s="6">
        <v>13.622999999999999</v>
      </c>
      <c r="J42" s="6">
        <v>1.9434</v>
      </c>
      <c r="K42" s="6">
        <v>0.82969999999999999</v>
      </c>
      <c r="L42" s="6">
        <v>0.1137</v>
      </c>
      <c r="M42" s="6">
        <v>0</v>
      </c>
      <c r="N42" s="6">
        <v>0.84099999999999997</v>
      </c>
      <c r="Q42" s="6">
        <v>32</v>
      </c>
      <c r="R42" s="6">
        <v>249.5</v>
      </c>
      <c r="S42" s="6">
        <v>32.200000000000003</v>
      </c>
      <c r="T42" s="6">
        <v>46.3</v>
      </c>
      <c r="U42" s="6">
        <v>221.3</v>
      </c>
      <c r="V42" s="6">
        <v>51.8</v>
      </c>
      <c r="X42" s="6">
        <v>15.2</v>
      </c>
      <c r="Y42" s="6">
        <v>449.1</v>
      </c>
      <c r="Z42" s="6">
        <v>9.8000000000000007</v>
      </c>
      <c r="AA42" s="6">
        <v>56.3</v>
      </c>
      <c r="AB42" s="6">
        <v>0.7</v>
      </c>
      <c r="AC42" s="6">
        <v>0.1</v>
      </c>
      <c r="AD42" s="6">
        <v>142.69999999999999</v>
      </c>
      <c r="AE42" s="6">
        <v>4.3</v>
      </c>
      <c r="AF42" s="6">
        <v>10.199999999999999</v>
      </c>
      <c r="AG42" s="6">
        <v>1.5</v>
      </c>
      <c r="AH42" s="6">
        <v>6.4</v>
      </c>
      <c r="AI42" s="6">
        <v>1.6</v>
      </c>
      <c r="AJ42" s="6">
        <v>0.5</v>
      </c>
      <c r="AK42" s="6">
        <v>1.7</v>
      </c>
      <c r="AL42" s="6">
        <v>0.3</v>
      </c>
      <c r="AM42" s="6">
        <v>1.8</v>
      </c>
      <c r="AN42" s="6">
        <v>0.3</v>
      </c>
      <c r="AO42" s="6">
        <v>1.1000000000000001</v>
      </c>
      <c r="AP42" s="6">
        <v>0.1</v>
      </c>
      <c r="AQ42" s="6">
        <v>1.1000000000000001</v>
      </c>
      <c r="AR42" s="6">
        <v>0.1</v>
      </c>
      <c r="AS42" s="6">
        <v>0.9</v>
      </c>
      <c r="AW42" s="6">
        <v>3.1</v>
      </c>
      <c r="AX42" s="6">
        <v>0.8</v>
      </c>
      <c r="AY42" s="6">
        <v>0.2</v>
      </c>
      <c r="AZ42" s="6">
        <v>1133.9860000000001</v>
      </c>
      <c r="BA42" s="6">
        <v>0.7</v>
      </c>
      <c r="BB42" s="6">
        <v>-6.96</v>
      </c>
      <c r="BC42" s="6">
        <v>1.4</v>
      </c>
      <c r="BD42" s="6">
        <v>2.6669999999999998</v>
      </c>
      <c r="BE42" s="6">
        <v>8.1</v>
      </c>
    </row>
    <row r="43" spans="1:57" x14ac:dyDescent="0.3">
      <c r="A43" s="6">
        <v>48.854500000000002</v>
      </c>
      <c r="B43" s="6">
        <v>0.49070000000000003</v>
      </c>
      <c r="C43" s="6">
        <v>15.1868</v>
      </c>
      <c r="D43" s="6">
        <v>1.4752000000000001</v>
      </c>
      <c r="E43" s="6">
        <v>6.6993</v>
      </c>
      <c r="F43" s="6">
        <f t="shared" si="0"/>
        <v>8.0266849600000008</v>
      </c>
      <c r="G43" s="6">
        <v>0.1484</v>
      </c>
      <c r="H43" s="6">
        <v>9.5734999999999992</v>
      </c>
      <c r="I43" s="6">
        <v>13.5936</v>
      </c>
      <c r="J43" s="6">
        <v>1.9515</v>
      </c>
      <c r="K43" s="6">
        <v>0.83309999999999995</v>
      </c>
      <c r="L43" s="6">
        <v>0.11409999999999999</v>
      </c>
      <c r="M43" s="6">
        <v>0</v>
      </c>
      <c r="N43" s="6">
        <v>0.84450000000000003</v>
      </c>
      <c r="Q43" s="6">
        <v>32.200000000000003</v>
      </c>
      <c r="R43" s="6">
        <v>250.5</v>
      </c>
      <c r="S43" s="6">
        <v>32.299999999999997</v>
      </c>
      <c r="T43" s="6">
        <v>46.4</v>
      </c>
      <c r="U43" s="6">
        <v>222.2</v>
      </c>
      <c r="V43" s="6">
        <v>52</v>
      </c>
      <c r="X43" s="6">
        <v>15.3</v>
      </c>
      <c r="Y43" s="6">
        <v>451</v>
      </c>
      <c r="Z43" s="6">
        <v>9.8000000000000007</v>
      </c>
      <c r="AA43" s="6">
        <v>56.5</v>
      </c>
      <c r="AB43" s="6">
        <v>0.7</v>
      </c>
      <c r="AC43" s="6">
        <v>0.1</v>
      </c>
      <c r="AD43" s="6">
        <v>143.30000000000001</v>
      </c>
      <c r="AE43" s="6">
        <v>4.3</v>
      </c>
      <c r="AF43" s="6">
        <v>10.3</v>
      </c>
      <c r="AG43" s="6">
        <v>1.5</v>
      </c>
      <c r="AH43" s="6">
        <v>6.4</v>
      </c>
      <c r="AI43" s="6">
        <v>1.6</v>
      </c>
      <c r="AJ43" s="6">
        <v>0.5</v>
      </c>
      <c r="AK43" s="6">
        <v>1.7</v>
      </c>
      <c r="AL43" s="6">
        <v>0.3</v>
      </c>
      <c r="AM43" s="6">
        <v>1.8</v>
      </c>
      <c r="AN43" s="6">
        <v>0.3</v>
      </c>
      <c r="AO43" s="6">
        <v>1.1000000000000001</v>
      </c>
      <c r="AP43" s="6">
        <v>0.1</v>
      </c>
      <c r="AQ43" s="6">
        <v>1.1000000000000001</v>
      </c>
      <c r="AR43" s="6">
        <v>0.1</v>
      </c>
      <c r="AS43" s="6">
        <v>0.9</v>
      </c>
      <c r="AW43" s="6">
        <v>3.1</v>
      </c>
      <c r="AX43" s="6">
        <v>0.8</v>
      </c>
      <c r="AY43" s="6">
        <v>0.2</v>
      </c>
      <c r="AZ43" s="6">
        <v>1130.8910000000001</v>
      </c>
      <c r="BA43" s="6">
        <v>0.7</v>
      </c>
      <c r="BB43" s="6">
        <v>-7</v>
      </c>
      <c r="BC43" s="6">
        <v>1.4</v>
      </c>
      <c r="BD43" s="6">
        <v>2.6659999999999999</v>
      </c>
      <c r="BE43" s="6">
        <v>8.17</v>
      </c>
    </row>
    <row r="44" spans="1:57" x14ac:dyDescent="0.3">
      <c r="A44" s="6">
        <v>48.845199999999998</v>
      </c>
      <c r="B44" s="6">
        <v>0.49280000000000002</v>
      </c>
      <c r="C44" s="6">
        <v>15.223800000000001</v>
      </c>
      <c r="D44" s="6">
        <v>1.4630000000000001</v>
      </c>
      <c r="E44" s="6">
        <v>6.7199</v>
      </c>
      <c r="F44" s="6">
        <f t="shared" si="0"/>
        <v>8.0363074000000001</v>
      </c>
      <c r="G44" s="6">
        <v>0.14899999999999999</v>
      </c>
      <c r="H44" s="6">
        <v>9.5455000000000005</v>
      </c>
      <c r="I44" s="6">
        <v>13.564299999999999</v>
      </c>
      <c r="J44" s="6">
        <v>1.9597</v>
      </c>
      <c r="K44" s="6">
        <v>0.83660000000000001</v>
      </c>
      <c r="L44" s="6">
        <v>0.11459999999999999</v>
      </c>
      <c r="M44" s="6">
        <v>0</v>
      </c>
      <c r="N44" s="6">
        <v>0.84809999999999997</v>
      </c>
      <c r="Q44" s="6">
        <v>32.299999999999997</v>
      </c>
      <c r="R44" s="6">
        <v>251.6</v>
      </c>
      <c r="S44" s="6">
        <v>32.4</v>
      </c>
      <c r="T44" s="6">
        <v>46.6</v>
      </c>
      <c r="U44" s="6">
        <v>223.1</v>
      </c>
      <c r="V44" s="6">
        <v>52.3</v>
      </c>
      <c r="X44" s="6">
        <v>15.4</v>
      </c>
      <c r="Y44" s="6">
        <v>452.9</v>
      </c>
      <c r="Z44" s="6">
        <v>9.9</v>
      </c>
      <c r="AA44" s="6">
        <v>56.7</v>
      </c>
      <c r="AB44" s="6">
        <v>0.7</v>
      </c>
      <c r="AC44" s="6">
        <v>0.1</v>
      </c>
      <c r="AD44" s="6">
        <v>143.9</v>
      </c>
      <c r="AE44" s="6">
        <v>4.4000000000000004</v>
      </c>
      <c r="AF44" s="6">
        <v>10.3</v>
      </c>
      <c r="AG44" s="6">
        <v>1.5</v>
      </c>
      <c r="AH44" s="6">
        <v>6.4</v>
      </c>
      <c r="AI44" s="6">
        <v>1.6</v>
      </c>
      <c r="AJ44" s="6">
        <v>0.5</v>
      </c>
      <c r="AK44" s="6">
        <v>1.7</v>
      </c>
      <c r="AL44" s="6">
        <v>0.3</v>
      </c>
      <c r="AM44" s="6">
        <v>1.8</v>
      </c>
      <c r="AN44" s="6">
        <v>0.3</v>
      </c>
      <c r="AO44" s="6">
        <v>1.1000000000000001</v>
      </c>
      <c r="AP44" s="6">
        <v>0.1</v>
      </c>
      <c r="AQ44" s="6">
        <v>1.1000000000000001</v>
      </c>
      <c r="AR44" s="6">
        <v>0.1</v>
      </c>
      <c r="AS44" s="6">
        <v>0.9</v>
      </c>
      <c r="AW44" s="6">
        <v>3.1</v>
      </c>
      <c r="AX44" s="6">
        <v>0.8</v>
      </c>
      <c r="AY44" s="6">
        <v>0.2</v>
      </c>
      <c r="AZ44" s="6">
        <v>1127.7070000000001</v>
      </c>
      <c r="BA44" s="6">
        <v>0.7</v>
      </c>
      <c r="BB44" s="6">
        <v>-7.04</v>
      </c>
      <c r="BC44" s="6">
        <v>1.4</v>
      </c>
      <c r="BD44" s="6">
        <v>2.665</v>
      </c>
      <c r="BE44" s="6">
        <v>8.24</v>
      </c>
    </row>
    <row r="45" spans="1:57" x14ac:dyDescent="0.3">
      <c r="A45" s="6">
        <v>48.835900000000002</v>
      </c>
      <c r="B45" s="6">
        <v>0.49490000000000001</v>
      </c>
      <c r="C45" s="6">
        <v>15.2614</v>
      </c>
      <c r="D45" s="6">
        <v>1.4502999999999999</v>
      </c>
      <c r="E45" s="6">
        <v>6.7405999999999997</v>
      </c>
      <c r="F45" s="6">
        <f t="shared" si="0"/>
        <v>8.0455799399999997</v>
      </c>
      <c r="G45" s="6">
        <v>0.14960000000000001</v>
      </c>
      <c r="H45" s="6">
        <v>9.5170999999999992</v>
      </c>
      <c r="I45" s="6">
        <v>13.534700000000001</v>
      </c>
      <c r="J45" s="6">
        <v>1.9681</v>
      </c>
      <c r="K45" s="6">
        <v>0.84019999999999995</v>
      </c>
      <c r="L45" s="6">
        <v>0.11509999999999999</v>
      </c>
      <c r="M45" s="6">
        <v>0</v>
      </c>
      <c r="N45" s="6">
        <v>0.85170000000000001</v>
      </c>
      <c r="Q45" s="6">
        <v>32.5</v>
      </c>
      <c r="R45" s="6">
        <v>252.6</v>
      </c>
      <c r="S45" s="6">
        <v>32.6</v>
      </c>
      <c r="T45" s="6">
        <v>46.8</v>
      </c>
      <c r="U45" s="6">
        <v>224.1</v>
      </c>
      <c r="V45" s="6">
        <v>52.5</v>
      </c>
      <c r="X45" s="6">
        <v>15.4</v>
      </c>
      <c r="Y45" s="6">
        <v>454.8</v>
      </c>
      <c r="Z45" s="6">
        <v>9.9</v>
      </c>
      <c r="AA45" s="6">
        <v>57</v>
      </c>
      <c r="AB45" s="6">
        <v>0.7</v>
      </c>
      <c r="AC45" s="6">
        <v>0.1</v>
      </c>
      <c r="AD45" s="6">
        <v>144.6</v>
      </c>
      <c r="AE45" s="6">
        <v>4.4000000000000004</v>
      </c>
      <c r="AF45" s="6">
        <v>10.4</v>
      </c>
      <c r="AG45" s="6">
        <v>1.5</v>
      </c>
      <c r="AH45" s="6">
        <v>6.4</v>
      </c>
      <c r="AI45" s="6">
        <v>1.6</v>
      </c>
      <c r="AJ45" s="6">
        <v>0.5</v>
      </c>
      <c r="AK45" s="6">
        <v>1.7</v>
      </c>
      <c r="AL45" s="6">
        <v>0.3</v>
      </c>
      <c r="AM45" s="6">
        <v>1.8</v>
      </c>
      <c r="AN45" s="6">
        <v>0.3</v>
      </c>
      <c r="AO45" s="6">
        <v>1.2</v>
      </c>
      <c r="AP45" s="6">
        <v>0.1</v>
      </c>
      <c r="AQ45" s="6">
        <v>1.2</v>
      </c>
      <c r="AR45" s="6">
        <v>0.1</v>
      </c>
      <c r="AS45" s="6">
        <v>0.9</v>
      </c>
      <c r="AW45" s="6">
        <v>3.1</v>
      </c>
      <c r="AX45" s="6">
        <v>0.8</v>
      </c>
      <c r="AY45" s="6">
        <v>0.2</v>
      </c>
      <c r="AZ45" s="6">
        <v>1124.5</v>
      </c>
      <c r="BA45" s="6">
        <v>0.7</v>
      </c>
      <c r="BB45" s="6">
        <v>-7.08</v>
      </c>
      <c r="BC45" s="6">
        <v>1.4</v>
      </c>
      <c r="BD45" s="6">
        <v>2.6640000000000001</v>
      </c>
      <c r="BE45" s="6">
        <v>8.32</v>
      </c>
    </row>
    <row r="46" spans="1:57" x14ac:dyDescent="0.3">
      <c r="A46" s="6">
        <v>48.826700000000002</v>
      </c>
      <c r="B46" s="6">
        <v>0.497</v>
      </c>
      <c r="C46" s="6">
        <v>15.299200000000001</v>
      </c>
      <c r="D46" s="6">
        <v>1.4370000000000001</v>
      </c>
      <c r="E46" s="6">
        <v>6.7614000000000001</v>
      </c>
      <c r="F46" s="6">
        <f t="shared" si="0"/>
        <v>8.0544126000000009</v>
      </c>
      <c r="G46" s="6">
        <v>0.15029999999999999</v>
      </c>
      <c r="H46" s="6">
        <v>9.4885000000000002</v>
      </c>
      <c r="I46" s="6">
        <v>13.5052</v>
      </c>
      <c r="J46" s="6">
        <v>1.9764999999999999</v>
      </c>
      <c r="K46" s="6">
        <v>0.84379999999999999</v>
      </c>
      <c r="L46" s="6">
        <v>0.11559999999999999</v>
      </c>
      <c r="M46" s="6">
        <v>0</v>
      </c>
      <c r="N46" s="6">
        <v>0.85529999999999995</v>
      </c>
      <c r="Q46" s="6">
        <v>32.6</v>
      </c>
      <c r="R46" s="6">
        <v>253.7</v>
      </c>
      <c r="S46" s="6">
        <v>32.700000000000003</v>
      </c>
      <c r="T46" s="6">
        <v>47</v>
      </c>
      <c r="U46" s="6">
        <v>225</v>
      </c>
      <c r="V46" s="6">
        <v>52.7</v>
      </c>
      <c r="X46" s="6">
        <v>15.5</v>
      </c>
      <c r="Y46" s="6">
        <v>456.8</v>
      </c>
      <c r="Z46" s="6">
        <v>9.9</v>
      </c>
      <c r="AA46" s="6">
        <v>57.2</v>
      </c>
      <c r="AB46" s="6">
        <v>0.7</v>
      </c>
      <c r="AC46" s="6">
        <v>0.1</v>
      </c>
      <c r="AD46" s="6">
        <v>145.19999999999999</v>
      </c>
      <c r="AE46" s="6">
        <v>4.4000000000000004</v>
      </c>
      <c r="AF46" s="6">
        <v>10.4</v>
      </c>
      <c r="AG46" s="6">
        <v>1.5</v>
      </c>
      <c r="AH46" s="6">
        <v>6.5</v>
      </c>
      <c r="AI46" s="6">
        <v>1.6</v>
      </c>
      <c r="AJ46" s="6">
        <v>0.5</v>
      </c>
      <c r="AK46" s="6">
        <v>1.7</v>
      </c>
      <c r="AL46" s="6">
        <v>0.3</v>
      </c>
      <c r="AM46" s="6">
        <v>1.8</v>
      </c>
      <c r="AN46" s="6">
        <v>0.3</v>
      </c>
      <c r="AO46" s="6">
        <v>1.2</v>
      </c>
      <c r="AP46" s="6">
        <v>0.1</v>
      </c>
      <c r="AQ46" s="6">
        <v>1.2</v>
      </c>
      <c r="AR46" s="6">
        <v>0.1</v>
      </c>
      <c r="AS46" s="6">
        <v>0.9</v>
      </c>
      <c r="AW46" s="6">
        <v>3.1</v>
      </c>
      <c r="AX46" s="6">
        <v>0.8</v>
      </c>
      <c r="AY46" s="6">
        <v>0.2</v>
      </c>
      <c r="AZ46" s="6">
        <v>1121.2570000000001</v>
      </c>
      <c r="BA46" s="6">
        <v>0.7</v>
      </c>
      <c r="BB46" s="6">
        <v>-7.12</v>
      </c>
      <c r="BC46" s="6">
        <v>1.4</v>
      </c>
      <c r="BD46" s="6">
        <v>2.6629999999999998</v>
      </c>
      <c r="BE46" s="6">
        <v>8.39</v>
      </c>
    </row>
    <row r="47" spans="1:57" x14ac:dyDescent="0.3">
      <c r="A47" s="6">
        <v>48.817700000000002</v>
      </c>
      <c r="B47" s="6">
        <v>0.49919999999999998</v>
      </c>
      <c r="C47" s="6">
        <v>15.337199999999999</v>
      </c>
      <c r="D47" s="6">
        <v>1.4234</v>
      </c>
      <c r="E47" s="6">
        <v>6.782</v>
      </c>
      <c r="F47" s="6">
        <f t="shared" si="0"/>
        <v>8.0627753200000001</v>
      </c>
      <c r="G47" s="6">
        <v>0.15090000000000001</v>
      </c>
      <c r="H47" s="6">
        <v>9.4597999999999995</v>
      </c>
      <c r="I47" s="6">
        <v>13.4756</v>
      </c>
      <c r="J47" s="6">
        <v>1.9851000000000001</v>
      </c>
      <c r="K47" s="6">
        <v>0.84740000000000004</v>
      </c>
      <c r="L47" s="6">
        <v>0.11609999999999999</v>
      </c>
      <c r="M47" s="6">
        <v>0</v>
      </c>
      <c r="N47" s="6">
        <v>0.85909999999999997</v>
      </c>
      <c r="Q47" s="6">
        <v>32.700000000000003</v>
      </c>
      <c r="R47" s="6">
        <v>254.8</v>
      </c>
      <c r="S47" s="6">
        <v>32.9</v>
      </c>
      <c r="T47" s="6">
        <v>47.2</v>
      </c>
      <c r="U47" s="6">
        <v>226</v>
      </c>
      <c r="V47" s="6">
        <v>52.9</v>
      </c>
      <c r="X47" s="6">
        <v>15.6</v>
      </c>
      <c r="Y47" s="6">
        <v>458.8</v>
      </c>
      <c r="Z47" s="6">
        <v>10</v>
      </c>
      <c r="AA47" s="6">
        <v>57.5</v>
      </c>
      <c r="AB47" s="6">
        <v>0.7</v>
      </c>
      <c r="AC47" s="6">
        <v>0.1</v>
      </c>
      <c r="AD47" s="6">
        <v>145.80000000000001</v>
      </c>
      <c r="AE47" s="6">
        <v>4.4000000000000004</v>
      </c>
      <c r="AF47" s="6">
        <v>10.4</v>
      </c>
      <c r="AG47" s="6">
        <v>1.5</v>
      </c>
      <c r="AH47" s="6">
        <v>6.5</v>
      </c>
      <c r="AI47" s="6">
        <v>1.6</v>
      </c>
      <c r="AJ47" s="6">
        <v>0.5</v>
      </c>
      <c r="AK47" s="6">
        <v>1.7</v>
      </c>
      <c r="AL47" s="6">
        <v>0.3</v>
      </c>
      <c r="AM47" s="6">
        <v>1.9</v>
      </c>
      <c r="AN47" s="6">
        <v>0.3</v>
      </c>
      <c r="AO47" s="6">
        <v>1.2</v>
      </c>
      <c r="AP47" s="6">
        <v>0.1</v>
      </c>
      <c r="AQ47" s="6">
        <v>1.2</v>
      </c>
      <c r="AR47" s="6">
        <v>0.1</v>
      </c>
      <c r="AS47" s="6">
        <v>0.9</v>
      </c>
      <c r="AW47" s="6">
        <v>3.1</v>
      </c>
      <c r="AX47" s="6">
        <v>0.8</v>
      </c>
      <c r="AY47" s="6">
        <v>0.2</v>
      </c>
      <c r="AZ47" s="6">
        <v>1118.0060000000001</v>
      </c>
      <c r="BA47" s="6">
        <v>0.7</v>
      </c>
      <c r="BB47" s="6">
        <v>-7.16</v>
      </c>
      <c r="BC47" s="6">
        <v>1.4</v>
      </c>
      <c r="BD47" s="6">
        <v>2.6619999999999999</v>
      </c>
      <c r="BE47" s="6">
        <v>8.4700000000000006</v>
      </c>
    </row>
    <row r="48" spans="1:57" x14ac:dyDescent="0.3">
      <c r="A48" s="6">
        <v>48.808799999999998</v>
      </c>
      <c r="B48" s="6">
        <v>0.50139999999999996</v>
      </c>
      <c r="C48" s="6">
        <v>15.3756</v>
      </c>
      <c r="D48" s="6">
        <v>1.409</v>
      </c>
      <c r="E48" s="6">
        <v>6.8028000000000004</v>
      </c>
      <c r="F48" s="6">
        <f t="shared" si="0"/>
        <v>8.0706182000000002</v>
      </c>
      <c r="G48" s="6">
        <v>0.15160000000000001</v>
      </c>
      <c r="H48" s="6">
        <v>9.4306999999999999</v>
      </c>
      <c r="I48" s="6">
        <v>13.446099999999999</v>
      </c>
      <c r="J48" s="6">
        <v>1.9938</v>
      </c>
      <c r="K48" s="6">
        <v>0.85119999999999996</v>
      </c>
      <c r="L48" s="6">
        <v>0.1166</v>
      </c>
      <c r="M48" s="6">
        <v>0</v>
      </c>
      <c r="N48" s="6">
        <v>0.86280000000000001</v>
      </c>
      <c r="Q48" s="6">
        <v>32.9</v>
      </c>
      <c r="R48" s="6">
        <v>255.9</v>
      </c>
      <c r="S48" s="6">
        <v>33</v>
      </c>
      <c r="T48" s="6">
        <v>47.5</v>
      </c>
      <c r="U48" s="6">
        <v>227</v>
      </c>
      <c r="V48" s="6">
        <v>53.2</v>
      </c>
      <c r="X48" s="6">
        <v>15.6</v>
      </c>
      <c r="Y48" s="6">
        <v>460.8</v>
      </c>
      <c r="Z48" s="6">
        <v>10</v>
      </c>
      <c r="AA48" s="6">
        <v>57.7</v>
      </c>
      <c r="AB48" s="6">
        <v>0.7</v>
      </c>
      <c r="AC48" s="6">
        <v>0.1</v>
      </c>
      <c r="AD48" s="6">
        <v>146.4</v>
      </c>
      <c r="AE48" s="6">
        <v>4.4000000000000004</v>
      </c>
      <c r="AF48" s="6">
        <v>10.5</v>
      </c>
      <c r="AG48" s="6">
        <v>1.5</v>
      </c>
      <c r="AH48" s="6">
        <v>6.5</v>
      </c>
      <c r="AI48" s="6">
        <v>1.6</v>
      </c>
      <c r="AJ48" s="6">
        <v>0.5</v>
      </c>
      <c r="AK48" s="6">
        <v>1.7</v>
      </c>
      <c r="AL48" s="6">
        <v>0.3</v>
      </c>
      <c r="AM48" s="6">
        <v>1.9</v>
      </c>
      <c r="AN48" s="6">
        <v>0.3</v>
      </c>
      <c r="AO48" s="6">
        <v>1.2</v>
      </c>
      <c r="AP48" s="6">
        <v>0.1</v>
      </c>
      <c r="AQ48" s="6">
        <v>1.2</v>
      </c>
      <c r="AR48" s="6">
        <v>0.1</v>
      </c>
      <c r="AS48" s="6">
        <v>0.9</v>
      </c>
      <c r="AW48" s="6">
        <v>3.1</v>
      </c>
      <c r="AX48" s="6">
        <v>0.8</v>
      </c>
      <c r="AY48" s="6">
        <v>0.2</v>
      </c>
      <c r="AZ48" s="6">
        <v>1114.646</v>
      </c>
      <c r="BA48" s="6">
        <v>0.7</v>
      </c>
      <c r="BB48" s="6">
        <v>-7.21</v>
      </c>
      <c r="BC48" s="6">
        <v>1.4</v>
      </c>
      <c r="BD48" s="6">
        <v>2.661</v>
      </c>
      <c r="BE48" s="6">
        <v>8.5500000000000007</v>
      </c>
    </row>
    <row r="49" spans="1:57" x14ac:dyDescent="0.3">
      <c r="A49" s="6">
        <v>48.8</v>
      </c>
      <c r="B49" s="6">
        <v>0.50360000000000005</v>
      </c>
      <c r="C49" s="6">
        <v>15.414400000000001</v>
      </c>
      <c r="D49" s="6">
        <v>1.3942000000000001</v>
      </c>
      <c r="E49" s="6">
        <v>6.8235000000000001</v>
      </c>
      <c r="F49" s="6">
        <f t="shared" si="0"/>
        <v>8.0780011599999995</v>
      </c>
      <c r="G49" s="6">
        <v>0.15229999999999999</v>
      </c>
      <c r="H49" s="6">
        <v>9.4014000000000006</v>
      </c>
      <c r="I49" s="6">
        <v>13.416399999999999</v>
      </c>
      <c r="J49" s="6">
        <v>2.0026999999999999</v>
      </c>
      <c r="K49" s="6">
        <v>0.85499999999999998</v>
      </c>
      <c r="L49" s="6">
        <v>0.1171</v>
      </c>
      <c r="M49" s="6">
        <v>0</v>
      </c>
      <c r="N49" s="6">
        <v>0.86670000000000003</v>
      </c>
      <c r="Q49" s="6">
        <v>33</v>
      </c>
      <c r="R49" s="6">
        <v>257.10000000000002</v>
      </c>
      <c r="S49" s="6">
        <v>33.1</v>
      </c>
      <c r="T49" s="6">
        <v>47.7</v>
      </c>
      <c r="U49" s="6">
        <v>228</v>
      </c>
      <c r="V49" s="6">
        <v>53.4</v>
      </c>
      <c r="X49" s="6">
        <v>15.7</v>
      </c>
      <c r="Y49" s="6">
        <v>462.9</v>
      </c>
      <c r="Z49" s="6">
        <v>10.1</v>
      </c>
      <c r="AA49" s="6">
        <v>58</v>
      </c>
      <c r="AB49" s="6">
        <v>0.7</v>
      </c>
      <c r="AC49" s="6">
        <v>0.1</v>
      </c>
      <c r="AD49" s="6">
        <v>147.1</v>
      </c>
      <c r="AE49" s="6">
        <v>4.5</v>
      </c>
      <c r="AF49" s="6">
        <v>10.5</v>
      </c>
      <c r="AG49" s="6">
        <v>1.5</v>
      </c>
      <c r="AH49" s="6">
        <v>6.6</v>
      </c>
      <c r="AI49" s="6">
        <v>1.6</v>
      </c>
      <c r="AJ49" s="6">
        <v>0.5</v>
      </c>
      <c r="AK49" s="6">
        <v>1.8</v>
      </c>
      <c r="AL49" s="6">
        <v>0.4</v>
      </c>
      <c r="AM49" s="6">
        <v>1.9</v>
      </c>
      <c r="AN49" s="6">
        <v>0.4</v>
      </c>
      <c r="AO49" s="6">
        <v>1.2</v>
      </c>
      <c r="AP49" s="6">
        <v>0.1</v>
      </c>
      <c r="AQ49" s="6">
        <v>1.2</v>
      </c>
      <c r="AR49" s="6">
        <v>0.1</v>
      </c>
      <c r="AS49" s="6">
        <v>0.9</v>
      </c>
      <c r="AW49" s="6">
        <v>3.2</v>
      </c>
      <c r="AX49" s="6">
        <v>0.8</v>
      </c>
      <c r="AY49" s="6">
        <v>0.2</v>
      </c>
      <c r="AZ49" s="6">
        <v>1111.3050000000001</v>
      </c>
      <c r="BA49" s="6">
        <v>0.7</v>
      </c>
      <c r="BB49" s="6">
        <v>-7.25</v>
      </c>
      <c r="BC49" s="6">
        <v>1.4</v>
      </c>
      <c r="BD49" s="6">
        <v>2.66</v>
      </c>
      <c r="BE49" s="6">
        <v>8.6300000000000008</v>
      </c>
    </row>
    <row r="50" spans="1:57" x14ac:dyDescent="0.3">
      <c r="A50" s="6">
        <v>48.791400000000003</v>
      </c>
      <c r="B50" s="6">
        <v>0.50590000000000002</v>
      </c>
      <c r="C50" s="6">
        <v>15.453200000000001</v>
      </c>
      <c r="D50" s="6">
        <v>1.3786</v>
      </c>
      <c r="E50" s="6">
        <v>6.8441999999999998</v>
      </c>
      <c r="F50" s="6">
        <f t="shared" si="0"/>
        <v>8.0846642800000001</v>
      </c>
      <c r="G50" s="6">
        <v>0.15290000000000001</v>
      </c>
      <c r="H50" s="6">
        <v>9.3719000000000001</v>
      </c>
      <c r="I50" s="6">
        <v>13.386900000000001</v>
      </c>
      <c r="J50" s="6">
        <v>2.0116999999999998</v>
      </c>
      <c r="K50" s="6">
        <v>0.85880000000000001</v>
      </c>
      <c r="L50" s="6">
        <v>0.1176</v>
      </c>
      <c r="M50" s="6">
        <v>0</v>
      </c>
      <c r="N50" s="6">
        <v>0.87060000000000004</v>
      </c>
      <c r="Q50" s="6">
        <v>33.200000000000003</v>
      </c>
      <c r="R50" s="6">
        <v>258.2</v>
      </c>
      <c r="S50" s="6">
        <v>33.299999999999997</v>
      </c>
      <c r="T50" s="6">
        <v>47.9</v>
      </c>
      <c r="U50" s="6">
        <v>229.1</v>
      </c>
      <c r="V50" s="6">
        <v>53.6</v>
      </c>
      <c r="X50" s="6">
        <v>15.8</v>
      </c>
      <c r="Y50" s="6">
        <v>464.9</v>
      </c>
      <c r="Z50" s="6">
        <v>10.1</v>
      </c>
      <c r="AA50" s="6">
        <v>58.2</v>
      </c>
      <c r="AB50" s="6">
        <v>0.7</v>
      </c>
      <c r="AC50" s="6">
        <v>0.1</v>
      </c>
      <c r="AD50" s="6">
        <v>147.80000000000001</v>
      </c>
      <c r="AE50" s="6">
        <v>4.5</v>
      </c>
      <c r="AF50" s="6">
        <v>10.6</v>
      </c>
      <c r="AG50" s="6">
        <v>1.5</v>
      </c>
      <c r="AH50" s="6">
        <v>6.6</v>
      </c>
      <c r="AI50" s="6">
        <v>1.6</v>
      </c>
      <c r="AJ50" s="6">
        <v>0.5</v>
      </c>
      <c r="AK50" s="6">
        <v>1.8</v>
      </c>
      <c r="AL50" s="6">
        <v>0.4</v>
      </c>
      <c r="AM50" s="6">
        <v>1.9</v>
      </c>
      <c r="AN50" s="6">
        <v>0.4</v>
      </c>
      <c r="AO50" s="6">
        <v>1.2</v>
      </c>
      <c r="AP50" s="6">
        <v>0.1</v>
      </c>
      <c r="AQ50" s="6">
        <v>1.2</v>
      </c>
      <c r="AR50" s="6">
        <v>0.1</v>
      </c>
      <c r="AS50" s="6">
        <v>0.9</v>
      </c>
      <c r="AW50" s="6">
        <v>3.2</v>
      </c>
      <c r="AX50" s="6">
        <v>0.8</v>
      </c>
      <c r="AY50" s="6">
        <v>0.2</v>
      </c>
      <c r="AZ50" s="6">
        <v>1107.874</v>
      </c>
      <c r="BA50" s="6">
        <v>0.7</v>
      </c>
      <c r="BB50" s="6">
        <v>-7.3</v>
      </c>
      <c r="BC50" s="6">
        <v>1.4</v>
      </c>
      <c r="BD50" s="6">
        <v>2.6579999999999999</v>
      </c>
      <c r="BE50" s="6">
        <v>8.7100000000000009</v>
      </c>
    </row>
    <row r="51" spans="1:57" x14ac:dyDescent="0.3">
      <c r="A51" s="6">
        <v>48.782899999999998</v>
      </c>
      <c r="B51" s="6">
        <v>0.50819999999999999</v>
      </c>
      <c r="C51" s="6">
        <v>15.4924</v>
      </c>
      <c r="D51" s="6">
        <v>1.3625</v>
      </c>
      <c r="E51" s="6">
        <v>6.8648999999999996</v>
      </c>
      <c r="F51" s="6">
        <f t="shared" si="0"/>
        <v>8.0908774999999995</v>
      </c>
      <c r="G51" s="6">
        <v>0.15359999999999999</v>
      </c>
      <c r="H51" s="6">
        <v>9.3422000000000001</v>
      </c>
      <c r="I51" s="6">
        <v>13.3574</v>
      </c>
      <c r="J51" s="6">
        <v>2.0207999999999999</v>
      </c>
      <c r="K51" s="6">
        <v>0.86270000000000002</v>
      </c>
      <c r="L51" s="6">
        <v>0.1182</v>
      </c>
      <c r="M51" s="6">
        <v>0</v>
      </c>
      <c r="N51" s="6">
        <v>0.87450000000000006</v>
      </c>
      <c r="Q51" s="6">
        <v>33.299999999999997</v>
      </c>
      <c r="R51" s="6">
        <v>259.39999999999998</v>
      </c>
      <c r="S51" s="6">
        <v>33.4</v>
      </c>
      <c r="T51" s="6">
        <v>48.1</v>
      </c>
      <c r="U51" s="6">
        <v>230.1</v>
      </c>
      <c r="V51" s="6">
        <v>53.9</v>
      </c>
      <c r="X51" s="6">
        <v>15.8</v>
      </c>
      <c r="Y51" s="6">
        <v>467</v>
      </c>
      <c r="Z51" s="6">
        <v>10.199999999999999</v>
      </c>
      <c r="AA51" s="6">
        <v>58.5</v>
      </c>
      <c r="AB51" s="6">
        <v>0.7</v>
      </c>
      <c r="AC51" s="6">
        <v>0.1</v>
      </c>
      <c r="AD51" s="6">
        <v>148.4</v>
      </c>
      <c r="AE51" s="6">
        <v>4.5</v>
      </c>
      <c r="AF51" s="6">
        <v>10.6</v>
      </c>
      <c r="AG51" s="6">
        <v>1.5</v>
      </c>
      <c r="AH51" s="6">
        <v>6.6</v>
      </c>
      <c r="AI51" s="6">
        <v>1.7</v>
      </c>
      <c r="AJ51" s="6">
        <v>0.5</v>
      </c>
      <c r="AK51" s="6">
        <v>1.8</v>
      </c>
      <c r="AL51" s="6">
        <v>0.4</v>
      </c>
      <c r="AM51" s="6">
        <v>1.9</v>
      </c>
      <c r="AN51" s="6">
        <v>0.4</v>
      </c>
      <c r="AO51" s="6">
        <v>1.2</v>
      </c>
      <c r="AP51" s="6">
        <v>0.1</v>
      </c>
      <c r="AQ51" s="6">
        <v>1.2</v>
      </c>
      <c r="AR51" s="6">
        <v>0.1</v>
      </c>
      <c r="AS51" s="6">
        <v>0.9</v>
      </c>
      <c r="AW51" s="6">
        <v>3.2</v>
      </c>
      <c r="AX51" s="6">
        <v>0.8</v>
      </c>
      <c r="AY51" s="6">
        <v>0.2</v>
      </c>
      <c r="AZ51" s="6">
        <v>1104.4100000000001</v>
      </c>
      <c r="BA51" s="6">
        <v>0.7</v>
      </c>
      <c r="BB51" s="6">
        <v>-7.34</v>
      </c>
      <c r="BC51" s="6">
        <v>1.4</v>
      </c>
      <c r="BD51" s="6">
        <v>2.657</v>
      </c>
      <c r="BE51" s="6">
        <v>8.7899999999999991</v>
      </c>
    </row>
    <row r="52" spans="1:57" x14ac:dyDescent="0.3">
      <c r="A52" s="6">
        <v>48.7746</v>
      </c>
      <c r="B52" s="6">
        <v>0.51049999999999995</v>
      </c>
      <c r="C52" s="6">
        <v>15.5319</v>
      </c>
      <c r="D52" s="6">
        <v>1.3458000000000001</v>
      </c>
      <c r="E52" s="6">
        <v>6.8856000000000002</v>
      </c>
      <c r="F52" s="6">
        <f t="shared" si="0"/>
        <v>8.0965508400000008</v>
      </c>
      <c r="G52" s="6">
        <v>0.15429999999999999</v>
      </c>
      <c r="H52" s="6">
        <v>9.3122000000000007</v>
      </c>
      <c r="I52" s="6">
        <v>13.3279</v>
      </c>
      <c r="J52" s="6">
        <v>2.0301</v>
      </c>
      <c r="K52" s="6">
        <v>0.86670000000000003</v>
      </c>
      <c r="L52" s="6">
        <v>0.1187</v>
      </c>
      <c r="M52" s="6">
        <v>0</v>
      </c>
      <c r="N52" s="6">
        <v>0.87849999999999995</v>
      </c>
      <c r="Q52" s="6">
        <v>33.5</v>
      </c>
      <c r="R52" s="6">
        <v>260.60000000000002</v>
      </c>
      <c r="S52" s="6">
        <v>33.6</v>
      </c>
      <c r="T52" s="6">
        <v>48.3</v>
      </c>
      <c r="U52" s="6">
        <v>231.1</v>
      </c>
      <c r="V52" s="6">
        <v>54.1</v>
      </c>
      <c r="X52" s="6">
        <v>15.9</v>
      </c>
      <c r="Y52" s="6">
        <v>469.2</v>
      </c>
      <c r="Z52" s="6">
        <v>10.199999999999999</v>
      </c>
      <c r="AA52" s="6">
        <v>58.8</v>
      </c>
      <c r="AB52" s="6">
        <v>0.7</v>
      </c>
      <c r="AC52" s="6">
        <v>0.1</v>
      </c>
      <c r="AD52" s="6">
        <v>149.1</v>
      </c>
      <c r="AE52" s="6">
        <v>4.5</v>
      </c>
      <c r="AF52" s="6">
        <v>10.7</v>
      </c>
      <c r="AG52" s="6">
        <v>1.5</v>
      </c>
      <c r="AH52" s="6">
        <v>6.6</v>
      </c>
      <c r="AI52" s="6">
        <v>1.7</v>
      </c>
      <c r="AJ52" s="6">
        <v>0.5</v>
      </c>
      <c r="AK52" s="6">
        <v>1.8</v>
      </c>
      <c r="AL52" s="6">
        <v>0.4</v>
      </c>
      <c r="AM52" s="6">
        <v>1.9</v>
      </c>
      <c r="AN52" s="6">
        <v>0.4</v>
      </c>
      <c r="AO52" s="6">
        <v>1.2</v>
      </c>
      <c r="AP52" s="6">
        <v>0.1</v>
      </c>
      <c r="AQ52" s="6">
        <v>1.2</v>
      </c>
      <c r="AR52" s="6">
        <v>0.1</v>
      </c>
      <c r="AS52" s="6">
        <v>0.9</v>
      </c>
      <c r="AW52" s="6">
        <v>3.2</v>
      </c>
      <c r="AX52" s="6">
        <v>0.8</v>
      </c>
      <c r="AY52" s="6">
        <v>0.2</v>
      </c>
      <c r="AZ52" s="6">
        <v>1100.9110000000001</v>
      </c>
      <c r="BA52" s="6">
        <v>0.7</v>
      </c>
      <c r="BB52" s="6">
        <v>-7.39</v>
      </c>
      <c r="BC52" s="6">
        <v>1.4</v>
      </c>
      <c r="BD52" s="6">
        <v>2.6549999999999998</v>
      </c>
      <c r="BE52" s="6">
        <v>8.8800000000000008</v>
      </c>
    </row>
    <row r="53" spans="1:57" x14ac:dyDescent="0.3">
      <c r="A53" s="6">
        <v>48.766500000000001</v>
      </c>
      <c r="B53" s="6">
        <v>0.51290000000000002</v>
      </c>
      <c r="C53" s="6">
        <v>15.5718</v>
      </c>
      <c r="D53" s="6">
        <v>1.3285</v>
      </c>
      <c r="E53" s="6">
        <v>6.9061000000000003</v>
      </c>
      <c r="F53" s="6">
        <f t="shared" si="0"/>
        <v>8.101484300000001</v>
      </c>
      <c r="G53" s="6">
        <v>0.15509999999999999</v>
      </c>
      <c r="H53" s="6">
        <v>9.2818000000000005</v>
      </c>
      <c r="I53" s="6">
        <v>13.298500000000001</v>
      </c>
      <c r="J53" s="6">
        <v>2.0396000000000001</v>
      </c>
      <c r="K53" s="6">
        <v>0.87070000000000003</v>
      </c>
      <c r="L53" s="6">
        <v>0.1193</v>
      </c>
      <c r="M53" s="6">
        <v>0</v>
      </c>
      <c r="N53" s="6">
        <v>0.88260000000000005</v>
      </c>
      <c r="Q53" s="6">
        <v>33.6</v>
      </c>
      <c r="R53" s="6">
        <v>261.8</v>
      </c>
      <c r="S53" s="6">
        <v>33.799999999999997</v>
      </c>
      <c r="T53" s="6">
        <v>48.5</v>
      </c>
      <c r="U53" s="6">
        <v>232.2</v>
      </c>
      <c r="V53" s="6">
        <v>54.4</v>
      </c>
      <c r="X53" s="6">
        <v>16</v>
      </c>
      <c r="Y53" s="6">
        <v>471.4</v>
      </c>
      <c r="Z53" s="6">
        <v>10.3</v>
      </c>
      <c r="AA53" s="6">
        <v>59</v>
      </c>
      <c r="AB53" s="6">
        <v>0.7</v>
      </c>
      <c r="AC53" s="6">
        <v>0.1</v>
      </c>
      <c r="AD53" s="6">
        <v>149.80000000000001</v>
      </c>
      <c r="AE53" s="6">
        <v>4.5</v>
      </c>
      <c r="AF53" s="6">
        <v>10.7</v>
      </c>
      <c r="AG53" s="6">
        <v>1.6</v>
      </c>
      <c r="AH53" s="6">
        <v>6.7</v>
      </c>
      <c r="AI53" s="6">
        <v>1.7</v>
      </c>
      <c r="AJ53" s="6">
        <v>0.5</v>
      </c>
      <c r="AK53" s="6">
        <v>1.8</v>
      </c>
      <c r="AL53" s="6">
        <v>0.4</v>
      </c>
      <c r="AM53" s="6">
        <v>1.9</v>
      </c>
      <c r="AN53" s="6">
        <v>0.4</v>
      </c>
      <c r="AO53" s="6">
        <v>1.2</v>
      </c>
      <c r="AP53" s="6">
        <v>0.1</v>
      </c>
      <c r="AQ53" s="6">
        <v>1.2</v>
      </c>
      <c r="AR53" s="6">
        <v>0.1</v>
      </c>
      <c r="AS53" s="6">
        <v>1</v>
      </c>
      <c r="AW53" s="6">
        <v>3.2</v>
      </c>
      <c r="AX53" s="6">
        <v>0.8</v>
      </c>
      <c r="AY53" s="6">
        <v>0.2</v>
      </c>
      <c r="AZ53" s="6">
        <v>1097.373</v>
      </c>
      <c r="BA53" s="6">
        <v>0.7</v>
      </c>
      <c r="BB53" s="6">
        <v>-7.43</v>
      </c>
      <c r="BC53" s="6">
        <v>1.4</v>
      </c>
      <c r="BD53" s="6">
        <v>2.6539999999999999</v>
      </c>
      <c r="BE53" s="6">
        <v>8.9700000000000006</v>
      </c>
    </row>
    <row r="54" spans="1:57" x14ac:dyDescent="0.3">
      <c r="A54" s="6">
        <v>48.758499999999998</v>
      </c>
      <c r="B54" s="6">
        <v>0.51529999999999998</v>
      </c>
      <c r="C54" s="6">
        <v>15.6122</v>
      </c>
      <c r="D54" s="6">
        <v>1.3105</v>
      </c>
      <c r="E54" s="6">
        <v>6.9267000000000003</v>
      </c>
      <c r="F54" s="6">
        <f t="shared" si="0"/>
        <v>8.1058879000000008</v>
      </c>
      <c r="G54" s="6">
        <v>0.15579999999999999</v>
      </c>
      <c r="H54" s="6">
        <v>9.2510999999999992</v>
      </c>
      <c r="I54" s="6">
        <v>13.269</v>
      </c>
      <c r="J54" s="6">
        <v>2.0491999999999999</v>
      </c>
      <c r="K54" s="6">
        <v>0.87480000000000002</v>
      </c>
      <c r="L54" s="6">
        <v>0.1198</v>
      </c>
      <c r="M54" s="6">
        <v>0</v>
      </c>
      <c r="N54" s="6">
        <v>0.88680000000000003</v>
      </c>
      <c r="Q54" s="6">
        <v>33.799999999999997</v>
      </c>
      <c r="R54" s="6">
        <v>263</v>
      </c>
      <c r="S54" s="6">
        <v>33.9</v>
      </c>
      <c r="T54" s="6">
        <v>48.8</v>
      </c>
      <c r="U54" s="6">
        <v>233.3</v>
      </c>
      <c r="V54" s="6">
        <v>54.6</v>
      </c>
      <c r="X54" s="6">
        <v>16.100000000000001</v>
      </c>
      <c r="Y54" s="6">
        <v>473.6</v>
      </c>
      <c r="Z54" s="6">
        <v>10.3</v>
      </c>
      <c r="AA54" s="6">
        <v>59.3</v>
      </c>
      <c r="AB54" s="6">
        <v>0.7</v>
      </c>
      <c r="AC54" s="6">
        <v>0.1</v>
      </c>
      <c r="AD54" s="6">
        <v>150.5</v>
      </c>
      <c r="AE54" s="6">
        <v>4.5999999999999996</v>
      </c>
      <c r="AF54" s="6">
        <v>10.8</v>
      </c>
      <c r="AG54" s="6">
        <v>1.6</v>
      </c>
      <c r="AH54" s="6">
        <v>6.7</v>
      </c>
      <c r="AI54" s="6">
        <v>1.7</v>
      </c>
      <c r="AJ54" s="6">
        <v>0.5</v>
      </c>
      <c r="AK54" s="6">
        <v>1.8</v>
      </c>
      <c r="AL54" s="6">
        <v>0.4</v>
      </c>
      <c r="AM54" s="6">
        <v>1.9</v>
      </c>
      <c r="AN54" s="6">
        <v>0.4</v>
      </c>
      <c r="AO54" s="6">
        <v>1.2</v>
      </c>
      <c r="AP54" s="6">
        <v>0.1</v>
      </c>
      <c r="AQ54" s="6">
        <v>1.2</v>
      </c>
      <c r="AR54" s="6">
        <v>0.1</v>
      </c>
      <c r="AS54" s="6">
        <v>1</v>
      </c>
      <c r="AW54" s="6">
        <v>3.2</v>
      </c>
      <c r="AX54" s="6">
        <v>0.8</v>
      </c>
      <c r="AY54" s="6">
        <v>0.2</v>
      </c>
      <c r="AZ54" s="6">
        <v>1093.7750000000001</v>
      </c>
      <c r="BA54" s="6">
        <v>0.7</v>
      </c>
      <c r="BB54" s="6">
        <v>-7.48</v>
      </c>
      <c r="BC54" s="6">
        <v>1.4</v>
      </c>
      <c r="BD54" s="6">
        <v>2.6520000000000001</v>
      </c>
      <c r="BE54" s="6">
        <v>9.06</v>
      </c>
    </row>
    <row r="55" spans="1:57" x14ac:dyDescent="0.3">
      <c r="A55" s="6">
        <v>48.750599999999999</v>
      </c>
      <c r="B55" s="6">
        <v>0.51780000000000004</v>
      </c>
      <c r="C55" s="6">
        <v>15.652799999999999</v>
      </c>
      <c r="D55" s="6">
        <v>1.2918000000000001</v>
      </c>
      <c r="E55" s="6">
        <v>6.9470999999999998</v>
      </c>
      <c r="F55" s="6">
        <f t="shared" si="0"/>
        <v>8.1094616399999992</v>
      </c>
      <c r="G55" s="6">
        <v>0.1565</v>
      </c>
      <c r="H55" s="6">
        <v>9.2201000000000004</v>
      </c>
      <c r="I55" s="6">
        <v>13.239699999999999</v>
      </c>
      <c r="J55" s="6">
        <v>2.0590000000000002</v>
      </c>
      <c r="K55" s="6">
        <v>0.879</v>
      </c>
      <c r="L55" s="6">
        <v>0.12039999999999999</v>
      </c>
      <c r="M55" s="6">
        <v>0</v>
      </c>
      <c r="N55" s="6">
        <v>0.89100000000000001</v>
      </c>
      <c r="Q55" s="6">
        <v>34</v>
      </c>
      <c r="R55" s="6">
        <v>264.3</v>
      </c>
      <c r="S55" s="6">
        <v>34.1</v>
      </c>
      <c r="T55" s="6">
        <v>49</v>
      </c>
      <c r="U55" s="6">
        <v>234.4</v>
      </c>
      <c r="V55" s="6">
        <v>54.9</v>
      </c>
      <c r="X55" s="6">
        <v>16.100000000000001</v>
      </c>
      <c r="Y55" s="6">
        <v>475.9</v>
      </c>
      <c r="Z55" s="6">
        <v>10.4</v>
      </c>
      <c r="AA55" s="6">
        <v>59.6</v>
      </c>
      <c r="AB55" s="6">
        <v>0.7</v>
      </c>
      <c r="AC55" s="6">
        <v>0.1</v>
      </c>
      <c r="AD55" s="6">
        <v>151.19999999999999</v>
      </c>
      <c r="AE55" s="6">
        <v>4.5999999999999996</v>
      </c>
      <c r="AF55" s="6">
        <v>10.8</v>
      </c>
      <c r="AG55" s="6">
        <v>1.6</v>
      </c>
      <c r="AH55" s="6">
        <v>6.7</v>
      </c>
      <c r="AI55" s="6">
        <v>1.7</v>
      </c>
      <c r="AJ55" s="6">
        <v>0.5</v>
      </c>
      <c r="AK55" s="6">
        <v>1.8</v>
      </c>
      <c r="AL55" s="6">
        <v>0.4</v>
      </c>
      <c r="AM55" s="6">
        <v>1.9</v>
      </c>
      <c r="AN55" s="6">
        <v>0.4</v>
      </c>
      <c r="AO55" s="6">
        <v>1.2</v>
      </c>
      <c r="AP55" s="6">
        <v>0.1</v>
      </c>
      <c r="AQ55" s="6">
        <v>1.2</v>
      </c>
      <c r="AR55" s="6">
        <v>0.1</v>
      </c>
      <c r="AS55" s="6">
        <v>1</v>
      </c>
      <c r="AW55" s="6">
        <v>3.3</v>
      </c>
      <c r="AX55" s="6">
        <v>0.8</v>
      </c>
      <c r="AY55" s="6">
        <v>0.2</v>
      </c>
      <c r="AZ55" s="6">
        <v>1090.1369999999999</v>
      </c>
      <c r="BA55" s="6">
        <v>0.7</v>
      </c>
      <c r="BB55" s="6">
        <v>-7.53</v>
      </c>
      <c r="BC55" s="6">
        <v>1.4</v>
      </c>
      <c r="BD55" s="6">
        <v>2.65</v>
      </c>
      <c r="BE55" s="6">
        <v>9.15</v>
      </c>
    </row>
    <row r="56" spans="1:57" x14ac:dyDescent="0.3">
      <c r="A56" s="6">
        <v>48.743000000000002</v>
      </c>
      <c r="B56" s="6">
        <v>0.52029999999999998</v>
      </c>
      <c r="C56" s="6">
        <v>15.6938</v>
      </c>
      <c r="D56" s="6">
        <v>1.2726999999999999</v>
      </c>
      <c r="E56" s="6">
        <v>6.9672000000000001</v>
      </c>
      <c r="F56" s="6">
        <f t="shared" si="0"/>
        <v>8.1123754599999991</v>
      </c>
      <c r="G56" s="6">
        <v>0.1573</v>
      </c>
      <c r="H56" s="6">
        <v>9.1887000000000008</v>
      </c>
      <c r="I56" s="6">
        <v>13.2105</v>
      </c>
      <c r="J56" s="6">
        <v>2.069</v>
      </c>
      <c r="K56" s="6">
        <v>0.88329999999999997</v>
      </c>
      <c r="L56" s="6">
        <v>0.121</v>
      </c>
      <c r="M56" s="6">
        <v>0</v>
      </c>
      <c r="N56" s="6">
        <v>0.89539999999999997</v>
      </c>
      <c r="Q56" s="6">
        <v>34.1</v>
      </c>
      <c r="R56" s="6">
        <v>265.60000000000002</v>
      </c>
      <c r="S56" s="6">
        <v>34.200000000000003</v>
      </c>
      <c r="T56" s="6">
        <v>49.2</v>
      </c>
      <c r="U56" s="6">
        <v>235.6</v>
      </c>
      <c r="V56" s="6">
        <v>55.2</v>
      </c>
      <c r="X56" s="6">
        <v>16.2</v>
      </c>
      <c r="Y56" s="6">
        <v>478.2</v>
      </c>
      <c r="Z56" s="6">
        <v>10.4</v>
      </c>
      <c r="AA56" s="6">
        <v>59.9</v>
      </c>
      <c r="AB56" s="6">
        <v>0.7</v>
      </c>
      <c r="AC56" s="6">
        <v>0.1</v>
      </c>
      <c r="AD56" s="6">
        <v>152</v>
      </c>
      <c r="AE56" s="6">
        <v>4.5999999999999996</v>
      </c>
      <c r="AF56" s="6">
        <v>10.9</v>
      </c>
      <c r="AG56" s="6">
        <v>1.6</v>
      </c>
      <c r="AH56" s="6">
        <v>6.8</v>
      </c>
      <c r="AI56" s="6">
        <v>1.7</v>
      </c>
      <c r="AJ56" s="6">
        <v>0.5</v>
      </c>
      <c r="AK56" s="6">
        <v>1.8</v>
      </c>
      <c r="AL56" s="6">
        <v>0.4</v>
      </c>
      <c r="AM56" s="6">
        <v>1.9</v>
      </c>
      <c r="AN56" s="6">
        <v>0.4</v>
      </c>
      <c r="AO56" s="6">
        <v>1.2</v>
      </c>
      <c r="AP56" s="6">
        <v>0.1</v>
      </c>
      <c r="AQ56" s="6">
        <v>1.2</v>
      </c>
      <c r="AR56" s="6">
        <v>0.1</v>
      </c>
      <c r="AS56" s="6">
        <v>1</v>
      </c>
      <c r="AW56" s="6">
        <v>3.3</v>
      </c>
      <c r="AX56" s="6">
        <v>0.8</v>
      </c>
      <c r="AY56" s="6">
        <v>0.2</v>
      </c>
      <c r="AZ56" s="6">
        <v>1086.482</v>
      </c>
      <c r="BA56" s="6">
        <v>0.7</v>
      </c>
      <c r="BB56" s="6">
        <v>-7.58</v>
      </c>
      <c r="BC56" s="6">
        <v>1.4</v>
      </c>
      <c r="BD56" s="6">
        <v>2.649</v>
      </c>
      <c r="BE56" s="6">
        <v>9.24</v>
      </c>
    </row>
    <row r="57" spans="1:57" x14ac:dyDescent="0.3">
      <c r="A57" s="6">
        <v>48.735500000000002</v>
      </c>
      <c r="B57" s="6">
        <v>0.52280000000000004</v>
      </c>
      <c r="C57" s="6">
        <v>15.735300000000001</v>
      </c>
      <c r="D57" s="6">
        <v>1.2526999999999999</v>
      </c>
      <c r="E57" s="6">
        <v>6.9874000000000001</v>
      </c>
      <c r="F57" s="6">
        <f t="shared" si="0"/>
        <v>8.1145794599999999</v>
      </c>
      <c r="G57" s="6">
        <v>0.15809999999999999</v>
      </c>
      <c r="H57" s="6">
        <v>9.1568000000000005</v>
      </c>
      <c r="I57" s="6">
        <v>13.1812</v>
      </c>
      <c r="J57" s="6">
        <v>2.0792000000000002</v>
      </c>
      <c r="K57" s="6">
        <v>0.88759999999999994</v>
      </c>
      <c r="L57" s="6">
        <v>0.1216</v>
      </c>
      <c r="M57" s="6">
        <v>0</v>
      </c>
      <c r="N57" s="6">
        <v>0.89980000000000004</v>
      </c>
      <c r="Q57" s="6">
        <v>34.299999999999997</v>
      </c>
      <c r="R57" s="6">
        <v>266.89999999999998</v>
      </c>
      <c r="S57" s="6">
        <v>34.4</v>
      </c>
      <c r="T57" s="6">
        <v>49.5</v>
      </c>
      <c r="U57" s="6">
        <v>236.7</v>
      </c>
      <c r="V57" s="6">
        <v>55.4</v>
      </c>
      <c r="X57" s="6">
        <v>16.3</v>
      </c>
      <c r="Y57" s="6">
        <v>480.5</v>
      </c>
      <c r="Z57" s="6">
        <v>10.5</v>
      </c>
      <c r="AA57" s="6">
        <v>60.2</v>
      </c>
      <c r="AB57" s="6">
        <v>0.7</v>
      </c>
      <c r="AC57" s="6">
        <v>0.1</v>
      </c>
      <c r="AD57" s="6">
        <v>152.69999999999999</v>
      </c>
      <c r="AE57" s="6">
        <v>4.5999999999999996</v>
      </c>
      <c r="AF57" s="6">
        <v>10.9</v>
      </c>
      <c r="AG57" s="6">
        <v>1.6</v>
      </c>
      <c r="AH57" s="6">
        <v>6.8</v>
      </c>
      <c r="AI57" s="6">
        <v>1.7</v>
      </c>
      <c r="AJ57" s="6">
        <v>0.5</v>
      </c>
      <c r="AK57" s="6">
        <v>1.8</v>
      </c>
      <c r="AL57" s="6">
        <v>0.4</v>
      </c>
      <c r="AM57" s="6">
        <v>1.9</v>
      </c>
      <c r="AN57" s="6">
        <v>0.4</v>
      </c>
      <c r="AO57" s="6">
        <v>1.2</v>
      </c>
      <c r="AP57" s="6">
        <v>0.1</v>
      </c>
      <c r="AQ57" s="6">
        <v>1.2</v>
      </c>
      <c r="AR57" s="6">
        <v>0.1</v>
      </c>
      <c r="AS57" s="6">
        <v>1</v>
      </c>
      <c r="AW57" s="6">
        <v>3.3</v>
      </c>
      <c r="AX57" s="6">
        <v>0.9</v>
      </c>
      <c r="AY57" s="6">
        <v>0.2</v>
      </c>
      <c r="AZ57" s="6">
        <v>1082.7360000000001</v>
      </c>
      <c r="BA57" s="6">
        <v>0.7</v>
      </c>
      <c r="BB57" s="6">
        <v>-7.63</v>
      </c>
      <c r="BC57" s="6">
        <v>1.4</v>
      </c>
      <c r="BD57" s="6">
        <v>2.6469999999999998</v>
      </c>
      <c r="BE57" s="6">
        <v>9.34</v>
      </c>
    </row>
    <row r="58" spans="1:57" x14ac:dyDescent="0.3">
      <c r="A58" s="6">
        <v>48.728299999999997</v>
      </c>
      <c r="B58" s="6">
        <v>0.52539999999999998</v>
      </c>
      <c r="C58" s="6">
        <v>15.776899999999999</v>
      </c>
      <c r="D58" s="6">
        <v>1.2319</v>
      </c>
      <c r="E58" s="6">
        <v>7.0073999999999996</v>
      </c>
      <c r="F58" s="6">
        <f t="shared" si="0"/>
        <v>8.1158636199999989</v>
      </c>
      <c r="G58" s="6">
        <v>0.15890000000000001</v>
      </c>
      <c r="H58" s="6">
        <v>9.1248000000000005</v>
      </c>
      <c r="I58" s="6">
        <v>13.1523</v>
      </c>
      <c r="J58" s="6">
        <v>2.0895000000000001</v>
      </c>
      <c r="K58" s="6">
        <v>0.89200000000000002</v>
      </c>
      <c r="L58" s="6">
        <v>0.1222</v>
      </c>
      <c r="M58" s="6">
        <v>0</v>
      </c>
      <c r="N58" s="6">
        <v>0.9042</v>
      </c>
      <c r="Q58" s="6">
        <v>34.5</v>
      </c>
      <c r="R58" s="6">
        <v>268.2</v>
      </c>
      <c r="S58" s="6">
        <v>34.6</v>
      </c>
      <c r="T58" s="6">
        <v>49.7</v>
      </c>
      <c r="U58" s="6">
        <v>237.9</v>
      </c>
      <c r="V58" s="6">
        <v>55.7</v>
      </c>
      <c r="X58" s="6">
        <v>16.399999999999999</v>
      </c>
      <c r="Y58" s="6">
        <v>482.9</v>
      </c>
      <c r="Z58" s="6">
        <v>10.5</v>
      </c>
      <c r="AA58" s="6">
        <v>60.5</v>
      </c>
      <c r="AB58" s="6">
        <v>0.7</v>
      </c>
      <c r="AC58" s="6">
        <v>0.1</v>
      </c>
      <c r="AD58" s="6">
        <v>153.5</v>
      </c>
      <c r="AE58" s="6">
        <v>4.5999999999999996</v>
      </c>
      <c r="AF58" s="6">
        <v>11</v>
      </c>
      <c r="AG58" s="6">
        <v>1.6</v>
      </c>
      <c r="AH58" s="6">
        <v>6.8</v>
      </c>
      <c r="AI58" s="6">
        <v>1.7</v>
      </c>
      <c r="AJ58" s="6">
        <v>0.5</v>
      </c>
      <c r="AK58" s="6">
        <v>1.8</v>
      </c>
      <c r="AL58" s="6">
        <v>0.4</v>
      </c>
      <c r="AM58" s="6">
        <v>2</v>
      </c>
      <c r="AN58" s="6">
        <v>0.4</v>
      </c>
      <c r="AO58" s="6">
        <v>1.2</v>
      </c>
      <c r="AP58" s="6">
        <v>0.1</v>
      </c>
      <c r="AQ58" s="6">
        <v>1.2</v>
      </c>
      <c r="AR58" s="6">
        <v>0.1</v>
      </c>
      <c r="AS58" s="6">
        <v>1</v>
      </c>
      <c r="AW58" s="6">
        <v>3.3</v>
      </c>
      <c r="AX58" s="6">
        <v>0.9</v>
      </c>
      <c r="AY58" s="6">
        <v>0.2</v>
      </c>
      <c r="AZ58" s="6">
        <v>1078.944</v>
      </c>
      <c r="BA58" s="6">
        <v>0.7</v>
      </c>
      <c r="BB58" s="6">
        <v>-7.68</v>
      </c>
      <c r="BC58" s="6">
        <v>1.4</v>
      </c>
      <c r="BD58" s="6">
        <v>2.645</v>
      </c>
      <c r="BE58" s="6">
        <v>9.44</v>
      </c>
    </row>
    <row r="59" spans="1:57" x14ac:dyDescent="0.3">
      <c r="A59" s="6">
        <v>48.721299999999999</v>
      </c>
      <c r="B59" s="6">
        <v>0.52810000000000001</v>
      </c>
      <c r="C59" s="6">
        <v>15.8192</v>
      </c>
      <c r="D59" s="6">
        <v>1.2107000000000001</v>
      </c>
      <c r="E59" s="6">
        <v>7.0269000000000004</v>
      </c>
      <c r="F59" s="6">
        <f t="shared" si="0"/>
        <v>8.1162878599999999</v>
      </c>
      <c r="G59" s="6">
        <v>0.15970000000000001</v>
      </c>
      <c r="H59" s="6">
        <v>9.0921000000000003</v>
      </c>
      <c r="I59" s="6">
        <v>13.1234</v>
      </c>
      <c r="J59" s="6">
        <v>2.1000999999999999</v>
      </c>
      <c r="K59" s="6">
        <v>0.89649999999999996</v>
      </c>
      <c r="L59" s="6">
        <v>0.12280000000000001</v>
      </c>
      <c r="M59" s="6">
        <v>0</v>
      </c>
      <c r="N59" s="6">
        <v>0.90880000000000005</v>
      </c>
      <c r="Q59" s="6">
        <v>34.6</v>
      </c>
      <c r="R59" s="6">
        <v>269.60000000000002</v>
      </c>
      <c r="S59" s="6">
        <v>34.799999999999997</v>
      </c>
      <c r="T59" s="6">
        <v>50</v>
      </c>
      <c r="U59" s="6">
        <v>239.1</v>
      </c>
      <c r="V59" s="6">
        <v>56</v>
      </c>
      <c r="X59" s="6">
        <v>16.5</v>
      </c>
      <c r="Y59" s="6">
        <v>485.4</v>
      </c>
      <c r="Z59" s="6">
        <v>10.6</v>
      </c>
      <c r="AA59" s="6">
        <v>60.8</v>
      </c>
      <c r="AB59" s="6">
        <v>0.7</v>
      </c>
      <c r="AC59" s="6">
        <v>0.1</v>
      </c>
      <c r="AD59" s="6">
        <v>154.30000000000001</v>
      </c>
      <c r="AE59" s="6">
        <v>4.7</v>
      </c>
      <c r="AF59" s="6">
        <v>11.1</v>
      </c>
      <c r="AG59" s="6">
        <v>1.6</v>
      </c>
      <c r="AH59" s="6">
        <v>6.9</v>
      </c>
      <c r="AI59" s="6">
        <v>1.7</v>
      </c>
      <c r="AJ59" s="6">
        <v>0.5</v>
      </c>
      <c r="AK59" s="6">
        <v>1.8</v>
      </c>
      <c r="AL59" s="6">
        <v>0.4</v>
      </c>
      <c r="AM59" s="6">
        <v>2</v>
      </c>
      <c r="AN59" s="6">
        <v>0.4</v>
      </c>
      <c r="AO59" s="6">
        <v>1.2</v>
      </c>
      <c r="AP59" s="6">
        <v>0.1</v>
      </c>
      <c r="AQ59" s="6">
        <v>1.2</v>
      </c>
      <c r="AR59" s="6">
        <v>0.1</v>
      </c>
      <c r="AS59" s="6">
        <v>1</v>
      </c>
      <c r="AW59" s="6">
        <v>3.3</v>
      </c>
      <c r="AX59" s="6">
        <v>0.9</v>
      </c>
      <c r="AY59" s="6">
        <v>0.2</v>
      </c>
      <c r="AZ59" s="6">
        <v>1075.1289999999999</v>
      </c>
      <c r="BA59" s="6">
        <v>0.7</v>
      </c>
      <c r="BB59" s="6">
        <v>-7.73</v>
      </c>
      <c r="BC59" s="6">
        <v>1.4</v>
      </c>
      <c r="BD59" s="6">
        <v>2.6429999999999998</v>
      </c>
      <c r="BE59" s="6">
        <v>9.5399999999999991</v>
      </c>
    </row>
    <row r="60" spans="1:57" x14ac:dyDescent="0.3">
      <c r="A60" s="6">
        <v>48.714500000000001</v>
      </c>
      <c r="B60" s="6">
        <v>0.53080000000000005</v>
      </c>
      <c r="C60" s="6">
        <v>15.861599999999999</v>
      </c>
      <c r="D60" s="6">
        <v>1.1886000000000001</v>
      </c>
      <c r="E60" s="6">
        <v>7.0465</v>
      </c>
      <c r="F60" s="6">
        <f t="shared" si="0"/>
        <v>8.11600228</v>
      </c>
      <c r="G60" s="6">
        <v>0.1605</v>
      </c>
      <c r="H60" s="6">
        <v>9.0592000000000006</v>
      </c>
      <c r="I60" s="6">
        <v>13.094799999999999</v>
      </c>
      <c r="J60" s="6">
        <v>2.1107999999999998</v>
      </c>
      <c r="K60" s="6">
        <v>0.90110000000000001</v>
      </c>
      <c r="L60" s="6">
        <v>0.1234</v>
      </c>
      <c r="M60" s="6">
        <v>0</v>
      </c>
      <c r="N60" s="6">
        <v>0.91349999999999998</v>
      </c>
      <c r="Q60" s="6">
        <v>34.799999999999997</v>
      </c>
      <c r="R60" s="6">
        <v>271</v>
      </c>
      <c r="S60" s="6">
        <v>34.9</v>
      </c>
      <c r="T60" s="6">
        <v>50.2</v>
      </c>
      <c r="U60" s="6">
        <v>240.3</v>
      </c>
      <c r="V60" s="6">
        <v>56.3</v>
      </c>
      <c r="X60" s="6">
        <v>16.5</v>
      </c>
      <c r="Y60" s="6">
        <v>487.8</v>
      </c>
      <c r="Z60" s="6">
        <v>10.6</v>
      </c>
      <c r="AA60" s="6">
        <v>61.1</v>
      </c>
      <c r="AB60" s="6">
        <v>0.7</v>
      </c>
      <c r="AC60" s="6">
        <v>0.1</v>
      </c>
      <c r="AD60" s="6">
        <v>155</v>
      </c>
      <c r="AE60" s="6">
        <v>4.7</v>
      </c>
      <c r="AF60" s="6">
        <v>11.1</v>
      </c>
      <c r="AG60" s="6">
        <v>1.6</v>
      </c>
      <c r="AH60" s="6">
        <v>6.9</v>
      </c>
      <c r="AI60" s="6">
        <v>1.7</v>
      </c>
      <c r="AJ60" s="6">
        <v>0.5</v>
      </c>
      <c r="AK60" s="6">
        <v>1.9</v>
      </c>
      <c r="AL60" s="6">
        <v>0.4</v>
      </c>
      <c r="AM60" s="6">
        <v>2</v>
      </c>
      <c r="AN60" s="6">
        <v>0.4</v>
      </c>
      <c r="AO60" s="6">
        <v>1.2</v>
      </c>
      <c r="AP60" s="6">
        <v>0.1</v>
      </c>
      <c r="AQ60" s="6">
        <v>1.2</v>
      </c>
      <c r="AR60" s="6">
        <v>0.1</v>
      </c>
      <c r="AS60" s="6">
        <v>1</v>
      </c>
      <c r="AW60" s="6">
        <v>3.3</v>
      </c>
      <c r="AX60" s="6">
        <v>0.9</v>
      </c>
      <c r="AY60" s="6">
        <v>0.2</v>
      </c>
      <c r="AZ60" s="6">
        <v>1071.2370000000001</v>
      </c>
      <c r="BA60" s="6">
        <v>0.7</v>
      </c>
      <c r="BB60" s="6">
        <v>-7.79</v>
      </c>
      <c r="BC60" s="6">
        <v>1.4</v>
      </c>
      <c r="BD60" s="6">
        <v>2.641</v>
      </c>
      <c r="BE60" s="6">
        <v>9.64</v>
      </c>
    </row>
    <row r="61" spans="1:57" x14ac:dyDescent="0.3">
      <c r="A61" s="6">
        <v>48.707799999999999</v>
      </c>
      <c r="B61" s="6">
        <v>0.53359999999999996</v>
      </c>
      <c r="C61" s="6">
        <v>15.9047</v>
      </c>
      <c r="D61" s="6">
        <v>1.1659999999999999</v>
      </c>
      <c r="E61" s="6">
        <v>7.0655999999999999</v>
      </c>
      <c r="F61" s="6">
        <f t="shared" si="0"/>
        <v>8.1147667999999999</v>
      </c>
      <c r="G61" s="6">
        <v>0.1613</v>
      </c>
      <c r="H61" s="6">
        <v>9.0257000000000005</v>
      </c>
      <c r="I61" s="6">
        <v>13.0663</v>
      </c>
      <c r="J61" s="6">
        <v>2.1217999999999999</v>
      </c>
      <c r="K61" s="6">
        <v>0.90580000000000005</v>
      </c>
      <c r="L61" s="6">
        <v>0.1241</v>
      </c>
      <c r="M61" s="6">
        <v>0</v>
      </c>
      <c r="N61" s="6">
        <v>0.91820000000000002</v>
      </c>
      <c r="Q61" s="6">
        <v>35</v>
      </c>
      <c r="R61" s="6">
        <v>272.39999999999998</v>
      </c>
      <c r="S61" s="6">
        <v>35.1</v>
      </c>
      <c r="T61" s="6">
        <v>50.5</v>
      </c>
      <c r="U61" s="6">
        <v>241.6</v>
      </c>
      <c r="V61" s="6">
        <v>56.6</v>
      </c>
      <c r="X61" s="6">
        <v>16.600000000000001</v>
      </c>
      <c r="Y61" s="6">
        <v>490.4</v>
      </c>
      <c r="Z61" s="6">
        <v>10.7</v>
      </c>
      <c r="AA61" s="6">
        <v>61.4</v>
      </c>
      <c r="AB61" s="6">
        <v>0.7</v>
      </c>
      <c r="AC61" s="6">
        <v>0.1</v>
      </c>
      <c r="AD61" s="6">
        <v>155.80000000000001</v>
      </c>
      <c r="AE61" s="6">
        <v>4.7</v>
      </c>
      <c r="AF61" s="6">
        <v>11.2</v>
      </c>
      <c r="AG61" s="6">
        <v>1.6</v>
      </c>
      <c r="AH61" s="6">
        <v>6.9</v>
      </c>
      <c r="AI61" s="6">
        <v>1.7</v>
      </c>
      <c r="AJ61" s="6">
        <v>0.5</v>
      </c>
      <c r="AK61" s="6">
        <v>1.9</v>
      </c>
      <c r="AL61" s="6">
        <v>0.4</v>
      </c>
      <c r="AM61" s="6">
        <v>2</v>
      </c>
      <c r="AN61" s="6">
        <v>0.4</v>
      </c>
      <c r="AO61" s="6">
        <v>1.2</v>
      </c>
      <c r="AP61" s="6">
        <v>0.1</v>
      </c>
      <c r="AQ61" s="6">
        <v>1.2</v>
      </c>
      <c r="AR61" s="6">
        <v>0.1</v>
      </c>
      <c r="AS61" s="6">
        <v>1</v>
      </c>
      <c r="AW61" s="6">
        <v>3.4</v>
      </c>
      <c r="AX61" s="6">
        <v>0.9</v>
      </c>
      <c r="AY61" s="6">
        <v>0.2</v>
      </c>
      <c r="AZ61" s="6">
        <v>1067.2940000000001</v>
      </c>
      <c r="BA61" s="6">
        <v>0.7</v>
      </c>
      <c r="BB61" s="6">
        <v>-7.84</v>
      </c>
      <c r="BC61" s="6">
        <v>1.4</v>
      </c>
      <c r="BD61" s="6">
        <v>2.6379999999999999</v>
      </c>
      <c r="BE61" s="6">
        <v>9.75</v>
      </c>
    </row>
    <row r="62" spans="1:57" x14ac:dyDescent="0.3">
      <c r="A62" s="6">
        <v>48.701500000000003</v>
      </c>
      <c r="B62" s="6">
        <v>0.53639999999999999</v>
      </c>
      <c r="C62" s="6">
        <v>15.9483</v>
      </c>
      <c r="D62" s="6">
        <v>1.143</v>
      </c>
      <c r="E62" s="6">
        <v>7.0841000000000003</v>
      </c>
      <c r="F62" s="6">
        <f t="shared" si="0"/>
        <v>8.1125714000000002</v>
      </c>
      <c r="G62" s="6">
        <v>0.16220000000000001</v>
      </c>
      <c r="H62" s="6">
        <v>8.9916</v>
      </c>
      <c r="I62" s="6">
        <v>13.038</v>
      </c>
      <c r="J62" s="6">
        <v>2.1331000000000002</v>
      </c>
      <c r="K62" s="6">
        <v>0.91059999999999997</v>
      </c>
      <c r="L62" s="6">
        <v>0.12470000000000001</v>
      </c>
      <c r="M62" s="6">
        <v>0</v>
      </c>
      <c r="N62" s="6">
        <v>0.92310000000000003</v>
      </c>
      <c r="Q62" s="6">
        <v>35.200000000000003</v>
      </c>
      <c r="R62" s="6">
        <v>273.8</v>
      </c>
      <c r="S62" s="6">
        <v>35.299999999999997</v>
      </c>
      <c r="T62" s="6">
        <v>50.8</v>
      </c>
      <c r="U62" s="6">
        <v>242.9</v>
      </c>
      <c r="V62" s="6">
        <v>56.9</v>
      </c>
      <c r="X62" s="6">
        <v>16.7</v>
      </c>
      <c r="Y62" s="6">
        <v>493</v>
      </c>
      <c r="Z62" s="6">
        <v>10.7</v>
      </c>
      <c r="AA62" s="6">
        <v>61.7</v>
      </c>
      <c r="AB62" s="6">
        <v>0.7</v>
      </c>
      <c r="AC62" s="6">
        <v>0.1</v>
      </c>
      <c r="AD62" s="6">
        <v>156.69999999999999</v>
      </c>
      <c r="AE62" s="6">
        <v>4.7</v>
      </c>
      <c r="AF62" s="6">
        <v>11.2</v>
      </c>
      <c r="AG62" s="6">
        <v>1.6</v>
      </c>
      <c r="AH62" s="6">
        <v>7</v>
      </c>
      <c r="AI62" s="6">
        <v>1.7</v>
      </c>
      <c r="AJ62" s="6">
        <v>0.5</v>
      </c>
      <c r="AK62" s="6">
        <v>1.9</v>
      </c>
      <c r="AL62" s="6">
        <v>0.4</v>
      </c>
      <c r="AM62" s="6">
        <v>2</v>
      </c>
      <c r="AN62" s="6">
        <v>0.4</v>
      </c>
      <c r="AO62" s="6">
        <v>1.2</v>
      </c>
      <c r="AP62" s="6">
        <v>0.1</v>
      </c>
      <c r="AQ62" s="6">
        <v>1.2</v>
      </c>
      <c r="AR62" s="6">
        <v>0.1</v>
      </c>
      <c r="AS62" s="6">
        <v>1</v>
      </c>
      <c r="AW62" s="6">
        <v>3.4</v>
      </c>
      <c r="AX62" s="6">
        <v>0.9</v>
      </c>
      <c r="AY62" s="6">
        <v>0.2</v>
      </c>
      <c r="AZ62" s="6">
        <v>1063.316</v>
      </c>
      <c r="BA62" s="6">
        <v>0.7</v>
      </c>
      <c r="BB62" s="6">
        <v>-7.9</v>
      </c>
      <c r="BC62" s="6">
        <v>1.4</v>
      </c>
      <c r="BD62" s="6">
        <v>2.6360000000000001</v>
      </c>
      <c r="BE62" s="6">
        <v>9.86</v>
      </c>
    </row>
    <row r="63" spans="1:57" x14ac:dyDescent="0.3">
      <c r="A63" s="6">
        <v>48.695300000000003</v>
      </c>
      <c r="B63" s="6">
        <v>0.5393</v>
      </c>
      <c r="C63" s="6">
        <v>15.9922</v>
      </c>
      <c r="D63" s="6">
        <v>1.119</v>
      </c>
      <c r="E63" s="6">
        <v>7.1024000000000003</v>
      </c>
      <c r="F63" s="6">
        <f t="shared" si="0"/>
        <v>8.1092762</v>
      </c>
      <c r="G63" s="6">
        <v>0.16300000000000001</v>
      </c>
      <c r="H63" s="6">
        <v>8.9570000000000007</v>
      </c>
      <c r="I63" s="6">
        <v>13.0099</v>
      </c>
      <c r="J63" s="6">
        <v>2.1444999999999999</v>
      </c>
      <c r="K63" s="6">
        <v>0.91549999999999998</v>
      </c>
      <c r="L63" s="6">
        <v>0.12540000000000001</v>
      </c>
      <c r="M63" s="6">
        <v>0</v>
      </c>
      <c r="N63" s="6">
        <v>0.92800000000000005</v>
      </c>
      <c r="Q63" s="6">
        <v>35.4</v>
      </c>
      <c r="R63" s="6">
        <v>275.3</v>
      </c>
      <c r="S63" s="6">
        <v>35.5</v>
      </c>
      <c r="T63" s="6">
        <v>51</v>
      </c>
      <c r="U63" s="6">
        <v>244.2</v>
      </c>
      <c r="V63" s="6">
        <v>57.2</v>
      </c>
      <c r="X63" s="6">
        <v>16.8</v>
      </c>
      <c r="Y63" s="6">
        <v>495.6</v>
      </c>
      <c r="Z63" s="6">
        <v>10.8</v>
      </c>
      <c r="AA63" s="6">
        <v>62.1</v>
      </c>
      <c r="AB63" s="6">
        <v>0.8</v>
      </c>
      <c r="AC63" s="6">
        <v>0.1</v>
      </c>
      <c r="AD63" s="6">
        <v>157.5</v>
      </c>
      <c r="AE63" s="6">
        <v>4.8</v>
      </c>
      <c r="AF63" s="6">
        <v>11.3</v>
      </c>
      <c r="AG63" s="6">
        <v>1.6</v>
      </c>
      <c r="AH63" s="6">
        <v>7</v>
      </c>
      <c r="AI63" s="6">
        <v>1.8</v>
      </c>
      <c r="AJ63" s="6">
        <v>0.5</v>
      </c>
      <c r="AK63" s="6">
        <v>1.9</v>
      </c>
      <c r="AL63" s="6">
        <v>0.4</v>
      </c>
      <c r="AM63" s="6">
        <v>2</v>
      </c>
      <c r="AN63" s="6">
        <v>0.4</v>
      </c>
      <c r="AO63" s="6">
        <v>1.3</v>
      </c>
      <c r="AP63" s="6">
        <v>0.1</v>
      </c>
      <c r="AQ63" s="6">
        <v>1.3</v>
      </c>
      <c r="AR63" s="6">
        <v>0.1</v>
      </c>
      <c r="AS63" s="6">
        <v>1</v>
      </c>
      <c r="AW63" s="6">
        <v>3.4</v>
      </c>
      <c r="AX63" s="6">
        <v>0.9</v>
      </c>
      <c r="AY63" s="6">
        <v>0.3</v>
      </c>
      <c r="AZ63" s="6">
        <v>1059.248</v>
      </c>
      <c r="BA63" s="6">
        <v>0.7</v>
      </c>
      <c r="BB63" s="6">
        <v>-7.95</v>
      </c>
      <c r="BC63" s="6">
        <v>1.4</v>
      </c>
      <c r="BD63" s="6">
        <v>2.6339999999999999</v>
      </c>
      <c r="BE63" s="6">
        <v>9.9700000000000006</v>
      </c>
    </row>
    <row r="64" spans="1:57" x14ac:dyDescent="0.3">
      <c r="A64" s="6">
        <v>48.690300000000001</v>
      </c>
      <c r="B64" s="6">
        <v>0.54179999999999995</v>
      </c>
      <c r="C64" s="6">
        <v>16.0307</v>
      </c>
      <c r="D64" s="6">
        <v>1.0840000000000001</v>
      </c>
      <c r="E64" s="6">
        <v>7.1303000000000001</v>
      </c>
      <c r="F64" s="6">
        <f t="shared" si="0"/>
        <v>8.1056831999999996</v>
      </c>
      <c r="G64" s="6">
        <v>0.1638</v>
      </c>
      <c r="H64" s="6">
        <v>8.9266000000000005</v>
      </c>
      <c r="I64" s="6">
        <v>12.9857</v>
      </c>
      <c r="J64" s="6">
        <v>2.1547000000000001</v>
      </c>
      <c r="K64" s="6">
        <v>0.91979999999999995</v>
      </c>
      <c r="L64" s="6">
        <v>0.126</v>
      </c>
      <c r="M64" s="6">
        <v>0</v>
      </c>
      <c r="N64" s="6">
        <v>0.93240000000000001</v>
      </c>
      <c r="Q64" s="6">
        <v>35.5</v>
      </c>
      <c r="R64" s="6">
        <v>276.60000000000002</v>
      </c>
      <c r="S64" s="6">
        <v>35.700000000000003</v>
      </c>
      <c r="T64" s="6">
        <v>51.3</v>
      </c>
      <c r="U64" s="6">
        <v>245.3</v>
      </c>
      <c r="V64" s="6">
        <v>57.5</v>
      </c>
      <c r="X64" s="6">
        <v>16.899999999999999</v>
      </c>
      <c r="Y64" s="6">
        <v>498</v>
      </c>
      <c r="Z64" s="6">
        <v>10.8</v>
      </c>
      <c r="AA64" s="6">
        <v>62.4</v>
      </c>
      <c r="AB64" s="6">
        <v>0.8</v>
      </c>
      <c r="AC64" s="6">
        <v>0.1</v>
      </c>
      <c r="AD64" s="6">
        <v>158.30000000000001</v>
      </c>
      <c r="AE64" s="6">
        <v>4.8</v>
      </c>
      <c r="AF64" s="6">
        <v>11.3</v>
      </c>
      <c r="AG64" s="6">
        <v>1.6</v>
      </c>
      <c r="AH64" s="6">
        <v>7.1</v>
      </c>
      <c r="AI64" s="6">
        <v>1.8</v>
      </c>
      <c r="AJ64" s="6">
        <v>0.5</v>
      </c>
      <c r="AK64" s="6">
        <v>1.9</v>
      </c>
      <c r="AL64" s="6">
        <v>0.4</v>
      </c>
      <c r="AM64" s="6">
        <v>2</v>
      </c>
      <c r="AN64" s="6">
        <v>0.4</v>
      </c>
      <c r="AO64" s="6">
        <v>1.3</v>
      </c>
      <c r="AP64" s="6">
        <v>0.1</v>
      </c>
      <c r="AQ64" s="6">
        <v>1.3</v>
      </c>
      <c r="AR64" s="6">
        <v>0.1</v>
      </c>
      <c r="AS64" s="6">
        <v>1</v>
      </c>
      <c r="AW64" s="6">
        <v>3.4</v>
      </c>
      <c r="AX64" s="6">
        <v>0.9</v>
      </c>
      <c r="AY64" s="6">
        <v>0.3</v>
      </c>
      <c r="AZ64" s="6">
        <v>1054.347</v>
      </c>
      <c r="BA64" s="6">
        <v>0.7</v>
      </c>
      <c r="BB64" s="6">
        <v>-8.02</v>
      </c>
      <c r="BC64" s="6">
        <v>1.4</v>
      </c>
      <c r="BD64" s="6">
        <v>2.63</v>
      </c>
      <c r="BE64" s="6">
        <v>10.1</v>
      </c>
    </row>
    <row r="65" spans="1:57" x14ac:dyDescent="0.3">
      <c r="A65" s="6">
        <v>48.686</v>
      </c>
      <c r="B65" s="6">
        <v>0.54420000000000002</v>
      </c>
      <c r="C65" s="6">
        <v>16.066400000000002</v>
      </c>
      <c r="D65" s="6">
        <v>1.0425</v>
      </c>
      <c r="E65" s="6">
        <v>7.1634000000000002</v>
      </c>
      <c r="F65" s="6">
        <f t="shared" si="0"/>
        <v>8.1014415</v>
      </c>
      <c r="G65" s="6">
        <v>0.16450000000000001</v>
      </c>
      <c r="H65" s="6">
        <v>8.8986000000000001</v>
      </c>
      <c r="I65" s="6">
        <v>12.9633</v>
      </c>
      <c r="J65" s="6">
        <v>2.1642000000000001</v>
      </c>
      <c r="K65" s="6">
        <v>0.92390000000000005</v>
      </c>
      <c r="L65" s="6">
        <v>0.12659999999999999</v>
      </c>
      <c r="M65" s="6">
        <v>0</v>
      </c>
      <c r="N65" s="6">
        <v>0.93659999999999999</v>
      </c>
      <c r="Q65" s="6">
        <v>35.700000000000003</v>
      </c>
      <c r="R65" s="6">
        <v>277.8</v>
      </c>
      <c r="S65" s="6">
        <v>35.799999999999997</v>
      </c>
      <c r="T65" s="6">
        <v>51.5</v>
      </c>
      <c r="U65" s="6">
        <v>246.4</v>
      </c>
      <c r="V65" s="6">
        <v>57.7</v>
      </c>
      <c r="X65" s="6">
        <v>17</v>
      </c>
      <c r="Y65" s="6">
        <v>500.2</v>
      </c>
      <c r="Z65" s="6">
        <v>10.9</v>
      </c>
      <c r="AA65" s="6">
        <v>62.6</v>
      </c>
      <c r="AB65" s="6">
        <v>0.8</v>
      </c>
      <c r="AC65" s="6">
        <v>0.1</v>
      </c>
      <c r="AD65" s="6">
        <v>159</v>
      </c>
      <c r="AE65" s="6">
        <v>4.8</v>
      </c>
      <c r="AF65" s="6">
        <v>11.4</v>
      </c>
      <c r="AG65" s="6">
        <v>1.6</v>
      </c>
      <c r="AH65" s="6">
        <v>7.1</v>
      </c>
      <c r="AI65" s="6">
        <v>1.8</v>
      </c>
      <c r="AJ65" s="6">
        <v>0.5</v>
      </c>
      <c r="AK65" s="6">
        <v>1.9</v>
      </c>
      <c r="AL65" s="6">
        <v>0.4</v>
      </c>
      <c r="AM65" s="6">
        <v>2</v>
      </c>
      <c r="AN65" s="6">
        <v>0.4</v>
      </c>
      <c r="AO65" s="6">
        <v>1.3</v>
      </c>
      <c r="AP65" s="6">
        <v>0.1</v>
      </c>
      <c r="AQ65" s="6">
        <v>1.3</v>
      </c>
      <c r="AR65" s="6">
        <v>0.1</v>
      </c>
      <c r="AS65" s="6">
        <v>1</v>
      </c>
      <c r="AW65" s="6">
        <v>3.4</v>
      </c>
      <c r="AX65" s="6">
        <v>0.9</v>
      </c>
      <c r="AY65" s="6">
        <v>0.3</v>
      </c>
      <c r="AZ65" s="6">
        <v>1049.088</v>
      </c>
      <c r="BA65" s="6">
        <v>0.7</v>
      </c>
      <c r="BB65" s="6">
        <v>-8.1</v>
      </c>
      <c r="BC65" s="6">
        <v>1.4</v>
      </c>
      <c r="BD65" s="6">
        <v>2.6259999999999999</v>
      </c>
      <c r="BE65" s="6">
        <v>10.25</v>
      </c>
    </row>
    <row r="66" spans="1:57" x14ac:dyDescent="0.3">
      <c r="A66" s="6">
        <v>48.682200000000002</v>
      </c>
      <c r="B66" s="6">
        <v>0.54659999999999997</v>
      </c>
      <c r="C66" s="6">
        <v>16.101800000000001</v>
      </c>
      <c r="D66" s="6">
        <v>0.999</v>
      </c>
      <c r="E66" s="6">
        <v>7.1974</v>
      </c>
      <c r="F66" s="6">
        <f t="shared" si="0"/>
        <v>8.0963001999999999</v>
      </c>
      <c r="G66" s="6">
        <v>0.1653</v>
      </c>
      <c r="H66" s="6">
        <v>8.8710000000000004</v>
      </c>
      <c r="I66" s="6">
        <v>12.940899999999999</v>
      </c>
      <c r="J66" s="6">
        <v>2.1738</v>
      </c>
      <c r="K66" s="6">
        <v>0.92800000000000005</v>
      </c>
      <c r="L66" s="6">
        <v>0.12709999999999999</v>
      </c>
      <c r="M66" s="6">
        <v>0</v>
      </c>
      <c r="N66" s="6">
        <v>0.94069999999999998</v>
      </c>
      <c r="Q66" s="6">
        <v>35.799999999999997</v>
      </c>
      <c r="R66" s="6">
        <v>279</v>
      </c>
      <c r="S66" s="6">
        <v>36</v>
      </c>
      <c r="T66" s="6">
        <v>51.7</v>
      </c>
      <c r="U66" s="6">
        <v>247.5</v>
      </c>
      <c r="V66" s="6">
        <v>58</v>
      </c>
      <c r="X66" s="6">
        <v>17</v>
      </c>
      <c r="Y66" s="6">
        <v>502.4</v>
      </c>
      <c r="Z66" s="6">
        <v>10.9</v>
      </c>
      <c r="AA66" s="6">
        <v>62.9</v>
      </c>
      <c r="AB66" s="6">
        <v>0.8</v>
      </c>
      <c r="AC66" s="6">
        <v>0.1</v>
      </c>
      <c r="AD66" s="6">
        <v>159.69999999999999</v>
      </c>
      <c r="AE66" s="6">
        <v>4.8</v>
      </c>
      <c r="AF66" s="6">
        <v>11.4</v>
      </c>
      <c r="AG66" s="6">
        <v>1.7</v>
      </c>
      <c r="AH66" s="6">
        <v>7.1</v>
      </c>
      <c r="AI66" s="6">
        <v>1.8</v>
      </c>
      <c r="AJ66" s="6">
        <v>0.5</v>
      </c>
      <c r="AK66" s="6">
        <v>1.9</v>
      </c>
      <c r="AL66" s="6">
        <v>0.4</v>
      </c>
      <c r="AM66" s="6">
        <v>2</v>
      </c>
      <c r="AN66" s="6">
        <v>0.4</v>
      </c>
      <c r="AO66" s="6">
        <v>1.3</v>
      </c>
      <c r="AP66" s="6">
        <v>0.1</v>
      </c>
      <c r="AQ66" s="6">
        <v>1.3</v>
      </c>
      <c r="AR66" s="6">
        <v>0.1</v>
      </c>
      <c r="AS66" s="6">
        <v>1</v>
      </c>
      <c r="AW66" s="6">
        <v>3.4</v>
      </c>
      <c r="AX66" s="6">
        <v>0.9</v>
      </c>
      <c r="AY66" s="6">
        <v>0.3</v>
      </c>
      <c r="AZ66" s="6">
        <v>1043.6579999999999</v>
      </c>
      <c r="BA66" s="6">
        <v>0.7</v>
      </c>
      <c r="BB66" s="6">
        <v>-8.17</v>
      </c>
      <c r="BC66" s="6">
        <v>1.4</v>
      </c>
      <c r="BD66" s="6">
        <v>2.621</v>
      </c>
      <c r="BE66" s="6">
        <v>10.41</v>
      </c>
    </row>
    <row r="67" spans="1:57" x14ac:dyDescent="0.3">
      <c r="A67" s="6">
        <v>48.678899999999999</v>
      </c>
      <c r="B67" s="6">
        <v>0.54910000000000003</v>
      </c>
      <c r="C67" s="6">
        <v>16.137</v>
      </c>
      <c r="D67" s="6">
        <v>0.95330000000000004</v>
      </c>
      <c r="E67" s="6">
        <v>7.2324999999999999</v>
      </c>
      <c r="F67" s="6">
        <f t="shared" si="0"/>
        <v>8.0902793400000004</v>
      </c>
      <c r="G67" s="6">
        <v>0.16600000000000001</v>
      </c>
      <c r="H67" s="6">
        <v>8.8437000000000001</v>
      </c>
      <c r="I67" s="6">
        <v>12.9186</v>
      </c>
      <c r="J67" s="6">
        <v>2.1836000000000002</v>
      </c>
      <c r="K67" s="6">
        <v>0.93220000000000003</v>
      </c>
      <c r="L67" s="6">
        <v>0.12770000000000001</v>
      </c>
      <c r="M67" s="6">
        <v>0</v>
      </c>
      <c r="N67" s="6">
        <v>0.94489999999999996</v>
      </c>
      <c r="Q67" s="6">
        <v>36</v>
      </c>
      <c r="R67" s="6">
        <v>280.3</v>
      </c>
      <c r="S67" s="6">
        <v>36.1</v>
      </c>
      <c r="T67" s="6">
        <v>52</v>
      </c>
      <c r="U67" s="6">
        <v>248.6</v>
      </c>
      <c r="V67" s="6">
        <v>58.2</v>
      </c>
      <c r="X67" s="6">
        <v>17.100000000000001</v>
      </c>
      <c r="Y67" s="6">
        <v>504.6</v>
      </c>
      <c r="Z67" s="6">
        <v>11</v>
      </c>
      <c r="AA67" s="6">
        <v>63.2</v>
      </c>
      <c r="AB67" s="6">
        <v>0.8</v>
      </c>
      <c r="AC67" s="6">
        <v>0.1</v>
      </c>
      <c r="AD67" s="6">
        <v>160.4</v>
      </c>
      <c r="AE67" s="6">
        <v>4.9000000000000004</v>
      </c>
      <c r="AF67" s="6">
        <v>11.5</v>
      </c>
      <c r="AG67" s="6">
        <v>1.7</v>
      </c>
      <c r="AH67" s="6">
        <v>7.2</v>
      </c>
      <c r="AI67" s="6">
        <v>1.8</v>
      </c>
      <c r="AJ67" s="6">
        <v>0.5</v>
      </c>
      <c r="AK67" s="6">
        <v>1.9</v>
      </c>
      <c r="AL67" s="6">
        <v>0.4</v>
      </c>
      <c r="AM67" s="6">
        <v>2</v>
      </c>
      <c r="AN67" s="6">
        <v>0.4</v>
      </c>
      <c r="AO67" s="6">
        <v>1.3</v>
      </c>
      <c r="AP67" s="6">
        <v>0.1</v>
      </c>
      <c r="AQ67" s="6">
        <v>1.3</v>
      </c>
      <c r="AR67" s="6">
        <v>0.1</v>
      </c>
      <c r="AS67" s="6">
        <v>1</v>
      </c>
      <c r="AW67" s="6">
        <v>3.4</v>
      </c>
      <c r="AX67" s="6">
        <v>0.9</v>
      </c>
      <c r="AY67" s="6">
        <v>0.3</v>
      </c>
      <c r="AZ67" s="6">
        <v>1038.021</v>
      </c>
      <c r="BA67" s="6">
        <v>0.7</v>
      </c>
      <c r="BB67" s="6">
        <v>-8.26</v>
      </c>
      <c r="BC67" s="6">
        <v>1.4</v>
      </c>
      <c r="BD67" s="6">
        <v>2.6160000000000001</v>
      </c>
      <c r="BE67" s="6">
        <v>9.31</v>
      </c>
    </row>
    <row r="68" spans="1:57" x14ac:dyDescent="0.3">
      <c r="A68" s="6">
        <v>48.676000000000002</v>
      </c>
      <c r="B68" s="6">
        <v>0.55149999999999999</v>
      </c>
      <c r="C68" s="6">
        <v>16.171900000000001</v>
      </c>
      <c r="D68" s="6">
        <v>0.90559999999999996</v>
      </c>
      <c r="E68" s="6">
        <v>7.2686000000000002</v>
      </c>
      <c r="F68" s="6">
        <f t="shared" si="0"/>
        <v>8.0834588800000002</v>
      </c>
      <c r="G68" s="6">
        <v>0.16669999999999999</v>
      </c>
      <c r="H68" s="6">
        <v>8.8168000000000006</v>
      </c>
      <c r="I68" s="6">
        <v>12.8964</v>
      </c>
      <c r="J68" s="6">
        <v>2.1934</v>
      </c>
      <c r="K68" s="6">
        <v>0.93630000000000002</v>
      </c>
      <c r="L68" s="6">
        <v>0.1283</v>
      </c>
      <c r="M68" s="6">
        <v>0</v>
      </c>
      <c r="N68" s="6">
        <v>0.94920000000000004</v>
      </c>
      <c r="Q68" s="6">
        <v>36.200000000000003</v>
      </c>
      <c r="R68" s="6">
        <v>281.5</v>
      </c>
      <c r="S68" s="6">
        <v>36.299999999999997</v>
      </c>
      <c r="T68" s="6">
        <v>52.2</v>
      </c>
      <c r="U68" s="6">
        <v>249.7</v>
      </c>
      <c r="V68" s="6">
        <v>58.5</v>
      </c>
      <c r="X68" s="6">
        <v>17.2</v>
      </c>
      <c r="Y68" s="6">
        <v>506.9</v>
      </c>
      <c r="Z68" s="6">
        <v>11</v>
      </c>
      <c r="AA68" s="6">
        <v>63.5</v>
      </c>
      <c r="AB68" s="6">
        <v>0.8</v>
      </c>
      <c r="AC68" s="6">
        <v>0.1</v>
      </c>
      <c r="AD68" s="6">
        <v>161.1</v>
      </c>
      <c r="AE68" s="6">
        <v>4.9000000000000004</v>
      </c>
      <c r="AF68" s="6">
        <v>11.5</v>
      </c>
      <c r="AG68" s="6">
        <v>1.7</v>
      </c>
      <c r="AH68" s="6">
        <v>7.2</v>
      </c>
      <c r="AI68" s="6">
        <v>1.8</v>
      </c>
      <c r="AJ68" s="6">
        <v>0.5</v>
      </c>
      <c r="AK68" s="6">
        <v>1.9</v>
      </c>
      <c r="AL68" s="6">
        <v>0.4</v>
      </c>
      <c r="AM68" s="6">
        <v>2.1</v>
      </c>
      <c r="AN68" s="6">
        <v>0.4</v>
      </c>
      <c r="AO68" s="6">
        <v>1.3</v>
      </c>
      <c r="AP68" s="6">
        <v>0.1</v>
      </c>
      <c r="AQ68" s="6">
        <v>1.3</v>
      </c>
      <c r="AR68" s="6">
        <v>0.1</v>
      </c>
      <c r="AS68" s="6">
        <v>1</v>
      </c>
      <c r="AW68" s="6">
        <v>3.5</v>
      </c>
      <c r="AX68" s="6">
        <v>0.9</v>
      </c>
      <c r="AY68" s="6">
        <v>0.3</v>
      </c>
      <c r="AZ68" s="6">
        <v>1032.1569999999999</v>
      </c>
      <c r="BA68" s="6">
        <v>0.7</v>
      </c>
      <c r="BB68" s="6">
        <v>-8.34</v>
      </c>
      <c r="BC68" s="6">
        <v>1.4</v>
      </c>
      <c r="BD68" s="6">
        <v>2.6110000000000002</v>
      </c>
      <c r="BE68" s="6">
        <v>9.4499999999999993</v>
      </c>
    </row>
    <row r="69" spans="1:57" x14ac:dyDescent="0.3">
      <c r="A69" s="6">
        <v>48.673699999999997</v>
      </c>
      <c r="B69" s="6">
        <v>0.55400000000000005</v>
      </c>
      <c r="C69" s="6">
        <v>16.206499999999998</v>
      </c>
      <c r="D69" s="6">
        <v>0.85599999999999998</v>
      </c>
      <c r="E69" s="6">
        <v>7.3055000000000003</v>
      </c>
      <c r="F69" s="6">
        <f t="shared" si="0"/>
        <v>8.0757288000000003</v>
      </c>
      <c r="G69" s="6">
        <v>0.16750000000000001</v>
      </c>
      <c r="H69" s="6">
        <v>8.7903000000000002</v>
      </c>
      <c r="I69" s="6">
        <v>12.8742</v>
      </c>
      <c r="J69" s="6">
        <v>2.2031999999999998</v>
      </c>
      <c r="K69" s="6">
        <v>0.94059999999999999</v>
      </c>
      <c r="L69" s="6">
        <v>0.1288</v>
      </c>
      <c r="M69" s="6">
        <v>0</v>
      </c>
      <c r="N69" s="6">
        <v>0.95340000000000003</v>
      </c>
      <c r="Q69" s="6">
        <v>36.299999999999997</v>
      </c>
      <c r="R69" s="6">
        <v>282.8</v>
      </c>
      <c r="S69" s="6">
        <v>36.5</v>
      </c>
      <c r="T69" s="6">
        <v>52.4</v>
      </c>
      <c r="U69" s="6">
        <v>250.9</v>
      </c>
      <c r="V69" s="6">
        <v>58.8</v>
      </c>
      <c r="X69" s="6">
        <v>17.3</v>
      </c>
      <c r="Y69" s="6">
        <v>509.2</v>
      </c>
      <c r="Z69" s="6">
        <v>11.1</v>
      </c>
      <c r="AA69" s="6">
        <v>63.8</v>
      </c>
      <c r="AB69" s="6">
        <v>0.8</v>
      </c>
      <c r="AC69" s="6">
        <v>0.1</v>
      </c>
      <c r="AD69" s="6">
        <v>161.80000000000001</v>
      </c>
      <c r="AE69" s="6">
        <v>4.9000000000000004</v>
      </c>
      <c r="AF69" s="6">
        <v>11.6</v>
      </c>
      <c r="AG69" s="6">
        <v>1.7</v>
      </c>
      <c r="AH69" s="6">
        <v>7.2</v>
      </c>
      <c r="AI69" s="6">
        <v>1.8</v>
      </c>
      <c r="AJ69" s="6">
        <v>0.5</v>
      </c>
      <c r="AK69" s="6">
        <v>1.9</v>
      </c>
      <c r="AL69" s="6">
        <v>0.4</v>
      </c>
      <c r="AM69" s="6">
        <v>2.1</v>
      </c>
      <c r="AN69" s="6">
        <v>0.4</v>
      </c>
      <c r="AO69" s="6">
        <v>1.3</v>
      </c>
      <c r="AP69" s="6">
        <v>0.1</v>
      </c>
      <c r="AQ69" s="6">
        <v>1.3</v>
      </c>
      <c r="AR69" s="6">
        <v>0.1</v>
      </c>
      <c r="AS69" s="6">
        <v>1</v>
      </c>
      <c r="AW69" s="6">
        <v>3.5</v>
      </c>
      <c r="AX69" s="6">
        <v>0.9</v>
      </c>
      <c r="AY69" s="6">
        <v>0.3</v>
      </c>
      <c r="AZ69" s="6">
        <v>1026.0440000000001</v>
      </c>
      <c r="BA69" s="6">
        <v>0.7</v>
      </c>
      <c r="BB69" s="6">
        <v>-8.43</v>
      </c>
      <c r="BC69" s="6">
        <v>1.4</v>
      </c>
      <c r="BD69" s="6">
        <v>2.6059999999999999</v>
      </c>
      <c r="BE69" s="6">
        <v>9.61</v>
      </c>
    </row>
    <row r="70" spans="1:57" x14ac:dyDescent="0.3">
      <c r="A70" s="6">
        <v>48.671900000000001</v>
      </c>
      <c r="B70" s="6">
        <v>0.55649999999999999</v>
      </c>
      <c r="C70" s="6">
        <v>16.2408</v>
      </c>
      <c r="D70" s="6">
        <v>0.8044</v>
      </c>
      <c r="E70" s="6">
        <v>7.3433000000000002</v>
      </c>
      <c r="F70" s="6">
        <f t="shared" si="0"/>
        <v>8.06709912</v>
      </c>
      <c r="G70" s="6">
        <v>0.16830000000000001</v>
      </c>
      <c r="H70" s="6">
        <v>8.7642000000000007</v>
      </c>
      <c r="I70" s="6">
        <v>12.8521</v>
      </c>
      <c r="J70" s="6">
        <v>2.2132000000000001</v>
      </c>
      <c r="K70" s="6">
        <v>0.94479999999999997</v>
      </c>
      <c r="L70" s="6">
        <v>0.12939999999999999</v>
      </c>
      <c r="M70" s="6">
        <v>0</v>
      </c>
      <c r="N70" s="6">
        <v>0.95779999999999998</v>
      </c>
      <c r="Q70" s="6">
        <v>36.5</v>
      </c>
      <c r="R70" s="6">
        <v>284.10000000000002</v>
      </c>
      <c r="S70" s="6">
        <v>36.6</v>
      </c>
      <c r="T70" s="6">
        <v>52.7</v>
      </c>
      <c r="U70" s="6">
        <v>252</v>
      </c>
      <c r="V70" s="6">
        <v>59</v>
      </c>
      <c r="X70" s="6">
        <v>17.3</v>
      </c>
      <c r="Y70" s="6">
        <v>511.5</v>
      </c>
      <c r="Z70" s="6">
        <v>11.1</v>
      </c>
      <c r="AA70" s="6">
        <v>64.099999999999994</v>
      </c>
      <c r="AB70" s="6">
        <v>0.8</v>
      </c>
      <c r="AC70" s="6">
        <v>0.1</v>
      </c>
      <c r="AD70" s="6">
        <v>162.6</v>
      </c>
      <c r="AE70" s="6">
        <v>4.9000000000000004</v>
      </c>
      <c r="AF70" s="6">
        <v>11.6</v>
      </c>
      <c r="AG70" s="6">
        <v>1.7</v>
      </c>
      <c r="AH70" s="6">
        <v>7.2</v>
      </c>
      <c r="AI70" s="6">
        <v>1.8</v>
      </c>
      <c r="AJ70" s="6">
        <v>0.5</v>
      </c>
      <c r="AK70" s="6">
        <v>1.9</v>
      </c>
      <c r="AL70" s="6">
        <v>0.4</v>
      </c>
      <c r="AM70" s="6">
        <v>2.1</v>
      </c>
      <c r="AN70" s="6">
        <v>0.4</v>
      </c>
      <c r="AO70" s="6">
        <v>1.3</v>
      </c>
      <c r="AP70" s="6">
        <v>0.1</v>
      </c>
      <c r="AQ70" s="6">
        <v>1.3</v>
      </c>
      <c r="AR70" s="6">
        <v>0.1</v>
      </c>
      <c r="AS70" s="6">
        <v>1</v>
      </c>
      <c r="AW70" s="6">
        <v>3.5</v>
      </c>
      <c r="AX70" s="6">
        <v>0.9</v>
      </c>
      <c r="AY70" s="6">
        <v>0.3</v>
      </c>
      <c r="AZ70" s="6">
        <v>1019.631</v>
      </c>
      <c r="BA70" s="6">
        <v>0.7</v>
      </c>
      <c r="BB70" s="6">
        <v>-8.5299999999999994</v>
      </c>
      <c r="BC70" s="6">
        <v>1.4</v>
      </c>
      <c r="BD70" s="6">
        <v>2.6</v>
      </c>
      <c r="BE70" s="6">
        <v>9.77</v>
      </c>
    </row>
    <row r="71" spans="1:57" x14ac:dyDescent="0.3">
      <c r="A71" s="6">
        <v>48.6706</v>
      </c>
      <c r="B71" s="6">
        <v>0.55910000000000004</v>
      </c>
      <c r="C71" s="6">
        <v>16.2746</v>
      </c>
      <c r="D71" s="6">
        <v>0.75139999999999996</v>
      </c>
      <c r="E71" s="6">
        <v>7.3815999999999997</v>
      </c>
      <c r="F71" s="6">
        <f t="shared" si="0"/>
        <v>8.0577097200000001</v>
      </c>
      <c r="G71" s="6">
        <v>0.16900000000000001</v>
      </c>
      <c r="H71" s="6">
        <v>8.7385000000000002</v>
      </c>
      <c r="I71" s="6">
        <v>12.8301</v>
      </c>
      <c r="J71" s="6">
        <v>2.2233000000000001</v>
      </c>
      <c r="K71" s="6">
        <v>0.94910000000000005</v>
      </c>
      <c r="L71" s="6">
        <v>0.13</v>
      </c>
      <c r="M71" s="6">
        <v>0</v>
      </c>
      <c r="N71" s="6">
        <v>0.96209999999999996</v>
      </c>
      <c r="Q71" s="6">
        <v>36.700000000000003</v>
      </c>
      <c r="R71" s="6">
        <v>285.39999999999998</v>
      </c>
      <c r="S71" s="6">
        <v>36.799999999999997</v>
      </c>
      <c r="T71" s="6">
        <v>52.9</v>
      </c>
      <c r="U71" s="6">
        <v>253.1</v>
      </c>
      <c r="V71" s="6">
        <v>59.3</v>
      </c>
      <c r="X71" s="6">
        <v>17.399999999999999</v>
      </c>
      <c r="Y71" s="6">
        <v>513.79999999999995</v>
      </c>
      <c r="Z71" s="6">
        <v>11.2</v>
      </c>
      <c r="AA71" s="6">
        <v>64.400000000000006</v>
      </c>
      <c r="AB71" s="6">
        <v>0.8</v>
      </c>
      <c r="AC71" s="6">
        <v>0.1</v>
      </c>
      <c r="AD71" s="6">
        <v>163.30000000000001</v>
      </c>
      <c r="AE71" s="6">
        <v>4.9000000000000004</v>
      </c>
      <c r="AF71" s="6">
        <v>11.7</v>
      </c>
      <c r="AG71" s="6">
        <v>1.7</v>
      </c>
      <c r="AH71" s="6">
        <v>7.3</v>
      </c>
      <c r="AI71" s="6">
        <v>1.8</v>
      </c>
      <c r="AJ71" s="6">
        <v>0.5</v>
      </c>
      <c r="AK71" s="6">
        <v>2</v>
      </c>
      <c r="AL71" s="6">
        <v>0.4</v>
      </c>
      <c r="AM71" s="6">
        <v>2.1</v>
      </c>
      <c r="AN71" s="6">
        <v>0.4</v>
      </c>
      <c r="AO71" s="6">
        <v>1.3</v>
      </c>
      <c r="AP71" s="6">
        <v>0.1</v>
      </c>
      <c r="AQ71" s="6">
        <v>1.3</v>
      </c>
      <c r="AR71" s="6">
        <v>0.1</v>
      </c>
      <c r="AS71" s="6">
        <v>1</v>
      </c>
      <c r="AW71" s="6">
        <v>3.5</v>
      </c>
      <c r="AX71" s="6">
        <v>0.9</v>
      </c>
      <c r="AY71" s="6">
        <v>0.3</v>
      </c>
      <c r="AZ71" s="6">
        <v>1012.9059999999999</v>
      </c>
      <c r="BA71" s="6">
        <v>0.7</v>
      </c>
      <c r="BB71" s="6">
        <v>-8.6300000000000008</v>
      </c>
      <c r="BC71" s="6">
        <v>1.4</v>
      </c>
      <c r="BD71" s="6">
        <v>2.5939999999999999</v>
      </c>
      <c r="BE71" s="6">
        <v>9.94</v>
      </c>
    </row>
    <row r="72" spans="1:57" x14ac:dyDescent="0.3">
      <c r="A72" s="6">
        <v>48.67</v>
      </c>
      <c r="B72" s="6">
        <v>0.56159999999999999</v>
      </c>
      <c r="C72" s="6">
        <v>16.3081</v>
      </c>
      <c r="D72" s="6">
        <v>0.69679999999999997</v>
      </c>
      <c r="E72" s="6">
        <v>7.4203999999999999</v>
      </c>
      <c r="F72" s="6">
        <f t="shared" ref="F72:F85" si="1">SUM(E72+(0.8998*D72))</f>
        <v>8.0473806400000001</v>
      </c>
      <c r="G72" s="6">
        <v>0.16980000000000001</v>
      </c>
      <c r="H72" s="6">
        <v>8.7132000000000005</v>
      </c>
      <c r="I72" s="6">
        <v>12.8081</v>
      </c>
      <c r="J72" s="6">
        <v>2.2334000000000001</v>
      </c>
      <c r="K72" s="6">
        <v>0.95350000000000001</v>
      </c>
      <c r="L72" s="6">
        <v>0.13059999999999999</v>
      </c>
      <c r="M72" s="6">
        <v>0</v>
      </c>
      <c r="N72" s="6">
        <v>0.96650000000000003</v>
      </c>
      <c r="Q72" s="6">
        <v>36.799999999999997</v>
      </c>
      <c r="R72" s="6">
        <v>286.7</v>
      </c>
      <c r="S72" s="6">
        <v>37</v>
      </c>
      <c r="T72" s="6">
        <v>53.2</v>
      </c>
      <c r="U72" s="6">
        <v>254.3</v>
      </c>
      <c r="V72" s="6">
        <v>59.6</v>
      </c>
      <c r="X72" s="6">
        <v>17.5</v>
      </c>
      <c r="Y72" s="6">
        <v>516.20000000000005</v>
      </c>
      <c r="Z72" s="6">
        <v>11.2</v>
      </c>
      <c r="AA72" s="6">
        <v>64.7</v>
      </c>
      <c r="AB72" s="6">
        <v>0.8</v>
      </c>
      <c r="AC72" s="6">
        <v>0.1</v>
      </c>
      <c r="AD72" s="6">
        <v>164</v>
      </c>
      <c r="AE72" s="6">
        <v>5</v>
      </c>
      <c r="AF72" s="6">
        <v>11.8</v>
      </c>
      <c r="AG72" s="6">
        <v>1.7</v>
      </c>
      <c r="AH72" s="6">
        <v>7.3</v>
      </c>
      <c r="AI72" s="6">
        <v>1.8</v>
      </c>
      <c r="AJ72" s="6">
        <v>0.5</v>
      </c>
      <c r="AK72" s="6">
        <v>2</v>
      </c>
      <c r="AL72" s="6">
        <v>0.4</v>
      </c>
      <c r="AM72" s="6">
        <v>2.1</v>
      </c>
      <c r="AN72" s="6">
        <v>0.4</v>
      </c>
      <c r="AO72" s="6">
        <v>1.3</v>
      </c>
      <c r="AP72" s="6">
        <v>0.1</v>
      </c>
      <c r="AQ72" s="6">
        <v>1.3</v>
      </c>
      <c r="AR72" s="6">
        <v>0.1</v>
      </c>
      <c r="AS72" s="6">
        <v>1</v>
      </c>
      <c r="AW72" s="6">
        <v>3.5</v>
      </c>
      <c r="AX72" s="6">
        <v>0.9</v>
      </c>
      <c r="AY72" s="6">
        <v>0.3</v>
      </c>
      <c r="AZ72" s="6">
        <v>1005.774</v>
      </c>
      <c r="BA72" s="6">
        <v>0.7</v>
      </c>
      <c r="BB72" s="6">
        <v>-8.74</v>
      </c>
      <c r="BC72" s="6">
        <v>1.4</v>
      </c>
      <c r="BD72" s="6">
        <v>2.5870000000000002</v>
      </c>
      <c r="BE72" s="6">
        <v>10.119999999999999</v>
      </c>
    </row>
    <row r="73" spans="1:57" x14ac:dyDescent="0.3">
      <c r="A73" s="6">
        <v>48.67</v>
      </c>
      <c r="B73" s="6">
        <v>0.56420000000000003</v>
      </c>
      <c r="C73" s="6">
        <v>16.341200000000001</v>
      </c>
      <c r="D73" s="6">
        <v>0.64090000000000003</v>
      </c>
      <c r="E73" s="6">
        <v>7.4595000000000002</v>
      </c>
      <c r="F73" s="6">
        <f t="shared" si="1"/>
        <v>8.0361818199999995</v>
      </c>
      <c r="G73" s="6">
        <v>0.1706</v>
      </c>
      <c r="H73" s="6">
        <v>8.6882999999999999</v>
      </c>
      <c r="I73" s="6">
        <v>12.786199999999999</v>
      </c>
      <c r="J73" s="6">
        <v>2.2437</v>
      </c>
      <c r="K73" s="6">
        <v>0.95779999999999998</v>
      </c>
      <c r="L73" s="6">
        <v>0.13120000000000001</v>
      </c>
      <c r="M73" s="6">
        <v>0</v>
      </c>
      <c r="N73" s="6">
        <v>0.97099999999999997</v>
      </c>
      <c r="Q73" s="6">
        <v>37</v>
      </c>
      <c r="R73" s="6">
        <v>288</v>
      </c>
      <c r="S73" s="6">
        <v>37.1</v>
      </c>
      <c r="T73" s="6">
        <v>53.4</v>
      </c>
      <c r="U73" s="6">
        <v>255.5</v>
      </c>
      <c r="V73" s="6">
        <v>59.8</v>
      </c>
      <c r="X73" s="6">
        <v>17.600000000000001</v>
      </c>
      <c r="Y73" s="6">
        <v>518.5</v>
      </c>
      <c r="Z73" s="6">
        <v>11.3</v>
      </c>
      <c r="AA73" s="6">
        <v>64.900000000000006</v>
      </c>
      <c r="AB73" s="6">
        <v>0.8</v>
      </c>
      <c r="AC73" s="6">
        <v>0.1</v>
      </c>
      <c r="AD73" s="6">
        <v>164.8</v>
      </c>
      <c r="AE73" s="6">
        <v>5</v>
      </c>
      <c r="AF73" s="6">
        <v>11.8</v>
      </c>
      <c r="AG73" s="6">
        <v>1.7</v>
      </c>
      <c r="AH73" s="6">
        <v>7.3</v>
      </c>
      <c r="AI73" s="6">
        <v>1.8</v>
      </c>
      <c r="AJ73" s="6">
        <v>0.5</v>
      </c>
      <c r="AK73" s="6">
        <v>2</v>
      </c>
      <c r="AL73" s="6">
        <v>0.4</v>
      </c>
      <c r="AM73" s="6">
        <v>2.1</v>
      </c>
      <c r="AN73" s="6">
        <v>0.4</v>
      </c>
      <c r="AO73" s="6">
        <v>1.3</v>
      </c>
      <c r="AP73" s="6">
        <v>0.1</v>
      </c>
      <c r="AQ73" s="6">
        <v>1.3</v>
      </c>
      <c r="AR73" s="6">
        <v>0.1</v>
      </c>
      <c r="AS73" s="6">
        <v>1</v>
      </c>
      <c r="AW73" s="6">
        <v>3.5</v>
      </c>
      <c r="AX73" s="6">
        <v>0.9</v>
      </c>
      <c r="AY73" s="6">
        <v>0.3</v>
      </c>
      <c r="AZ73" s="6">
        <v>998.17600000000004</v>
      </c>
      <c r="BA73" s="6">
        <v>0.7</v>
      </c>
      <c r="BB73" s="6">
        <v>-8.85</v>
      </c>
      <c r="BC73" s="6">
        <v>1.4</v>
      </c>
      <c r="BD73" s="6">
        <v>2.58</v>
      </c>
      <c r="BE73" s="6">
        <v>10.3</v>
      </c>
    </row>
    <row r="74" spans="1:57" x14ac:dyDescent="0.3">
      <c r="A74" s="6">
        <v>48.6706</v>
      </c>
      <c r="B74" s="6">
        <v>0.56679999999999997</v>
      </c>
      <c r="C74" s="6">
        <v>16.373699999999999</v>
      </c>
      <c r="D74" s="6">
        <v>0.58399999999999996</v>
      </c>
      <c r="E74" s="6">
        <v>7.4987000000000004</v>
      </c>
      <c r="F74" s="6">
        <f t="shared" si="1"/>
        <v>8.0241831999999995</v>
      </c>
      <c r="G74" s="6">
        <v>0.1714</v>
      </c>
      <c r="H74" s="6">
        <v>8.6638000000000002</v>
      </c>
      <c r="I74" s="6">
        <v>12.764200000000001</v>
      </c>
      <c r="J74" s="6">
        <v>2.254</v>
      </c>
      <c r="K74" s="6">
        <v>0.96230000000000004</v>
      </c>
      <c r="L74" s="6">
        <v>0.1318</v>
      </c>
      <c r="M74" s="6">
        <v>0</v>
      </c>
      <c r="N74" s="6">
        <v>0.97540000000000004</v>
      </c>
      <c r="Q74" s="6">
        <v>37.200000000000003</v>
      </c>
      <c r="R74" s="6">
        <v>289.3</v>
      </c>
      <c r="S74" s="6">
        <v>37.299999999999997</v>
      </c>
      <c r="T74" s="6">
        <v>53.6</v>
      </c>
      <c r="U74" s="6">
        <v>256.60000000000002</v>
      </c>
      <c r="V74" s="6">
        <v>60.1</v>
      </c>
      <c r="X74" s="6">
        <v>17.7</v>
      </c>
      <c r="Y74" s="6">
        <v>520.9</v>
      </c>
      <c r="Z74" s="6">
        <v>11.3</v>
      </c>
      <c r="AA74" s="6">
        <v>65.2</v>
      </c>
      <c r="AB74" s="6">
        <v>0.8</v>
      </c>
      <c r="AC74" s="6">
        <v>0.1</v>
      </c>
      <c r="AD74" s="6">
        <v>165.6</v>
      </c>
      <c r="AE74" s="6">
        <v>5</v>
      </c>
      <c r="AF74" s="6">
        <v>11.9</v>
      </c>
      <c r="AG74" s="6">
        <v>1.7</v>
      </c>
      <c r="AH74" s="6">
        <v>7.4</v>
      </c>
      <c r="AI74" s="6">
        <v>1.8</v>
      </c>
      <c r="AJ74" s="6">
        <v>0.5</v>
      </c>
      <c r="AK74" s="6">
        <v>2</v>
      </c>
      <c r="AL74" s="6">
        <v>0.4</v>
      </c>
      <c r="AM74" s="6">
        <v>2.1</v>
      </c>
      <c r="AN74" s="6">
        <v>0.4</v>
      </c>
      <c r="AO74" s="6">
        <v>1.3</v>
      </c>
      <c r="AP74" s="6">
        <v>0.1</v>
      </c>
      <c r="AQ74" s="6">
        <v>1.3</v>
      </c>
      <c r="AR74" s="6">
        <v>0.1</v>
      </c>
      <c r="AS74" s="6">
        <v>1.1000000000000001</v>
      </c>
      <c r="AW74" s="6">
        <v>3.6</v>
      </c>
      <c r="AX74" s="6">
        <v>0.9</v>
      </c>
      <c r="AY74" s="6">
        <v>0.3</v>
      </c>
      <c r="AZ74" s="6">
        <v>990.03599999999994</v>
      </c>
      <c r="BA74" s="6">
        <v>0.7</v>
      </c>
      <c r="BB74" s="6">
        <v>-8.98</v>
      </c>
      <c r="BC74" s="6">
        <v>1.4</v>
      </c>
      <c r="BD74" s="6">
        <v>2.573</v>
      </c>
      <c r="BE74" s="6">
        <v>10.5</v>
      </c>
    </row>
    <row r="75" spans="1:57" x14ac:dyDescent="0.3">
      <c r="A75" s="6">
        <v>48.671799999999998</v>
      </c>
      <c r="B75" s="6">
        <v>0.56940000000000002</v>
      </c>
      <c r="C75" s="6">
        <v>16.4056</v>
      </c>
      <c r="D75" s="6">
        <v>0.52649999999999997</v>
      </c>
      <c r="E75" s="6">
        <v>7.5376000000000003</v>
      </c>
      <c r="F75" s="6">
        <f t="shared" si="1"/>
        <v>8.0113447000000004</v>
      </c>
      <c r="G75" s="6">
        <v>0.17219999999999999</v>
      </c>
      <c r="H75" s="6">
        <v>8.6397999999999993</v>
      </c>
      <c r="I75" s="6">
        <v>12.7424</v>
      </c>
      <c r="J75" s="6">
        <v>2.2645</v>
      </c>
      <c r="K75" s="6">
        <v>0.9667</v>
      </c>
      <c r="L75" s="6">
        <v>0.13239999999999999</v>
      </c>
      <c r="M75" s="6">
        <v>0</v>
      </c>
      <c r="N75" s="6">
        <v>0.97989999999999999</v>
      </c>
      <c r="Q75" s="6">
        <v>37.299999999999997</v>
      </c>
      <c r="R75" s="6">
        <v>290.7</v>
      </c>
      <c r="S75" s="6">
        <v>37.5</v>
      </c>
      <c r="T75" s="6">
        <v>53.9</v>
      </c>
      <c r="U75" s="6">
        <v>257.8</v>
      </c>
      <c r="V75" s="6">
        <v>60.4</v>
      </c>
      <c r="X75" s="6">
        <v>17.7</v>
      </c>
      <c r="Y75" s="6">
        <v>523.29999999999995</v>
      </c>
      <c r="Z75" s="6">
        <v>11.4</v>
      </c>
      <c r="AA75" s="6">
        <v>65.599999999999994</v>
      </c>
      <c r="AB75" s="6">
        <v>0.8</v>
      </c>
      <c r="AC75" s="6">
        <v>0.1</v>
      </c>
      <c r="AD75" s="6">
        <v>166.3</v>
      </c>
      <c r="AE75" s="6">
        <v>5</v>
      </c>
      <c r="AF75" s="6">
        <v>11.9</v>
      </c>
      <c r="AG75" s="6">
        <v>1.7</v>
      </c>
      <c r="AH75" s="6">
        <v>7.4</v>
      </c>
      <c r="AI75" s="6">
        <v>1.9</v>
      </c>
      <c r="AJ75" s="6">
        <v>0.5</v>
      </c>
      <c r="AK75" s="6">
        <v>2</v>
      </c>
      <c r="AL75" s="6">
        <v>0.4</v>
      </c>
      <c r="AM75" s="6">
        <v>2.1</v>
      </c>
      <c r="AN75" s="6">
        <v>0.4</v>
      </c>
      <c r="AO75" s="6">
        <v>1.3</v>
      </c>
      <c r="AP75" s="6">
        <v>0.1</v>
      </c>
      <c r="AQ75" s="6">
        <v>1.3</v>
      </c>
      <c r="AR75" s="6">
        <v>0.1</v>
      </c>
      <c r="AS75" s="6">
        <v>1.1000000000000001</v>
      </c>
      <c r="AW75" s="6">
        <v>3.6</v>
      </c>
      <c r="AX75" s="6">
        <v>0.9</v>
      </c>
      <c r="AY75" s="6">
        <v>0.3</v>
      </c>
      <c r="AZ75" s="6">
        <v>981.25900000000001</v>
      </c>
      <c r="BA75" s="6">
        <v>0.7</v>
      </c>
      <c r="BB75" s="6">
        <v>-9.1199999999999992</v>
      </c>
      <c r="BC75" s="6">
        <v>1.4</v>
      </c>
      <c r="BD75" s="6">
        <v>2.5659999999999998</v>
      </c>
      <c r="BE75" s="6">
        <v>10.72</v>
      </c>
    </row>
    <row r="76" spans="1:57" x14ac:dyDescent="0.3">
      <c r="A76" s="6">
        <v>48.6738</v>
      </c>
      <c r="B76" s="6">
        <v>0.57210000000000005</v>
      </c>
      <c r="C76" s="6">
        <v>16.436900000000001</v>
      </c>
      <c r="D76" s="6">
        <v>0.46850000000000003</v>
      </c>
      <c r="E76" s="6">
        <v>7.5762</v>
      </c>
      <c r="F76" s="6">
        <f t="shared" si="1"/>
        <v>7.9977562999999998</v>
      </c>
      <c r="G76" s="6">
        <v>0.17299999999999999</v>
      </c>
      <c r="H76" s="6">
        <v>8.6163000000000007</v>
      </c>
      <c r="I76" s="6">
        <v>12.720499999999999</v>
      </c>
      <c r="J76" s="6">
        <v>2.2749999999999999</v>
      </c>
      <c r="K76" s="6">
        <v>0.97119999999999995</v>
      </c>
      <c r="L76" s="6">
        <v>0.13300000000000001</v>
      </c>
      <c r="M76" s="6">
        <v>0</v>
      </c>
      <c r="N76" s="6">
        <v>0.98450000000000004</v>
      </c>
      <c r="Q76" s="6">
        <v>37.5</v>
      </c>
      <c r="R76" s="6">
        <v>292</v>
      </c>
      <c r="S76" s="6">
        <v>37.700000000000003</v>
      </c>
      <c r="T76" s="6">
        <v>54.1</v>
      </c>
      <c r="U76" s="6">
        <v>259</v>
      </c>
      <c r="V76" s="6">
        <v>60.7</v>
      </c>
      <c r="X76" s="6">
        <v>17.8</v>
      </c>
      <c r="Y76" s="6">
        <v>525.79999999999995</v>
      </c>
      <c r="Z76" s="6">
        <v>11.4</v>
      </c>
      <c r="AA76" s="6">
        <v>65.900000000000006</v>
      </c>
      <c r="AB76" s="6">
        <v>0.8</v>
      </c>
      <c r="AC76" s="6">
        <v>0.1</v>
      </c>
      <c r="AD76" s="6">
        <v>167.1</v>
      </c>
      <c r="AE76" s="6">
        <v>5.0999999999999996</v>
      </c>
      <c r="AF76" s="6">
        <v>12</v>
      </c>
      <c r="AG76" s="6">
        <v>1.7</v>
      </c>
      <c r="AH76" s="6">
        <v>7.5</v>
      </c>
      <c r="AI76" s="6">
        <v>1.9</v>
      </c>
      <c r="AJ76" s="6">
        <v>0.5</v>
      </c>
      <c r="AK76" s="6">
        <v>2</v>
      </c>
      <c r="AL76" s="6">
        <v>0.4</v>
      </c>
      <c r="AM76" s="6">
        <v>2.1</v>
      </c>
      <c r="AN76" s="6">
        <v>0.4</v>
      </c>
      <c r="AO76" s="6">
        <v>1.3</v>
      </c>
      <c r="AP76" s="6">
        <v>0.1</v>
      </c>
      <c r="AQ76" s="6">
        <v>1.3</v>
      </c>
      <c r="AR76" s="6">
        <v>0.1</v>
      </c>
      <c r="AS76" s="6">
        <v>1.1000000000000001</v>
      </c>
      <c r="AW76" s="6">
        <v>3.6</v>
      </c>
      <c r="AX76" s="6">
        <v>0.9</v>
      </c>
      <c r="AY76" s="6">
        <v>0.3</v>
      </c>
      <c r="AZ76" s="6">
        <v>971.65499999999997</v>
      </c>
      <c r="BA76" s="6">
        <v>0.7</v>
      </c>
      <c r="BB76" s="6">
        <v>-9.27</v>
      </c>
      <c r="BC76" s="6">
        <v>1.4</v>
      </c>
      <c r="BD76" s="6">
        <v>2.5569999999999999</v>
      </c>
      <c r="BE76" s="6">
        <v>10.94</v>
      </c>
    </row>
    <row r="77" spans="1:57" x14ac:dyDescent="0.3">
      <c r="A77" s="6">
        <v>48.676499999999997</v>
      </c>
      <c r="B77" s="6">
        <v>0.57479999999999998</v>
      </c>
      <c r="C77" s="6">
        <v>16.467600000000001</v>
      </c>
      <c r="D77" s="6">
        <v>0.41049999999999998</v>
      </c>
      <c r="E77" s="6">
        <v>7.6140999999999996</v>
      </c>
      <c r="F77" s="6">
        <f t="shared" si="1"/>
        <v>7.9834679</v>
      </c>
      <c r="G77" s="6">
        <v>0.17380000000000001</v>
      </c>
      <c r="H77" s="6">
        <v>8.5930999999999997</v>
      </c>
      <c r="I77" s="6">
        <v>12.698600000000001</v>
      </c>
      <c r="J77" s="6">
        <v>2.2856999999999998</v>
      </c>
      <c r="K77" s="6">
        <v>0.9758</v>
      </c>
      <c r="L77" s="6">
        <v>0.13370000000000001</v>
      </c>
      <c r="M77" s="6">
        <v>0</v>
      </c>
      <c r="N77" s="6">
        <v>0.98909999999999998</v>
      </c>
      <c r="Q77" s="6">
        <v>37.700000000000003</v>
      </c>
      <c r="R77" s="6">
        <v>293.39999999999998</v>
      </c>
      <c r="S77" s="6">
        <v>37.799999999999997</v>
      </c>
      <c r="T77" s="6">
        <v>54.4</v>
      </c>
      <c r="U77" s="6">
        <v>260.2</v>
      </c>
      <c r="V77" s="6">
        <v>61</v>
      </c>
      <c r="X77" s="6">
        <v>17.899999999999999</v>
      </c>
      <c r="Y77" s="6">
        <v>528.20000000000005</v>
      </c>
      <c r="Z77" s="6">
        <v>11.5</v>
      </c>
      <c r="AA77" s="6">
        <v>66.2</v>
      </c>
      <c r="AB77" s="6">
        <v>0.8</v>
      </c>
      <c r="AC77" s="6">
        <v>0.1</v>
      </c>
      <c r="AD77" s="6">
        <v>167.9</v>
      </c>
      <c r="AE77" s="6">
        <v>5.0999999999999996</v>
      </c>
      <c r="AF77" s="6">
        <v>12</v>
      </c>
      <c r="AG77" s="6">
        <v>1.7</v>
      </c>
      <c r="AH77" s="6">
        <v>7.5</v>
      </c>
      <c r="AI77" s="6">
        <v>1.9</v>
      </c>
      <c r="AJ77" s="6">
        <v>0.5</v>
      </c>
      <c r="AK77" s="6">
        <v>2</v>
      </c>
      <c r="AL77" s="6">
        <v>0.4</v>
      </c>
      <c r="AM77" s="6">
        <v>2.1</v>
      </c>
      <c r="AN77" s="6">
        <v>0.4</v>
      </c>
      <c r="AO77" s="6">
        <v>1.3</v>
      </c>
      <c r="AP77" s="6">
        <v>0.1</v>
      </c>
      <c r="AQ77" s="6">
        <v>1.3</v>
      </c>
      <c r="AR77" s="6">
        <v>0.1</v>
      </c>
      <c r="AS77" s="6">
        <v>1.1000000000000001</v>
      </c>
      <c r="AW77" s="6">
        <v>3.6</v>
      </c>
      <c r="AX77" s="6">
        <v>0.9</v>
      </c>
      <c r="AY77" s="6">
        <v>0.3</v>
      </c>
      <c r="AZ77" s="6">
        <v>961.04399999999998</v>
      </c>
      <c r="BA77" s="6">
        <v>0.7</v>
      </c>
      <c r="BB77" s="6">
        <v>-9.44</v>
      </c>
      <c r="BC77" s="6">
        <v>1.4</v>
      </c>
      <c r="BD77" s="6">
        <v>2.5489999999999999</v>
      </c>
      <c r="BE77" s="6">
        <v>11.19</v>
      </c>
    </row>
    <row r="78" spans="1:57" x14ac:dyDescent="0.3">
      <c r="A78" s="6">
        <v>48.68</v>
      </c>
      <c r="B78" s="6">
        <v>0.57750000000000001</v>
      </c>
      <c r="C78" s="6">
        <v>16.497299999999999</v>
      </c>
      <c r="D78" s="6">
        <v>0.35320000000000001</v>
      </c>
      <c r="E78" s="6">
        <v>7.6505999999999998</v>
      </c>
      <c r="F78" s="6">
        <f t="shared" si="1"/>
        <v>7.9684093599999999</v>
      </c>
      <c r="G78" s="6">
        <v>0.17460000000000001</v>
      </c>
      <c r="H78" s="6">
        <v>8.5706000000000007</v>
      </c>
      <c r="I78" s="6">
        <v>12.6768</v>
      </c>
      <c r="J78" s="6">
        <v>2.2964000000000002</v>
      </c>
      <c r="K78" s="6">
        <v>0.98029999999999995</v>
      </c>
      <c r="L78" s="6">
        <v>0.1343</v>
      </c>
      <c r="M78" s="6">
        <v>0</v>
      </c>
      <c r="N78" s="6">
        <v>0.99380000000000002</v>
      </c>
      <c r="Q78" s="6">
        <v>37.9</v>
      </c>
      <c r="R78" s="6">
        <v>294.8</v>
      </c>
      <c r="S78" s="6">
        <v>38</v>
      </c>
      <c r="T78" s="6">
        <v>54.7</v>
      </c>
      <c r="U78" s="6">
        <v>261.5</v>
      </c>
      <c r="V78" s="6">
        <v>61.2</v>
      </c>
      <c r="X78" s="6">
        <v>18</v>
      </c>
      <c r="Y78" s="6">
        <v>530.70000000000005</v>
      </c>
      <c r="Z78" s="6">
        <v>11.5</v>
      </c>
      <c r="AA78" s="6">
        <v>66.5</v>
      </c>
      <c r="AB78" s="6">
        <v>0.8</v>
      </c>
      <c r="AC78" s="6">
        <v>0.1</v>
      </c>
      <c r="AD78" s="6">
        <v>168.7</v>
      </c>
      <c r="AE78" s="6">
        <v>5.0999999999999996</v>
      </c>
      <c r="AF78" s="6">
        <v>12.1</v>
      </c>
      <c r="AG78" s="6">
        <v>1.7</v>
      </c>
      <c r="AH78" s="6">
        <v>7.5</v>
      </c>
      <c r="AI78" s="6">
        <v>1.9</v>
      </c>
      <c r="AJ78" s="6">
        <v>0.5</v>
      </c>
      <c r="AK78" s="6">
        <v>2</v>
      </c>
      <c r="AL78" s="6">
        <v>0.4</v>
      </c>
      <c r="AM78" s="6">
        <v>2.1</v>
      </c>
      <c r="AN78" s="6">
        <v>0.4</v>
      </c>
      <c r="AO78" s="6">
        <v>1.3</v>
      </c>
      <c r="AP78" s="6">
        <v>0.1</v>
      </c>
      <c r="AQ78" s="6">
        <v>1.3</v>
      </c>
      <c r="AR78" s="6">
        <v>0.1</v>
      </c>
      <c r="AS78" s="6">
        <v>1.1000000000000001</v>
      </c>
      <c r="AW78" s="6">
        <v>3.6</v>
      </c>
      <c r="AX78" s="6">
        <v>0.9</v>
      </c>
      <c r="AY78" s="6">
        <v>0.3</v>
      </c>
      <c r="AZ78" s="6">
        <v>949.21600000000001</v>
      </c>
      <c r="BA78" s="6">
        <v>0.7</v>
      </c>
      <c r="BB78" s="6">
        <v>-9.64</v>
      </c>
      <c r="BC78" s="6">
        <v>1.4</v>
      </c>
      <c r="BD78" s="6">
        <v>2.54</v>
      </c>
      <c r="BE78" s="6">
        <v>11.45</v>
      </c>
    </row>
    <row r="79" spans="1:57" x14ac:dyDescent="0.3">
      <c r="A79" s="6">
        <v>48.6843</v>
      </c>
      <c r="B79" s="6">
        <v>0.58020000000000005</v>
      </c>
      <c r="C79" s="6">
        <v>16.526299999999999</v>
      </c>
      <c r="D79" s="6">
        <v>0.29659999999999997</v>
      </c>
      <c r="E79" s="6">
        <v>7.6859000000000002</v>
      </c>
      <c r="F79" s="6">
        <f t="shared" si="1"/>
        <v>7.95278068</v>
      </c>
      <c r="G79" s="6">
        <v>0.1754</v>
      </c>
      <c r="H79" s="6">
        <v>8.5484000000000009</v>
      </c>
      <c r="I79" s="6">
        <v>12.6549</v>
      </c>
      <c r="J79" s="6">
        <v>2.3071999999999999</v>
      </c>
      <c r="K79" s="6">
        <v>0.98499999999999999</v>
      </c>
      <c r="L79" s="6">
        <v>0.13489999999999999</v>
      </c>
      <c r="M79" s="6">
        <v>0</v>
      </c>
      <c r="N79" s="6">
        <v>0.99850000000000005</v>
      </c>
      <c r="Q79" s="6">
        <v>38</v>
      </c>
      <c r="R79" s="6">
        <v>296.2</v>
      </c>
      <c r="S79" s="6">
        <v>38.200000000000003</v>
      </c>
      <c r="T79" s="6">
        <v>54.9</v>
      </c>
      <c r="U79" s="6">
        <v>262.7</v>
      </c>
      <c r="V79" s="6">
        <v>61.5</v>
      </c>
      <c r="X79" s="6">
        <v>18.100000000000001</v>
      </c>
      <c r="Y79" s="6">
        <v>533.20000000000005</v>
      </c>
      <c r="Z79" s="6">
        <v>11.6</v>
      </c>
      <c r="AA79" s="6">
        <v>66.8</v>
      </c>
      <c r="AB79" s="6">
        <v>0.8</v>
      </c>
      <c r="AC79" s="6">
        <v>0.1</v>
      </c>
      <c r="AD79" s="6">
        <v>169.5</v>
      </c>
      <c r="AE79" s="6">
        <v>5.0999999999999996</v>
      </c>
      <c r="AF79" s="6">
        <v>12.1</v>
      </c>
      <c r="AG79" s="6">
        <v>1.8</v>
      </c>
      <c r="AH79" s="6">
        <v>7.6</v>
      </c>
      <c r="AI79" s="6">
        <v>1.9</v>
      </c>
      <c r="AJ79" s="6">
        <v>0.5</v>
      </c>
      <c r="AK79" s="6">
        <v>2</v>
      </c>
      <c r="AL79" s="6">
        <v>0.4</v>
      </c>
      <c r="AM79" s="6">
        <v>2.2000000000000002</v>
      </c>
      <c r="AN79" s="6">
        <v>0.4</v>
      </c>
      <c r="AO79" s="6">
        <v>1.3</v>
      </c>
      <c r="AP79" s="6">
        <v>0.1</v>
      </c>
      <c r="AQ79" s="6">
        <v>1.3</v>
      </c>
      <c r="AR79" s="6">
        <v>0.1</v>
      </c>
      <c r="AS79" s="6">
        <v>1.1000000000000001</v>
      </c>
      <c r="AW79" s="6">
        <v>3.6</v>
      </c>
      <c r="AX79" s="6">
        <v>0.9</v>
      </c>
      <c r="AY79" s="6">
        <v>0.3</v>
      </c>
      <c r="AZ79" s="6">
        <v>935.71199999999999</v>
      </c>
      <c r="BA79" s="6">
        <v>0.7</v>
      </c>
      <c r="BB79" s="6">
        <v>-9.8699999999999992</v>
      </c>
      <c r="BC79" s="6">
        <v>1.4</v>
      </c>
      <c r="BD79" s="6">
        <v>2.5310000000000001</v>
      </c>
      <c r="BE79" s="6">
        <v>11.73</v>
      </c>
    </row>
    <row r="80" spans="1:57" x14ac:dyDescent="0.3">
      <c r="A80" s="6">
        <v>48.689500000000002</v>
      </c>
      <c r="B80" s="6">
        <v>0.58289999999999997</v>
      </c>
      <c r="C80" s="6">
        <v>16.554400000000001</v>
      </c>
      <c r="D80" s="6">
        <v>0.2414</v>
      </c>
      <c r="E80" s="6">
        <v>7.7192999999999996</v>
      </c>
      <c r="F80" s="6">
        <f t="shared" si="1"/>
        <v>7.9365117199999995</v>
      </c>
      <c r="G80" s="6">
        <v>0.1762</v>
      </c>
      <c r="H80" s="6">
        <v>8.5266999999999999</v>
      </c>
      <c r="I80" s="6">
        <v>12.632899999999999</v>
      </c>
      <c r="J80" s="6">
        <v>2.3182</v>
      </c>
      <c r="K80" s="6">
        <v>0.98960000000000004</v>
      </c>
      <c r="L80" s="6">
        <v>0.1356</v>
      </c>
      <c r="M80" s="6">
        <v>0</v>
      </c>
      <c r="N80" s="6">
        <v>1.0032000000000001</v>
      </c>
      <c r="Q80" s="6">
        <v>38.200000000000003</v>
      </c>
      <c r="R80" s="6">
        <v>297.60000000000002</v>
      </c>
      <c r="S80" s="6">
        <v>38.4</v>
      </c>
      <c r="T80" s="6">
        <v>55.2</v>
      </c>
      <c r="U80" s="6">
        <v>263.89999999999998</v>
      </c>
      <c r="V80" s="6">
        <v>61.8</v>
      </c>
      <c r="X80" s="6">
        <v>18.2</v>
      </c>
      <c r="Y80" s="6">
        <v>535.79999999999995</v>
      </c>
      <c r="Z80" s="6">
        <v>11.7</v>
      </c>
      <c r="AA80" s="6">
        <v>67.099999999999994</v>
      </c>
      <c r="AB80" s="6">
        <v>0.8</v>
      </c>
      <c r="AC80" s="6">
        <v>0.1</v>
      </c>
      <c r="AD80" s="6">
        <v>170.3</v>
      </c>
      <c r="AE80" s="6">
        <v>5.2</v>
      </c>
      <c r="AF80" s="6">
        <v>12.2</v>
      </c>
      <c r="AG80" s="6">
        <v>1.8</v>
      </c>
      <c r="AH80" s="6">
        <v>7.6</v>
      </c>
      <c r="AI80" s="6">
        <v>1.9</v>
      </c>
      <c r="AJ80" s="6">
        <v>0.5</v>
      </c>
      <c r="AK80" s="6">
        <v>2</v>
      </c>
      <c r="AL80" s="6">
        <v>0.4</v>
      </c>
      <c r="AM80" s="6">
        <v>2.2000000000000002</v>
      </c>
      <c r="AN80" s="6">
        <v>0.4</v>
      </c>
      <c r="AO80" s="6">
        <v>1.4</v>
      </c>
      <c r="AP80" s="6">
        <v>0.1</v>
      </c>
      <c r="AQ80" s="6">
        <v>1.4</v>
      </c>
      <c r="AR80" s="6">
        <v>0.1</v>
      </c>
      <c r="AS80" s="6">
        <v>1.1000000000000001</v>
      </c>
      <c r="AW80" s="6">
        <v>3.7</v>
      </c>
      <c r="AX80" s="6">
        <v>0.9</v>
      </c>
      <c r="AY80" s="6">
        <v>0.3</v>
      </c>
      <c r="AZ80" s="6">
        <v>919.99800000000005</v>
      </c>
      <c r="BA80" s="6">
        <v>0.7</v>
      </c>
      <c r="BB80" s="6">
        <v>-10.14</v>
      </c>
      <c r="BC80" s="6">
        <v>1.4</v>
      </c>
      <c r="BD80" s="6">
        <v>2.5209999999999999</v>
      </c>
      <c r="BE80" s="6">
        <v>12.05</v>
      </c>
    </row>
    <row r="81" spans="1:57" x14ac:dyDescent="0.3">
      <c r="A81" s="6">
        <v>48.695599999999999</v>
      </c>
      <c r="B81" s="6">
        <v>0.5857</v>
      </c>
      <c r="C81" s="6">
        <v>16.581299999999999</v>
      </c>
      <c r="D81" s="6">
        <v>0.18820000000000001</v>
      </c>
      <c r="E81" s="6">
        <v>7.7504</v>
      </c>
      <c r="F81" s="6">
        <f t="shared" si="1"/>
        <v>7.9197423599999999</v>
      </c>
      <c r="G81" s="6">
        <v>0.17710000000000001</v>
      </c>
      <c r="H81" s="6">
        <v>8.5054999999999996</v>
      </c>
      <c r="I81" s="6">
        <v>12.610799999999999</v>
      </c>
      <c r="J81" s="6">
        <v>2.3292000000000002</v>
      </c>
      <c r="K81" s="6">
        <v>0.99439999999999995</v>
      </c>
      <c r="L81" s="6">
        <v>0.13619999999999999</v>
      </c>
      <c r="M81" s="6">
        <v>0</v>
      </c>
      <c r="N81" s="6">
        <v>1.008</v>
      </c>
      <c r="Q81" s="6">
        <v>38.4</v>
      </c>
      <c r="R81" s="6">
        <v>299</v>
      </c>
      <c r="S81" s="6">
        <v>38.5</v>
      </c>
      <c r="T81" s="6">
        <v>55.4</v>
      </c>
      <c r="U81" s="6">
        <v>265.2</v>
      </c>
      <c r="V81" s="6">
        <v>62.1</v>
      </c>
      <c r="X81" s="6">
        <v>18.3</v>
      </c>
      <c r="Y81" s="6">
        <v>538.29999999999995</v>
      </c>
      <c r="Z81" s="6">
        <v>11.7</v>
      </c>
      <c r="AA81" s="6">
        <v>67.400000000000006</v>
      </c>
      <c r="AB81" s="6">
        <v>0.8</v>
      </c>
      <c r="AC81" s="6">
        <v>0.1</v>
      </c>
      <c r="AD81" s="6">
        <v>171.1</v>
      </c>
      <c r="AE81" s="6">
        <v>5.2</v>
      </c>
      <c r="AF81" s="6">
        <v>12.3</v>
      </c>
      <c r="AG81" s="6">
        <v>1.8</v>
      </c>
      <c r="AH81" s="6">
        <v>7.6</v>
      </c>
      <c r="AI81" s="6">
        <v>1.9</v>
      </c>
      <c r="AJ81" s="6">
        <v>0.5</v>
      </c>
      <c r="AK81" s="6">
        <v>2</v>
      </c>
      <c r="AL81" s="6">
        <v>0.4</v>
      </c>
      <c r="AM81" s="6">
        <v>2.2000000000000002</v>
      </c>
      <c r="AN81" s="6">
        <v>0.4</v>
      </c>
      <c r="AO81" s="6">
        <v>1.4</v>
      </c>
      <c r="AP81" s="6">
        <v>0.1</v>
      </c>
      <c r="AQ81" s="6">
        <v>1.4</v>
      </c>
      <c r="AR81" s="6">
        <v>0.1</v>
      </c>
      <c r="AS81" s="6">
        <v>1.1000000000000001</v>
      </c>
      <c r="AW81" s="6">
        <v>3.7</v>
      </c>
      <c r="AX81" s="6">
        <v>1</v>
      </c>
      <c r="AY81" s="6">
        <v>0.3</v>
      </c>
      <c r="AZ81" s="6">
        <v>901.18799999999999</v>
      </c>
      <c r="BA81" s="6">
        <v>0.7</v>
      </c>
      <c r="BB81" s="6">
        <v>-10.47</v>
      </c>
      <c r="BC81" s="6">
        <v>1.4</v>
      </c>
      <c r="BD81" s="6">
        <v>2.5110000000000001</v>
      </c>
      <c r="BE81" s="6">
        <v>12.4</v>
      </c>
    </row>
    <row r="82" spans="1:57" x14ac:dyDescent="0.3">
      <c r="A82" s="6">
        <v>48.702599999999997</v>
      </c>
      <c r="B82" s="6">
        <v>0.58850000000000002</v>
      </c>
      <c r="C82" s="6">
        <v>16.607099999999999</v>
      </c>
      <c r="D82" s="6">
        <v>0.13789999999999999</v>
      </c>
      <c r="E82" s="6">
        <v>7.7784000000000004</v>
      </c>
      <c r="F82" s="6">
        <f t="shared" si="1"/>
        <v>7.9024824200000001</v>
      </c>
      <c r="G82" s="6">
        <v>0.1779</v>
      </c>
      <c r="H82" s="6">
        <v>8.4848999999999997</v>
      </c>
      <c r="I82" s="6">
        <v>12.5886</v>
      </c>
      <c r="J82" s="6">
        <v>2.3403999999999998</v>
      </c>
      <c r="K82" s="6">
        <v>0.99909999999999999</v>
      </c>
      <c r="L82" s="6">
        <v>0.13689999999999999</v>
      </c>
      <c r="M82" s="6">
        <v>0</v>
      </c>
      <c r="N82" s="6">
        <v>1.0127999999999999</v>
      </c>
      <c r="Q82" s="6">
        <v>38.6</v>
      </c>
      <c r="R82" s="6">
        <v>300.39999999999998</v>
      </c>
      <c r="S82" s="6">
        <v>38.700000000000003</v>
      </c>
      <c r="T82" s="6">
        <v>55.7</v>
      </c>
      <c r="U82" s="6">
        <v>266.5</v>
      </c>
      <c r="V82" s="6">
        <v>62.4</v>
      </c>
      <c r="X82" s="6">
        <v>18.3</v>
      </c>
      <c r="Y82" s="6">
        <v>540.9</v>
      </c>
      <c r="Z82" s="6">
        <v>11.8</v>
      </c>
      <c r="AA82" s="6">
        <v>67.7</v>
      </c>
      <c r="AB82" s="6">
        <v>0.8</v>
      </c>
      <c r="AC82" s="6">
        <v>0.1</v>
      </c>
      <c r="AD82" s="6">
        <v>171.9</v>
      </c>
      <c r="AE82" s="6">
        <v>5.2</v>
      </c>
      <c r="AF82" s="6">
        <v>12.3</v>
      </c>
      <c r="AG82" s="6">
        <v>1.8</v>
      </c>
      <c r="AH82" s="6">
        <v>7.7</v>
      </c>
      <c r="AI82" s="6">
        <v>1.9</v>
      </c>
      <c r="AJ82" s="6">
        <v>0.5</v>
      </c>
      <c r="AK82" s="6">
        <v>2.1</v>
      </c>
      <c r="AL82" s="6">
        <v>0.4</v>
      </c>
      <c r="AM82" s="6">
        <v>2.2000000000000002</v>
      </c>
      <c r="AN82" s="6">
        <v>0.4</v>
      </c>
      <c r="AO82" s="6">
        <v>1.4</v>
      </c>
      <c r="AP82" s="6">
        <v>0.1</v>
      </c>
      <c r="AQ82" s="6">
        <v>1.4</v>
      </c>
      <c r="AR82" s="6">
        <v>0.1</v>
      </c>
      <c r="AS82" s="6">
        <v>1.1000000000000001</v>
      </c>
      <c r="AW82" s="6">
        <v>3.7</v>
      </c>
      <c r="AX82" s="6">
        <v>1</v>
      </c>
      <c r="AY82" s="6">
        <v>0.3</v>
      </c>
      <c r="AZ82" s="6">
        <v>877.87699999999995</v>
      </c>
      <c r="BA82" s="6">
        <v>0.7</v>
      </c>
      <c r="BB82" s="6">
        <v>-10.9</v>
      </c>
      <c r="BC82" s="6">
        <v>1.4</v>
      </c>
      <c r="BD82" s="6">
        <v>2.5009999999999999</v>
      </c>
      <c r="BE82" s="6">
        <v>12.81</v>
      </c>
    </row>
    <row r="83" spans="1:57" x14ac:dyDescent="0.3">
      <c r="A83" s="6">
        <v>48.710799999999999</v>
      </c>
      <c r="B83" s="6">
        <v>0.59140000000000004</v>
      </c>
      <c r="C83" s="6">
        <v>16.631499999999999</v>
      </c>
      <c r="D83" s="6">
        <v>9.1300000000000006E-2</v>
      </c>
      <c r="E83" s="6">
        <v>7.8028000000000004</v>
      </c>
      <c r="F83" s="6">
        <f t="shared" si="1"/>
        <v>7.88495174</v>
      </c>
      <c r="G83" s="6">
        <v>0.17879999999999999</v>
      </c>
      <c r="H83" s="6">
        <v>8.4647000000000006</v>
      </c>
      <c r="I83" s="6">
        <v>12.5662</v>
      </c>
      <c r="J83" s="6">
        <v>2.3517000000000001</v>
      </c>
      <c r="K83" s="6">
        <v>1.0039</v>
      </c>
      <c r="L83" s="6">
        <v>0.13750000000000001</v>
      </c>
      <c r="M83" s="6">
        <v>0</v>
      </c>
      <c r="N83" s="6">
        <v>1.0177</v>
      </c>
      <c r="Q83" s="6">
        <v>38.799999999999997</v>
      </c>
      <c r="R83" s="6">
        <v>301.89999999999998</v>
      </c>
      <c r="S83" s="6">
        <v>38.9</v>
      </c>
      <c r="T83" s="6">
        <v>56</v>
      </c>
      <c r="U83" s="6">
        <v>267.8</v>
      </c>
      <c r="V83" s="6">
        <v>62.7</v>
      </c>
      <c r="X83" s="6">
        <v>18.399999999999999</v>
      </c>
      <c r="Y83" s="6">
        <v>543.5</v>
      </c>
      <c r="Z83" s="6">
        <v>11.8</v>
      </c>
      <c r="AA83" s="6">
        <v>68.099999999999994</v>
      </c>
      <c r="AB83" s="6">
        <v>0.8</v>
      </c>
      <c r="AC83" s="6">
        <v>0.1</v>
      </c>
      <c r="AD83" s="6">
        <v>172.7</v>
      </c>
      <c r="AE83" s="6">
        <v>5.2</v>
      </c>
      <c r="AF83" s="6">
        <v>12.4</v>
      </c>
      <c r="AG83" s="6">
        <v>1.8</v>
      </c>
      <c r="AH83" s="6">
        <v>7.7</v>
      </c>
      <c r="AI83" s="6">
        <v>1.9</v>
      </c>
      <c r="AJ83" s="6">
        <v>0.6</v>
      </c>
      <c r="AK83" s="6">
        <v>2.1</v>
      </c>
      <c r="AL83" s="6">
        <v>0.4</v>
      </c>
      <c r="AM83" s="6">
        <v>2.2000000000000002</v>
      </c>
      <c r="AN83" s="6">
        <v>0.4</v>
      </c>
      <c r="AO83" s="6">
        <v>1.4</v>
      </c>
      <c r="AP83" s="6">
        <v>0.1</v>
      </c>
      <c r="AQ83" s="6">
        <v>1.4</v>
      </c>
      <c r="AR83" s="6">
        <v>0.1</v>
      </c>
      <c r="AS83" s="6">
        <v>1.1000000000000001</v>
      </c>
      <c r="AW83" s="6">
        <v>3.7</v>
      </c>
      <c r="AX83" s="6">
        <v>1</v>
      </c>
      <c r="AY83" s="6">
        <v>0.3</v>
      </c>
      <c r="AZ83" s="6">
        <v>847.20600000000002</v>
      </c>
      <c r="BA83" s="6">
        <v>0.7</v>
      </c>
      <c r="BB83" s="6">
        <v>-11.49</v>
      </c>
      <c r="BC83" s="6">
        <v>1.4</v>
      </c>
      <c r="BD83" s="6">
        <v>2.492</v>
      </c>
      <c r="BE83" s="6">
        <v>13.29</v>
      </c>
    </row>
    <row r="84" spans="1:57" x14ac:dyDescent="0.3">
      <c r="A84" s="6">
        <v>48.72</v>
      </c>
      <c r="B84" s="6">
        <v>0.59419999999999995</v>
      </c>
      <c r="C84" s="6">
        <v>16.654399999999999</v>
      </c>
      <c r="D84" s="6">
        <v>5.0099999999999999E-2</v>
      </c>
      <c r="E84" s="6">
        <v>7.8221999999999996</v>
      </c>
      <c r="F84" s="6">
        <f t="shared" si="1"/>
        <v>7.8672799799999993</v>
      </c>
      <c r="G84" s="6">
        <v>0.17960000000000001</v>
      </c>
      <c r="H84" s="6">
        <v>8.4451000000000001</v>
      </c>
      <c r="I84" s="6">
        <v>12.5435</v>
      </c>
      <c r="J84" s="6">
        <v>2.363</v>
      </c>
      <c r="K84" s="6">
        <v>1.0087999999999999</v>
      </c>
      <c r="L84" s="6">
        <v>0.13819999999999999</v>
      </c>
      <c r="M84" s="6">
        <v>0</v>
      </c>
      <c r="N84" s="6">
        <v>1.0226</v>
      </c>
      <c r="Q84" s="6">
        <v>39</v>
      </c>
      <c r="R84" s="6">
        <v>303.3</v>
      </c>
      <c r="S84" s="6">
        <v>39.1</v>
      </c>
      <c r="T84" s="6">
        <v>56.2</v>
      </c>
      <c r="U84" s="6">
        <v>269.10000000000002</v>
      </c>
      <c r="V84" s="6">
        <v>63</v>
      </c>
      <c r="X84" s="6">
        <v>18.5</v>
      </c>
      <c r="Y84" s="6">
        <v>546.1</v>
      </c>
      <c r="Z84" s="6">
        <v>11.9</v>
      </c>
      <c r="AA84" s="6">
        <v>68.400000000000006</v>
      </c>
      <c r="AB84" s="6">
        <v>0.8</v>
      </c>
      <c r="AC84" s="6">
        <v>0.1</v>
      </c>
      <c r="AD84" s="6">
        <v>173.6</v>
      </c>
      <c r="AE84" s="6">
        <v>5.3</v>
      </c>
      <c r="AF84" s="6">
        <v>12.4</v>
      </c>
      <c r="AG84" s="6">
        <v>1.8</v>
      </c>
      <c r="AH84" s="6">
        <v>7.7</v>
      </c>
      <c r="AI84" s="6">
        <v>1.9</v>
      </c>
      <c r="AJ84" s="6">
        <v>0.6</v>
      </c>
      <c r="AK84" s="6">
        <v>2.1</v>
      </c>
      <c r="AL84" s="6">
        <v>0.4</v>
      </c>
      <c r="AM84" s="6">
        <v>2.2000000000000002</v>
      </c>
      <c r="AN84" s="6">
        <v>0.4</v>
      </c>
      <c r="AO84" s="6">
        <v>1.4</v>
      </c>
      <c r="AP84" s="6">
        <v>0.1</v>
      </c>
      <c r="AQ84" s="6">
        <v>1.4</v>
      </c>
      <c r="AR84" s="6">
        <v>0.1</v>
      </c>
      <c r="AS84" s="6">
        <v>1.1000000000000001</v>
      </c>
      <c r="AW84" s="6">
        <v>3.7</v>
      </c>
      <c r="AX84" s="6">
        <v>1</v>
      </c>
      <c r="AY84" s="6">
        <v>0.3</v>
      </c>
      <c r="AZ84" s="6">
        <v>803.33600000000001</v>
      </c>
      <c r="BA84" s="6">
        <v>0.7</v>
      </c>
      <c r="BB84" s="6">
        <v>-12.4</v>
      </c>
      <c r="BC84" s="6">
        <v>1.4</v>
      </c>
      <c r="BD84" s="6">
        <v>2.4830000000000001</v>
      </c>
      <c r="BE84" s="6">
        <v>13.91</v>
      </c>
    </row>
    <row r="85" spans="1:57" x14ac:dyDescent="0.3">
      <c r="A85" s="14">
        <v>48.730400000000003</v>
      </c>
      <c r="B85" s="14">
        <v>0.59709999999999996</v>
      </c>
      <c r="C85" s="14">
        <v>16.675599999999999</v>
      </c>
      <c r="D85" s="14">
        <v>1.7000000000000001E-2</v>
      </c>
      <c r="E85" s="14">
        <v>7.8343999999999996</v>
      </c>
      <c r="F85" s="14">
        <f t="shared" si="1"/>
        <v>7.8496965999999997</v>
      </c>
      <c r="G85" s="14">
        <v>0.18049999999999999</v>
      </c>
      <c r="H85" s="14">
        <v>8.4260000000000002</v>
      </c>
      <c r="I85" s="14">
        <v>12.5205</v>
      </c>
      <c r="J85" s="14">
        <v>2.3744999999999998</v>
      </c>
      <c r="K85" s="14">
        <v>1.0137</v>
      </c>
      <c r="L85" s="14">
        <v>0.1389</v>
      </c>
      <c r="M85" s="14">
        <v>0</v>
      </c>
      <c r="N85" s="14">
        <v>1.0276000000000001</v>
      </c>
      <c r="O85" s="14"/>
      <c r="P85" s="14"/>
      <c r="Q85" s="14">
        <v>39.200000000000003</v>
      </c>
      <c r="R85" s="14">
        <v>304.8</v>
      </c>
      <c r="S85" s="14">
        <v>39.299999999999997</v>
      </c>
      <c r="T85" s="14">
        <v>56.5</v>
      </c>
      <c r="U85" s="14">
        <v>270.39999999999998</v>
      </c>
      <c r="V85" s="14">
        <v>63.3</v>
      </c>
      <c r="W85" s="14"/>
      <c r="X85" s="14">
        <v>18.600000000000001</v>
      </c>
      <c r="Y85" s="14">
        <v>548.79999999999995</v>
      </c>
      <c r="Z85" s="14">
        <v>11.9</v>
      </c>
      <c r="AA85" s="14">
        <v>68.7</v>
      </c>
      <c r="AB85" s="14">
        <v>0.8</v>
      </c>
      <c r="AC85" s="14">
        <v>0.1</v>
      </c>
      <c r="AD85" s="14">
        <v>174.4</v>
      </c>
      <c r="AE85" s="14">
        <v>5.3</v>
      </c>
      <c r="AF85" s="14">
        <v>12.5</v>
      </c>
      <c r="AG85" s="14">
        <v>1.8</v>
      </c>
      <c r="AH85" s="14">
        <v>7.8</v>
      </c>
      <c r="AI85" s="14">
        <v>1.9</v>
      </c>
      <c r="AJ85" s="14">
        <v>0.6</v>
      </c>
      <c r="AK85" s="14">
        <v>2.1</v>
      </c>
      <c r="AL85" s="14">
        <v>0.4</v>
      </c>
      <c r="AM85" s="14">
        <v>2.2000000000000002</v>
      </c>
      <c r="AN85" s="14">
        <v>0.4</v>
      </c>
      <c r="AO85" s="14">
        <v>1.4</v>
      </c>
      <c r="AP85" s="14">
        <v>0.1</v>
      </c>
      <c r="AQ85" s="14">
        <v>1.4</v>
      </c>
      <c r="AR85" s="14">
        <v>0.1</v>
      </c>
      <c r="AS85" s="14">
        <v>1.1000000000000001</v>
      </c>
      <c r="AT85" s="14"/>
      <c r="AU85" s="14"/>
      <c r="AV85" s="14"/>
      <c r="AW85" s="14">
        <v>3.7</v>
      </c>
      <c r="AX85" s="14">
        <v>1</v>
      </c>
      <c r="AY85" s="14">
        <v>0.3</v>
      </c>
      <c r="AZ85" s="14">
        <v>727.59299999999996</v>
      </c>
      <c r="BA85" s="14">
        <v>0.7</v>
      </c>
      <c r="BB85" s="14">
        <v>-14.15</v>
      </c>
      <c r="BC85" s="14">
        <v>1.4</v>
      </c>
      <c r="BD85" s="14">
        <v>2.4790000000000001</v>
      </c>
      <c r="BE85" s="14">
        <v>14.86</v>
      </c>
    </row>
  </sheetData>
  <mergeCells count="1">
    <mergeCell ref="A4:AX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1F706-62FB-46C0-B17A-57D2D41A3E8D}">
  <dimension ref="A1:BP151"/>
  <sheetViews>
    <sheetView zoomScaleNormal="100" workbookViewId="0">
      <pane ySplit="12" topLeftCell="A13" activePane="bottomLeft" state="frozen"/>
      <selection activeCell="B1" sqref="B1"/>
      <selection pane="bottomLeft" activeCell="A13" sqref="A13"/>
    </sheetView>
  </sheetViews>
  <sheetFormatPr defaultRowHeight="15.6" x14ac:dyDescent="0.3"/>
  <cols>
    <col min="1" max="1" width="26.77734375" style="1" customWidth="1"/>
    <col min="2" max="2" width="63.21875" style="1" customWidth="1"/>
    <col min="3" max="7" width="8.88671875" style="2"/>
    <col min="8" max="8" width="9.44140625" style="2" bestFit="1" customWidth="1"/>
    <col min="9" max="14" width="8.88671875" style="2"/>
    <col min="15" max="15" width="14.44140625" style="2" customWidth="1"/>
    <col min="16" max="16" width="9.33203125" style="2" bestFit="1" customWidth="1"/>
    <col min="17" max="17" width="8.77734375" style="2" customWidth="1"/>
    <col min="18" max="16384" width="8.88671875" style="2"/>
  </cols>
  <sheetData>
    <row r="1" spans="1:68" x14ac:dyDescent="0.3">
      <c r="A1" s="137" t="s">
        <v>783</v>
      </c>
    </row>
    <row r="2" spans="1:68" x14ac:dyDescent="0.3">
      <c r="A2" s="137" t="s">
        <v>810</v>
      </c>
    </row>
    <row r="4" spans="1:68" ht="18" x14ac:dyDescent="0.4">
      <c r="B4" s="1" t="s">
        <v>809</v>
      </c>
      <c r="C4" s="2" t="s">
        <v>808</v>
      </c>
    </row>
    <row r="5" spans="1:68" ht="18" x14ac:dyDescent="0.4">
      <c r="C5" s="2" t="s">
        <v>807</v>
      </c>
      <c r="D5" s="2" t="s">
        <v>806</v>
      </c>
    </row>
    <row r="6" spans="1:68" ht="18" x14ac:dyDescent="0.4">
      <c r="C6" s="2" t="s">
        <v>805</v>
      </c>
      <c r="D6" s="2" t="s">
        <v>804</v>
      </c>
    </row>
    <row r="7" spans="1:68" ht="18" x14ac:dyDescent="0.4">
      <c r="C7" s="2" t="s">
        <v>803</v>
      </c>
      <c r="D7" s="2" t="s">
        <v>802</v>
      </c>
    </row>
    <row r="8" spans="1:68" ht="18" x14ac:dyDescent="0.4">
      <c r="C8" s="2" t="s">
        <v>801</v>
      </c>
    </row>
    <row r="9" spans="1:68" ht="18" x14ac:dyDescent="0.4">
      <c r="C9" s="2" t="s">
        <v>800</v>
      </c>
      <c r="D9" s="2" t="s">
        <v>799</v>
      </c>
    </row>
    <row r="11" spans="1:68" ht="18.600000000000001" x14ac:dyDescent="0.3">
      <c r="C11" s="153" t="s">
        <v>315</v>
      </c>
      <c r="D11" s="153" t="s">
        <v>313</v>
      </c>
      <c r="E11" s="153" t="s">
        <v>780</v>
      </c>
      <c r="F11" s="153" t="s">
        <v>145</v>
      </c>
      <c r="G11" s="153" t="s">
        <v>144</v>
      </c>
      <c r="H11" s="153" t="s">
        <v>143</v>
      </c>
      <c r="I11" s="153" t="s">
        <v>311</v>
      </c>
      <c r="J11" s="153" t="s">
        <v>310</v>
      </c>
      <c r="K11" s="154" t="s">
        <v>314</v>
      </c>
      <c r="L11" s="153" t="s">
        <v>309</v>
      </c>
      <c r="M11" s="158" t="s">
        <v>138</v>
      </c>
      <c r="N11" s="160"/>
      <c r="O11" s="91"/>
      <c r="P11" s="159" t="s">
        <v>136</v>
      </c>
      <c r="Q11" s="158" t="s">
        <v>733</v>
      </c>
      <c r="R11" s="158" t="s">
        <v>302</v>
      </c>
      <c r="S11" s="158" t="s">
        <v>297</v>
      </c>
      <c r="T11" s="158" t="s">
        <v>306</v>
      </c>
      <c r="U11" s="158" t="s">
        <v>135</v>
      </c>
      <c r="V11" s="158" t="s">
        <v>299</v>
      </c>
      <c r="W11" s="158" t="s">
        <v>305</v>
      </c>
      <c r="X11" s="158" t="s">
        <v>290</v>
      </c>
      <c r="Y11" s="158" t="s">
        <v>288</v>
      </c>
      <c r="Z11" s="158" t="s">
        <v>293</v>
      </c>
      <c r="AA11" s="158" t="s">
        <v>134</v>
      </c>
      <c r="AB11" s="158" t="s">
        <v>292</v>
      </c>
      <c r="AC11" s="158" t="s">
        <v>284</v>
      </c>
      <c r="AD11" s="158" t="s">
        <v>289</v>
      </c>
      <c r="AE11" s="158" t="s">
        <v>298</v>
      </c>
      <c r="AF11" s="61" t="s">
        <v>308</v>
      </c>
      <c r="AG11" s="158" t="s">
        <v>285</v>
      </c>
      <c r="AH11" s="158" t="s">
        <v>304</v>
      </c>
      <c r="AI11" s="159" t="s">
        <v>133</v>
      </c>
      <c r="AJ11" s="158" t="s">
        <v>295</v>
      </c>
      <c r="AK11" s="158" t="s">
        <v>132</v>
      </c>
      <c r="AL11" s="158" t="s">
        <v>131</v>
      </c>
      <c r="AM11" s="158" t="s">
        <v>296</v>
      </c>
      <c r="AN11" s="158" t="s">
        <v>130</v>
      </c>
      <c r="AO11" s="158" t="s">
        <v>300</v>
      </c>
      <c r="AP11" s="158" t="s">
        <v>307</v>
      </c>
      <c r="AQ11" s="158" t="s">
        <v>294</v>
      </c>
      <c r="AR11" s="158" t="s">
        <v>301</v>
      </c>
      <c r="AS11" s="158" t="s">
        <v>129</v>
      </c>
      <c r="AT11" s="158" t="s">
        <v>283</v>
      </c>
      <c r="AU11" s="158" t="s">
        <v>291</v>
      </c>
      <c r="AV11" s="158" t="s">
        <v>128</v>
      </c>
      <c r="AW11" s="158" t="s">
        <v>502</v>
      </c>
      <c r="AX11" s="158" t="s">
        <v>281</v>
      </c>
      <c r="AY11" s="158" t="s">
        <v>287</v>
      </c>
      <c r="AZ11" s="158" t="s">
        <v>280</v>
      </c>
      <c r="BA11" s="158" t="s">
        <v>127</v>
      </c>
      <c r="BB11" s="158" t="s">
        <v>282</v>
      </c>
      <c r="BC11" s="158" t="s">
        <v>125</v>
      </c>
      <c r="BD11" s="158" t="s">
        <v>286</v>
      </c>
      <c r="BE11" s="158" t="s">
        <v>124</v>
      </c>
      <c r="BF11" s="158" t="s">
        <v>123</v>
      </c>
    </row>
    <row r="12" spans="1:68" ht="19.8" x14ac:dyDescent="0.4">
      <c r="A12" s="113" t="s">
        <v>731</v>
      </c>
      <c r="B12" s="113" t="s">
        <v>798</v>
      </c>
      <c r="C12" s="150" t="s">
        <v>137</v>
      </c>
      <c r="D12" s="150" t="s">
        <v>137</v>
      </c>
      <c r="E12" s="150" t="s">
        <v>137</v>
      </c>
      <c r="F12" s="150" t="s">
        <v>137</v>
      </c>
      <c r="G12" s="150" t="s">
        <v>137</v>
      </c>
      <c r="H12" s="150" t="s">
        <v>137</v>
      </c>
      <c r="I12" s="150" t="s">
        <v>137</v>
      </c>
      <c r="J12" s="150" t="s">
        <v>137</v>
      </c>
      <c r="K12" s="150" t="s">
        <v>137</v>
      </c>
      <c r="L12" s="150" t="s">
        <v>137</v>
      </c>
      <c r="M12" s="49" t="s">
        <v>137</v>
      </c>
      <c r="N12" s="5" t="s">
        <v>15</v>
      </c>
      <c r="O12" s="157" t="s">
        <v>797</v>
      </c>
      <c r="P12" s="49" t="s">
        <v>122</v>
      </c>
      <c r="Q12" s="49" t="s">
        <v>122</v>
      </c>
      <c r="R12" s="49" t="s">
        <v>122</v>
      </c>
      <c r="S12" s="49" t="s">
        <v>122</v>
      </c>
      <c r="T12" s="49" t="s">
        <v>122</v>
      </c>
      <c r="U12" s="49" t="s">
        <v>122</v>
      </c>
      <c r="V12" s="49" t="s">
        <v>122</v>
      </c>
      <c r="W12" s="49" t="s">
        <v>122</v>
      </c>
      <c r="X12" s="49" t="s">
        <v>122</v>
      </c>
      <c r="Y12" s="49" t="s">
        <v>122</v>
      </c>
      <c r="Z12" s="49" t="s">
        <v>122</v>
      </c>
      <c r="AA12" s="49" t="s">
        <v>122</v>
      </c>
      <c r="AB12" s="49" t="s">
        <v>122</v>
      </c>
      <c r="AC12" s="49" t="s">
        <v>122</v>
      </c>
      <c r="AD12" s="49" t="s">
        <v>122</v>
      </c>
      <c r="AE12" s="49" t="s">
        <v>122</v>
      </c>
      <c r="AF12" s="49" t="s">
        <v>122</v>
      </c>
      <c r="AG12" s="49" t="s">
        <v>122</v>
      </c>
      <c r="AH12" s="49" t="s">
        <v>122</v>
      </c>
      <c r="AI12" s="49" t="s">
        <v>122</v>
      </c>
      <c r="AJ12" s="49" t="s">
        <v>122</v>
      </c>
      <c r="AK12" s="49" t="s">
        <v>122</v>
      </c>
      <c r="AL12" s="49" t="s">
        <v>122</v>
      </c>
      <c r="AM12" s="49" t="s">
        <v>122</v>
      </c>
      <c r="AN12" s="49" t="s">
        <v>122</v>
      </c>
      <c r="AO12" s="49" t="s">
        <v>122</v>
      </c>
      <c r="AP12" s="49" t="s">
        <v>122</v>
      </c>
      <c r="AQ12" s="49" t="s">
        <v>122</v>
      </c>
      <c r="AR12" s="49" t="s">
        <v>122</v>
      </c>
      <c r="AS12" s="49" t="s">
        <v>122</v>
      </c>
      <c r="AT12" s="49" t="s">
        <v>122</v>
      </c>
      <c r="AU12" s="49" t="s">
        <v>122</v>
      </c>
      <c r="AV12" s="49" t="s">
        <v>122</v>
      </c>
      <c r="AW12" s="49" t="s">
        <v>122</v>
      </c>
      <c r="AX12" s="49" t="s">
        <v>122</v>
      </c>
      <c r="AY12" s="49" t="s">
        <v>122</v>
      </c>
      <c r="AZ12" s="49" t="s">
        <v>122</v>
      </c>
      <c r="BA12" s="49" t="s">
        <v>122</v>
      </c>
      <c r="BB12" s="49" t="s">
        <v>122</v>
      </c>
      <c r="BC12" s="49" t="s">
        <v>122</v>
      </c>
      <c r="BD12" s="49" t="s">
        <v>122</v>
      </c>
      <c r="BE12" s="49" t="s">
        <v>122</v>
      </c>
      <c r="BF12" s="49" t="s">
        <v>122</v>
      </c>
      <c r="BG12" s="156" t="s">
        <v>625</v>
      </c>
      <c r="BH12" s="156" t="s">
        <v>499</v>
      </c>
      <c r="BI12" s="156" t="s">
        <v>501</v>
      </c>
      <c r="BJ12" s="156" t="s">
        <v>634</v>
      </c>
      <c r="BK12" s="156" t="s">
        <v>500</v>
      </c>
      <c r="BL12" s="156" t="s">
        <v>633</v>
      </c>
      <c r="BM12" s="156" t="s">
        <v>275</v>
      </c>
      <c r="BN12" s="156" t="s">
        <v>267</v>
      </c>
      <c r="BO12" s="156" t="s">
        <v>273</v>
      </c>
      <c r="BP12" s="156" t="s">
        <v>268</v>
      </c>
    </row>
    <row r="13" spans="1:68" x14ac:dyDescent="0.3">
      <c r="B13" s="1" t="s">
        <v>796</v>
      </c>
      <c r="C13" s="6">
        <v>48.73</v>
      </c>
      <c r="D13" s="6">
        <v>16.68</v>
      </c>
      <c r="E13" s="6">
        <v>7.85</v>
      </c>
      <c r="F13" s="6">
        <v>0.182</v>
      </c>
      <c r="G13" s="6">
        <v>8.43</v>
      </c>
      <c r="H13" s="6">
        <v>12.52</v>
      </c>
      <c r="I13" s="6">
        <v>2.37</v>
      </c>
      <c r="J13" s="6">
        <v>1.01</v>
      </c>
      <c r="K13" s="6">
        <v>0.6</v>
      </c>
      <c r="L13" s="6">
        <v>0.14000000000000001</v>
      </c>
      <c r="M13" s="6">
        <f>C13+K13+D13+E13+F13+G13+H13+I13+J13+L13</f>
        <v>98.511999999999986</v>
      </c>
      <c r="N13" s="17">
        <f>G13/40.3/(G13/40.3+E13/71.85)</f>
        <v>0.65690057106416633</v>
      </c>
      <c r="O13" s="6">
        <f>E13/G13</f>
        <v>0.93119810201660735</v>
      </c>
      <c r="P13" s="6">
        <v>174.4</v>
      </c>
      <c r="Q13" s="6"/>
      <c r="R13" s="6"/>
      <c r="S13" s="6">
        <v>12.5</v>
      </c>
      <c r="T13" s="6">
        <v>39.299999999999997</v>
      </c>
      <c r="U13" s="6"/>
      <c r="V13" s="6">
        <v>0.1</v>
      </c>
      <c r="W13" s="6">
        <v>270.39999999999998</v>
      </c>
      <c r="X13" s="6">
        <v>2.2000000000000002</v>
      </c>
      <c r="Y13" s="6">
        <v>1.4</v>
      </c>
      <c r="Z13" s="6">
        <v>0.6</v>
      </c>
      <c r="AA13" s="6"/>
      <c r="AB13" s="6">
        <v>2.1</v>
      </c>
      <c r="AC13" s="6">
        <v>1.1000000000000001</v>
      </c>
      <c r="AD13" s="6">
        <v>0.4</v>
      </c>
      <c r="AE13" s="6">
        <v>5.3</v>
      </c>
      <c r="AF13" s="6"/>
      <c r="AG13" s="6">
        <v>0.1</v>
      </c>
      <c r="AH13" s="6"/>
      <c r="AI13" s="6">
        <v>0.8</v>
      </c>
      <c r="AJ13" s="6">
        <v>7.8</v>
      </c>
      <c r="AK13" s="6">
        <v>56.5</v>
      </c>
      <c r="AL13" s="6">
        <v>3.7</v>
      </c>
      <c r="AM13" s="6">
        <v>1.8</v>
      </c>
      <c r="AN13" s="6">
        <v>18.600000000000001</v>
      </c>
      <c r="AO13" s="6"/>
      <c r="AP13" s="6">
        <v>39.200000000000003</v>
      </c>
      <c r="AQ13" s="6">
        <v>1.9</v>
      </c>
      <c r="AR13" s="6"/>
      <c r="AS13" s="6">
        <v>548.79999999999995</v>
      </c>
      <c r="AT13" s="6"/>
      <c r="AU13" s="6">
        <v>0.4</v>
      </c>
      <c r="AV13" s="6">
        <v>1</v>
      </c>
      <c r="AW13" s="6">
        <f>SUM((K13/1.6681)*10000)</f>
        <v>3596.9066602721659</v>
      </c>
      <c r="AX13" s="6"/>
      <c r="AY13" s="6">
        <v>0.1</v>
      </c>
      <c r="AZ13" s="6">
        <v>0.3</v>
      </c>
      <c r="BA13" s="6">
        <v>304.8</v>
      </c>
      <c r="BB13" s="6"/>
      <c r="BC13" s="6">
        <v>11.9</v>
      </c>
      <c r="BD13" s="6">
        <v>1.4</v>
      </c>
      <c r="BE13" s="6">
        <v>63.3</v>
      </c>
      <c r="BF13" s="6">
        <v>68.7</v>
      </c>
      <c r="BG13" s="6">
        <f>AV13/AE13</f>
        <v>0.18867924528301888</v>
      </c>
      <c r="BH13" s="6">
        <f>X13/BD13/1.49</f>
        <v>1.0546500479386387</v>
      </c>
      <c r="BI13" s="6">
        <f>AE13/AQ13/1.55</f>
        <v>1.7996604414261461</v>
      </c>
      <c r="BJ13" s="6">
        <f>AE13/BD13/1.39</f>
        <v>2.7235354573484076</v>
      </c>
      <c r="BK13" s="6">
        <f>S13/BD13/3.6</f>
        <v>2.4801587301587302</v>
      </c>
      <c r="BL13" s="6">
        <f>AB13/BD13/1.5</f>
        <v>1.0000000000000002</v>
      </c>
      <c r="BM13" s="6">
        <f>SUM((Z13/1.02/((AQ13/2.63)*(AB13/3.68))^0.5))</f>
        <v>0.91614963805499883</v>
      </c>
      <c r="BN13" s="6">
        <f>P13/AE13</f>
        <v>32.905660377358494</v>
      </c>
      <c r="BO13" s="6">
        <f>AI13/AE13</f>
        <v>0.15094339622641512</v>
      </c>
      <c r="BP13" s="6">
        <f>S13/AL13</f>
        <v>3.3783783783783781</v>
      </c>
    </row>
    <row r="14" spans="1:68" x14ac:dyDescent="0.3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17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</row>
    <row r="15" spans="1:68" x14ac:dyDescent="0.3">
      <c r="B15" s="1" t="s">
        <v>795</v>
      </c>
      <c r="BG15" s="6"/>
      <c r="BH15" s="6"/>
      <c r="BI15" s="6"/>
      <c r="BJ15" s="6"/>
      <c r="BK15" s="6"/>
      <c r="BL15" s="6"/>
      <c r="BM15" s="6"/>
      <c r="BN15" s="6"/>
      <c r="BO15" s="6"/>
      <c r="BP15" s="6"/>
    </row>
    <row r="16" spans="1:68" x14ac:dyDescent="0.3">
      <c r="B16" s="16" t="s">
        <v>20</v>
      </c>
      <c r="BG16" s="6"/>
      <c r="BH16" s="6"/>
      <c r="BI16" s="6"/>
      <c r="BJ16" s="6"/>
      <c r="BK16" s="6"/>
      <c r="BL16" s="6"/>
      <c r="BM16" s="6"/>
      <c r="BN16" s="6"/>
      <c r="BO16" s="6"/>
      <c r="BP16" s="6"/>
    </row>
    <row r="17" spans="1:68" x14ac:dyDescent="0.3">
      <c r="A17" s="1" t="s">
        <v>336</v>
      </c>
      <c r="B17" s="1" t="s">
        <v>20</v>
      </c>
      <c r="C17" s="6">
        <v>49.79</v>
      </c>
      <c r="D17" s="6">
        <v>17.73</v>
      </c>
      <c r="E17" s="6">
        <v>11.56</v>
      </c>
      <c r="F17" s="6">
        <v>0.1104</v>
      </c>
      <c r="G17" s="6">
        <v>5.6159999999999997</v>
      </c>
      <c r="H17" s="6">
        <v>10.29</v>
      </c>
      <c r="I17" s="6">
        <v>2.6110000000000002</v>
      </c>
      <c r="J17" s="6">
        <v>0.6</v>
      </c>
      <c r="K17" s="6">
        <v>0.66459999999999997</v>
      </c>
      <c r="L17" s="6">
        <v>0.19570000000000001</v>
      </c>
      <c r="M17" s="6">
        <f>C17+K17+D17+E17+F17+G17+H17+I17+J17+L17</f>
        <v>99.167699999999996</v>
      </c>
      <c r="N17" s="17">
        <f>G17/40.3/(G17/40.3+E17/71.85)</f>
        <v>0.46413618202263313</v>
      </c>
      <c r="O17" s="6">
        <f>E17/G17</f>
        <v>2.0584045584045585</v>
      </c>
      <c r="P17" s="6">
        <v>93.01</v>
      </c>
      <c r="Q17" s="6"/>
      <c r="R17" s="6">
        <v>2.2460000000000001E-2</v>
      </c>
      <c r="S17" s="6">
        <v>8.4809999999999999</v>
      </c>
      <c r="T17" s="6">
        <v>26.47</v>
      </c>
      <c r="U17" s="6">
        <v>50.42</v>
      </c>
      <c r="V17" s="6">
        <v>0.105</v>
      </c>
      <c r="W17" s="6">
        <v>68.489999999999995</v>
      </c>
      <c r="X17" s="6">
        <v>2.8130000000000002</v>
      </c>
      <c r="Y17" s="6">
        <v>1.7644299999999999</v>
      </c>
      <c r="Z17" s="6">
        <v>0.68770000000000009</v>
      </c>
      <c r="AA17" s="6">
        <v>18.899999999999999</v>
      </c>
      <c r="AB17" s="6">
        <v>2.4329999999999998</v>
      </c>
      <c r="AC17" s="6">
        <v>0.75939999999999996</v>
      </c>
      <c r="AD17" s="6">
        <v>0.59239999999999993</v>
      </c>
      <c r="AE17" s="6">
        <v>3.8090000000000002</v>
      </c>
      <c r="AF17" s="6">
        <v>3.4159999999999999</v>
      </c>
      <c r="AG17" s="6">
        <v>0.25950000000000001</v>
      </c>
      <c r="AH17" s="6">
        <v>0.27410000000000001</v>
      </c>
      <c r="AI17" s="6">
        <v>0.48599999999999999</v>
      </c>
      <c r="AJ17" s="6">
        <v>6.5590000000000002</v>
      </c>
      <c r="AK17" s="6">
        <v>25.15</v>
      </c>
      <c r="AL17" s="6">
        <v>0.7397999999999999</v>
      </c>
      <c r="AM17" s="6">
        <v>1.3</v>
      </c>
      <c r="AN17" s="6">
        <v>10.220000000000001</v>
      </c>
      <c r="AO17" s="6">
        <v>6.6169999999999996E-3</v>
      </c>
      <c r="AP17" s="6">
        <v>34.65</v>
      </c>
      <c r="AQ17" s="6">
        <v>1.9450000000000001</v>
      </c>
      <c r="AR17" s="6">
        <v>0.4451</v>
      </c>
      <c r="AS17" s="6">
        <v>483.8</v>
      </c>
      <c r="AT17" s="6">
        <v>2.8140000000000002E-2</v>
      </c>
      <c r="AU17" s="6">
        <v>0.40970000000000001</v>
      </c>
      <c r="AV17" s="6">
        <v>0.2913</v>
      </c>
      <c r="AW17" s="6">
        <f>SUM((K17/1.6681)*10000)</f>
        <v>3984.1736106948024</v>
      </c>
      <c r="AX17" s="6">
        <v>5.7119999999999997E-2</v>
      </c>
      <c r="AY17" s="6">
        <v>0.2576</v>
      </c>
      <c r="AZ17" s="6">
        <v>0.16930000000000001</v>
      </c>
      <c r="BA17" s="6">
        <v>338.5</v>
      </c>
      <c r="BB17" s="6">
        <v>2.2620000000000001E-3</v>
      </c>
      <c r="BC17" s="6">
        <v>14.78</v>
      </c>
      <c r="BD17" s="6">
        <v>1.768</v>
      </c>
      <c r="BE17" s="6">
        <v>44.02</v>
      </c>
      <c r="BF17" s="6">
        <v>31.9</v>
      </c>
      <c r="BG17" s="6">
        <f>AV17/AE17</f>
        <v>7.6476765555263851E-2</v>
      </c>
      <c r="BH17" s="6">
        <f>X17/BD17/1.49</f>
        <v>1.0678277506149596</v>
      </c>
      <c r="BI17" s="6">
        <f>AE17/AQ17/1.55</f>
        <v>1.2634546811510075</v>
      </c>
      <c r="BJ17" s="6">
        <f>AE17/BD17/1.39</f>
        <v>1.5499365213711385</v>
      </c>
      <c r="BK17" s="6">
        <f>S17/BD17/3.6</f>
        <v>1.3324849170437407</v>
      </c>
      <c r="BL17" s="6">
        <f>AB17/BD17/1.5</f>
        <v>0.91742081447963797</v>
      </c>
      <c r="BM17" s="6">
        <f>SUM((Z17/1.02/((AQ17/2.63)*(AB17/3.68))^0.5))</f>
        <v>0.96420588723751433</v>
      </c>
      <c r="BN17" s="6">
        <f>P17/AE17</f>
        <v>24.418482541349437</v>
      </c>
      <c r="BO17" s="6">
        <f>AI17/AE17</f>
        <v>0.12759254397479652</v>
      </c>
      <c r="BP17" s="6">
        <f>S17/AL17</f>
        <v>11.463909164639093</v>
      </c>
    </row>
    <row r="18" spans="1:68" x14ac:dyDescent="0.3">
      <c r="A18" s="2" t="s">
        <v>46</v>
      </c>
      <c r="B18" s="1" t="s">
        <v>20</v>
      </c>
      <c r="C18" s="6">
        <v>48.61</v>
      </c>
      <c r="D18" s="6">
        <v>15.7</v>
      </c>
      <c r="E18" s="6">
        <v>10.16</v>
      </c>
      <c r="F18" s="6">
        <v>0.182</v>
      </c>
      <c r="G18" s="6">
        <v>7.8620000000000001</v>
      </c>
      <c r="H18" s="6">
        <v>12.22</v>
      </c>
      <c r="I18" s="6">
        <v>2.3159999999999998</v>
      </c>
      <c r="J18" s="6">
        <v>0.98619999999999997</v>
      </c>
      <c r="K18" s="6">
        <v>0.59150000000000003</v>
      </c>
      <c r="L18" s="6">
        <v>0.1273</v>
      </c>
      <c r="M18" s="6">
        <f>C18+K18+D18+E18+F18+G18+H18+I18+J18+L18</f>
        <v>98.754999999999995</v>
      </c>
      <c r="N18" s="17">
        <f>G18/40.3/(G18/40.3+E18/71.85)</f>
        <v>0.57976572068247323</v>
      </c>
      <c r="O18" s="6">
        <v>1.2922920376494531</v>
      </c>
      <c r="P18" s="6">
        <v>170.4</v>
      </c>
      <c r="Q18" s="6"/>
      <c r="R18" s="6"/>
      <c r="S18" s="6">
        <v>12.15</v>
      </c>
      <c r="T18" s="6">
        <v>38.4</v>
      </c>
      <c r="U18" s="6">
        <v>159.19999999999999</v>
      </c>
      <c r="V18" s="6">
        <v>0.18590000000000001</v>
      </c>
      <c r="W18" s="6">
        <v>264.10000000000002</v>
      </c>
      <c r="X18" s="6">
        <v>2.1829999999999998</v>
      </c>
      <c r="Y18" s="6">
        <v>1.3380000000000001</v>
      </c>
      <c r="Z18" s="6">
        <v>0.60960000000000003</v>
      </c>
      <c r="AA18" s="6">
        <v>20.5</v>
      </c>
      <c r="AB18" s="6">
        <v>2.008</v>
      </c>
      <c r="AC18" s="6">
        <v>1.1160000000000001</v>
      </c>
      <c r="AD18" s="6">
        <v>0.45710000000000001</v>
      </c>
      <c r="AE18" s="6">
        <v>5.1890000000000001</v>
      </c>
      <c r="AF18" s="6">
        <v>3.8460000000000001</v>
      </c>
      <c r="AG18" s="6">
        <v>0.19090000000000001</v>
      </c>
      <c r="AH18" s="6">
        <v>1.105</v>
      </c>
      <c r="AI18" s="6">
        <v>0.82879999999999998</v>
      </c>
      <c r="AJ18" s="6">
        <v>7.5430000000000001</v>
      </c>
      <c r="AK18" s="6">
        <v>55.19</v>
      </c>
      <c r="AL18" s="6">
        <v>3.6549999999999998</v>
      </c>
      <c r="AM18" s="6">
        <v>1.7010000000000001</v>
      </c>
      <c r="AN18" s="6">
        <v>18.21</v>
      </c>
      <c r="AO18" s="6">
        <v>2.7649999999999997E-2</v>
      </c>
      <c r="AP18" s="6">
        <v>38.299999999999997</v>
      </c>
      <c r="AQ18" s="6">
        <v>1.923</v>
      </c>
      <c r="AR18" s="6">
        <v>0.46870000000000001</v>
      </c>
      <c r="AS18" s="6">
        <v>536.20000000000005</v>
      </c>
      <c r="AT18" s="6">
        <v>4.9210000000000004E-2</v>
      </c>
      <c r="AU18" s="6">
        <v>0.33500000000000002</v>
      </c>
      <c r="AV18" s="6">
        <v>0.90660000000000007</v>
      </c>
      <c r="AW18" s="6">
        <v>3545.9504825849776</v>
      </c>
      <c r="AX18" s="6">
        <v>8.1560000000000007E-2</v>
      </c>
      <c r="AY18" s="6">
        <v>0.19440000000000002</v>
      </c>
      <c r="AZ18" s="6">
        <v>0.30510000000000004</v>
      </c>
      <c r="BA18" s="6">
        <v>297.8</v>
      </c>
      <c r="BB18" s="6">
        <v>0.12919999999999998</v>
      </c>
      <c r="BC18" s="6">
        <v>11.68</v>
      </c>
      <c r="BD18" s="6">
        <v>1.2909999999999999</v>
      </c>
      <c r="BE18" s="6">
        <v>61.8</v>
      </c>
      <c r="BF18" s="6">
        <v>67.2</v>
      </c>
      <c r="BG18" s="6">
        <f>AV18/AE18</f>
        <v>0.17471574484486416</v>
      </c>
      <c r="BH18" s="6">
        <f>X18/BD18/1.49</f>
        <v>1.1348572200936788</v>
      </c>
      <c r="BI18" s="6">
        <f>AE18/AQ18/1.55</f>
        <v>1.7408954422693037</v>
      </c>
      <c r="BJ18" s="6">
        <f>AE18/BD18/1.39</f>
        <v>2.8916293765916783</v>
      </c>
      <c r="BK18" s="6">
        <f>S18/BD18/3.6</f>
        <v>2.6142525174283504</v>
      </c>
      <c r="BL18" s="6">
        <f>AB18/BD18/1.5</f>
        <v>1.0369222824683708</v>
      </c>
      <c r="BM18" s="6">
        <f>SUM((Z18/1.02/((AQ18/2.63)*(AB18/3.68))^0.5))</f>
        <v>0.94618285391982015</v>
      </c>
      <c r="BN18" s="6">
        <f>P18/AE18</f>
        <v>32.838697244170362</v>
      </c>
      <c r="BO18" s="6">
        <f>AI18/AE18</f>
        <v>0.15972248988244361</v>
      </c>
      <c r="BP18" s="6">
        <f>S18/AL18</f>
        <v>3.32421340629275</v>
      </c>
    </row>
    <row r="19" spans="1:68" x14ac:dyDescent="0.3">
      <c r="A19" s="2"/>
      <c r="B19" s="1" t="s">
        <v>787</v>
      </c>
      <c r="C19" s="6">
        <f t="shared" ref="C19:L19" si="0">AVERAGE(C17:C18)</f>
        <v>49.2</v>
      </c>
      <c r="D19" s="6">
        <f t="shared" si="0"/>
        <v>16.715</v>
      </c>
      <c r="E19" s="6">
        <f t="shared" si="0"/>
        <v>10.86</v>
      </c>
      <c r="F19" s="6">
        <f t="shared" si="0"/>
        <v>0.1462</v>
      </c>
      <c r="G19" s="6">
        <f t="shared" si="0"/>
        <v>6.7389999999999999</v>
      </c>
      <c r="H19" s="6">
        <f t="shared" si="0"/>
        <v>11.254999999999999</v>
      </c>
      <c r="I19" s="6">
        <f t="shared" si="0"/>
        <v>2.4634999999999998</v>
      </c>
      <c r="J19" s="6">
        <f t="shared" si="0"/>
        <v>0.79309999999999992</v>
      </c>
      <c r="K19" s="6">
        <f t="shared" si="0"/>
        <v>0.62805</v>
      </c>
      <c r="L19" s="6">
        <f t="shared" si="0"/>
        <v>0.1615</v>
      </c>
      <c r="M19" s="6">
        <f>C19+K19+D19+E19+F19+G19+H19+I19+J19+L19</f>
        <v>98.961349999999996</v>
      </c>
      <c r="N19" s="6">
        <f>AVERAGE(N17:N18)</f>
        <v>0.52195095135255321</v>
      </c>
      <c r="O19" s="6">
        <f>AVERAGE(O17:O18)</f>
        <v>1.6753482980270058</v>
      </c>
      <c r="P19" s="6">
        <f>AVERAGE(P17:P18)</f>
        <v>131.70500000000001</v>
      </c>
      <c r="Q19" s="6"/>
      <c r="R19" s="6">
        <f t="shared" ref="R19:AW19" si="1">AVERAGE(R17:R18)</f>
        <v>2.2460000000000001E-2</v>
      </c>
      <c r="S19" s="6">
        <f t="shared" si="1"/>
        <v>10.3155</v>
      </c>
      <c r="T19" s="6">
        <f t="shared" si="1"/>
        <v>32.435000000000002</v>
      </c>
      <c r="U19" s="6">
        <f t="shared" si="1"/>
        <v>104.81</v>
      </c>
      <c r="V19" s="6">
        <f t="shared" si="1"/>
        <v>0.14545</v>
      </c>
      <c r="W19" s="6">
        <f t="shared" si="1"/>
        <v>166.29500000000002</v>
      </c>
      <c r="X19" s="6">
        <f t="shared" si="1"/>
        <v>2.4980000000000002</v>
      </c>
      <c r="Y19" s="6">
        <f t="shared" si="1"/>
        <v>1.551215</v>
      </c>
      <c r="Z19" s="6">
        <f t="shared" si="1"/>
        <v>0.64865000000000006</v>
      </c>
      <c r="AA19" s="6">
        <f t="shared" si="1"/>
        <v>19.7</v>
      </c>
      <c r="AB19" s="6">
        <f t="shared" si="1"/>
        <v>2.2204999999999999</v>
      </c>
      <c r="AC19" s="6">
        <f t="shared" si="1"/>
        <v>0.93769999999999998</v>
      </c>
      <c r="AD19" s="6">
        <f t="shared" si="1"/>
        <v>0.52474999999999994</v>
      </c>
      <c r="AE19" s="6">
        <f t="shared" si="1"/>
        <v>4.4990000000000006</v>
      </c>
      <c r="AF19" s="6">
        <f t="shared" si="1"/>
        <v>3.6310000000000002</v>
      </c>
      <c r="AG19" s="6">
        <f t="shared" si="1"/>
        <v>0.22520000000000001</v>
      </c>
      <c r="AH19" s="6">
        <f t="shared" si="1"/>
        <v>0.68955</v>
      </c>
      <c r="AI19" s="6">
        <f t="shared" si="1"/>
        <v>0.65739999999999998</v>
      </c>
      <c r="AJ19" s="6">
        <f t="shared" si="1"/>
        <v>7.0510000000000002</v>
      </c>
      <c r="AK19" s="6">
        <f t="shared" si="1"/>
        <v>40.17</v>
      </c>
      <c r="AL19" s="6">
        <f t="shared" si="1"/>
        <v>2.1974</v>
      </c>
      <c r="AM19" s="6">
        <f t="shared" si="1"/>
        <v>1.5005000000000002</v>
      </c>
      <c r="AN19" s="6">
        <f t="shared" si="1"/>
        <v>14.215</v>
      </c>
      <c r="AO19" s="6">
        <f t="shared" si="1"/>
        <v>1.7133499999999999E-2</v>
      </c>
      <c r="AP19" s="6">
        <f t="shared" si="1"/>
        <v>36.474999999999994</v>
      </c>
      <c r="AQ19" s="6">
        <f t="shared" si="1"/>
        <v>1.9340000000000002</v>
      </c>
      <c r="AR19" s="6">
        <f t="shared" si="1"/>
        <v>0.45689999999999997</v>
      </c>
      <c r="AS19" s="6">
        <f t="shared" si="1"/>
        <v>510</v>
      </c>
      <c r="AT19" s="6">
        <f t="shared" si="1"/>
        <v>3.8675000000000001E-2</v>
      </c>
      <c r="AU19" s="6">
        <f t="shared" si="1"/>
        <v>0.37235000000000001</v>
      </c>
      <c r="AV19" s="6">
        <f t="shared" si="1"/>
        <v>0.59895000000000009</v>
      </c>
      <c r="AW19" s="6">
        <f t="shared" si="1"/>
        <v>3765.06204663989</v>
      </c>
      <c r="AX19" s="6">
        <f t="shared" ref="AX19:BP19" si="2">AVERAGE(AX17:AX18)</f>
        <v>6.9339999999999999E-2</v>
      </c>
      <c r="AY19" s="6">
        <f t="shared" si="2"/>
        <v>0.22600000000000001</v>
      </c>
      <c r="AZ19" s="6">
        <f t="shared" si="2"/>
        <v>0.23720000000000002</v>
      </c>
      <c r="BA19" s="6">
        <f t="shared" si="2"/>
        <v>318.14999999999998</v>
      </c>
      <c r="BB19" s="6">
        <f t="shared" si="2"/>
        <v>6.5730999999999984E-2</v>
      </c>
      <c r="BC19" s="6">
        <f t="shared" si="2"/>
        <v>13.23</v>
      </c>
      <c r="BD19" s="6">
        <f t="shared" si="2"/>
        <v>1.5295000000000001</v>
      </c>
      <c r="BE19" s="6">
        <f t="shared" si="2"/>
        <v>52.91</v>
      </c>
      <c r="BF19" s="6">
        <f t="shared" si="2"/>
        <v>49.55</v>
      </c>
      <c r="BG19" s="6">
        <f t="shared" si="2"/>
        <v>0.12559625520006401</v>
      </c>
      <c r="BH19" s="6">
        <f t="shared" si="2"/>
        <v>1.1013424853543192</v>
      </c>
      <c r="BI19" s="6">
        <f t="shared" si="2"/>
        <v>1.5021750617101555</v>
      </c>
      <c r="BJ19" s="6">
        <f t="shared" si="2"/>
        <v>2.2207829489814084</v>
      </c>
      <c r="BK19" s="6">
        <f t="shared" si="2"/>
        <v>1.9733687172360455</v>
      </c>
      <c r="BL19" s="6">
        <f t="shared" si="2"/>
        <v>0.97717154847400445</v>
      </c>
      <c r="BM19" s="6">
        <f t="shared" si="2"/>
        <v>0.95519437057866718</v>
      </c>
      <c r="BN19" s="6">
        <f t="shared" si="2"/>
        <v>28.628589892759898</v>
      </c>
      <c r="BO19" s="6">
        <f t="shared" si="2"/>
        <v>0.14365751692862005</v>
      </c>
      <c r="BP19" s="6">
        <f t="shared" si="2"/>
        <v>7.3940612854659218</v>
      </c>
    </row>
    <row r="20" spans="1:68" x14ac:dyDescent="0.3">
      <c r="BG20" s="6"/>
      <c r="BH20" s="6"/>
      <c r="BI20" s="6"/>
      <c r="BJ20" s="6"/>
      <c r="BK20" s="6"/>
      <c r="BL20" s="6"/>
      <c r="BM20" s="6"/>
      <c r="BN20" s="6"/>
      <c r="BO20" s="6"/>
      <c r="BP20" s="6"/>
    </row>
    <row r="21" spans="1:68" x14ac:dyDescent="0.3">
      <c r="B21" s="16" t="s">
        <v>351</v>
      </c>
      <c r="BG21" s="6"/>
      <c r="BH21" s="6"/>
      <c r="BI21" s="6"/>
      <c r="BJ21" s="6"/>
      <c r="BK21" s="6"/>
      <c r="BL21" s="6"/>
      <c r="BM21" s="6"/>
      <c r="BN21" s="6"/>
      <c r="BO21" s="6"/>
      <c r="BP21" s="6"/>
    </row>
    <row r="22" spans="1:68" x14ac:dyDescent="0.3">
      <c r="A22" s="1" t="s">
        <v>334</v>
      </c>
      <c r="B22" s="1" t="s">
        <v>373</v>
      </c>
      <c r="C22" s="6">
        <v>53.05</v>
      </c>
      <c r="D22" s="6">
        <v>16.920000000000002</v>
      </c>
      <c r="E22" s="6">
        <v>8.9830000000000005</v>
      </c>
      <c r="F22" s="6">
        <v>0.16700000000000001</v>
      </c>
      <c r="G22" s="6">
        <v>6.0250000000000004</v>
      </c>
      <c r="H22" s="6">
        <v>9.6289999999999996</v>
      </c>
      <c r="I22" s="6">
        <v>3.34</v>
      </c>
      <c r="J22" s="6">
        <v>0.56259999999999999</v>
      </c>
      <c r="K22" s="6">
        <v>0.70709999999999995</v>
      </c>
      <c r="L22" s="6">
        <v>0.25569999999999998</v>
      </c>
      <c r="M22" s="6">
        <v>99.769400000000019</v>
      </c>
      <c r="N22" s="17">
        <f>G22/40.3/(G22/40.3+E22/71.85)</f>
        <v>0.5445844482116019</v>
      </c>
      <c r="O22" s="6">
        <v>1.4909543568464729</v>
      </c>
      <c r="P22" s="6">
        <v>228.8</v>
      </c>
      <c r="Q22" s="6"/>
      <c r="R22" s="6">
        <v>0.1017</v>
      </c>
      <c r="S22" s="6">
        <v>17.88</v>
      </c>
      <c r="T22" s="6">
        <v>27.98</v>
      </c>
      <c r="U22" s="6">
        <v>108.2</v>
      </c>
      <c r="V22" s="6">
        <v>0.29969999999999997</v>
      </c>
      <c r="W22" s="6">
        <v>172.6</v>
      </c>
      <c r="X22" s="6">
        <v>3.226</v>
      </c>
      <c r="Y22" s="6">
        <v>1.93224</v>
      </c>
      <c r="Z22" s="6">
        <v>0.86709999999999998</v>
      </c>
      <c r="AA22" s="6">
        <v>18.899999999999999</v>
      </c>
      <c r="AB22" s="6">
        <v>3.0550000000000002</v>
      </c>
      <c r="AC22" s="6">
        <v>0.62209999999999999</v>
      </c>
      <c r="AD22" s="6">
        <v>0.66559999999999997</v>
      </c>
      <c r="AE22" s="6">
        <v>7.9359999999999999</v>
      </c>
      <c r="AF22" s="6">
        <v>5.5090000000000003</v>
      </c>
      <c r="AG22" s="6">
        <v>0.28620000000000001</v>
      </c>
      <c r="AH22" s="6">
        <v>1.0509999999999999</v>
      </c>
      <c r="AI22" s="6">
        <v>0.97299999999999998</v>
      </c>
      <c r="AJ22" s="6">
        <v>11.78</v>
      </c>
      <c r="AK22" s="6">
        <v>39.909999999999997</v>
      </c>
      <c r="AL22" s="6">
        <v>3.7309999999999999</v>
      </c>
      <c r="AM22" s="6">
        <v>2.585</v>
      </c>
      <c r="AN22" s="6">
        <v>12.6</v>
      </c>
      <c r="AO22" s="6">
        <v>4.9239999999999999E-2</v>
      </c>
      <c r="AP22" s="6">
        <v>32.159999999999997</v>
      </c>
      <c r="AQ22" s="6">
        <v>2.88</v>
      </c>
      <c r="AR22" s="6">
        <v>0.6069</v>
      </c>
      <c r="AS22" s="6">
        <v>557.6</v>
      </c>
      <c r="AT22" s="6">
        <v>6.3840000000000008E-2</v>
      </c>
      <c r="AU22" s="6">
        <v>0.50049999999999994</v>
      </c>
      <c r="AV22" s="6">
        <v>1.014</v>
      </c>
      <c r="AW22" s="6">
        <v>4238.9544991307475</v>
      </c>
      <c r="AX22" s="6">
        <v>7.1969999999999992E-2</v>
      </c>
      <c r="AY22" s="6">
        <v>0.29039999999999999</v>
      </c>
      <c r="AZ22" s="6">
        <v>0.37139999999999995</v>
      </c>
      <c r="BA22" s="6">
        <v>288.10000000000002</v>
      </c>
      <c r="BB22" s="6">
        <v>0.13739999999999999</v>
      </c>
      <c r="BC22" s="6">
        <v>17.41</v>
      </c>
      <c r="BD22" s="6">
        <v>1.8939999999999999</v>
      </c>
      <c r="BE22" s="6">
        <v>71.989999999999995</v>
      </c>
      <c r="BF22" s="6">
        <v>71.2</v>
      </c>
      <c r="BG22" s="6">
        <f>AV22/AE22</f>
        <v>0.12777217741935484</v>
      </c>
      <c r="BH22" s="6">
        <f>X22/BD22/1.49</f>
        <v>1.1431365739920485</v>
      </c>
      <c r="BI22" s="6">
        <f>AE22/AQ22/1.55</f>
        <v>1.7777777777777777</v>
      </c>
      <c r="BJ22" s="6">
        <f>AE22/BD22/1.39</f>
        <v>3.0144416673630476</v>
      </c>
      <c r="BK22" s="6">
        <f>S22/BD22/3.6</f>
        <v>2.6223160858852519</v>
      </c>
      <c r="BL22" s="6">
        <f>AB22/BD22/1.5</f>
        <v>1.0753255895811336</v>
      </c>
      <c r="BM22" s="6">
        <f>SUM((Z22/1.02/((AQ22/2.63)*(AB22/3.68))^0.5))</f>
        <v>0.8915977151662734</v>
      </c>
      <c r="BN22" s="6">
        <f>P22/AE22</f>
        <v>28.830645161290324</v>
      </c>
      <c r="BO22" s="6">
        <f>AI22/AE22</f>
        <v>0.12260584677419355</v>
      </c>
      <c r="BP22" s="6">
        <f>S22/AL22</f>
        <v>4.792280889841865</v>
      </c>
    </row>
    <row r="23" spans="1:68" x14ac:dyDescent="0.3">
      <c r="A23" s="1" t="s">
        <v>333</v>
      </c>
      <c r="B23" s="1" t="s">
        <v>373</v>
      </c>
      <c r="C23" s="6">
        <v>56.35</v>
      </c>
      <c r="D23" s="6">
        <v>16.52</v>
      </c>
      <c r="E23" s="6">
        <v>7.9610000000000003</v>
      </c>
      <c r="F23" s="6">
        <v>0.14360000000000001</v>
      </c>
      <c r="G23" s="6">
        <v>4.8179999999999996</v>
      </c>
      <c r="H23" s="6">
        <v>8.2059999999999995</v>
      </c>
      <c r="I23" s="6">
        <v>2.9359999999999999</v>
      </c>
      <c r="J23" s="6">
        <v>1.3420000000000001</v>
      </c>
      <c r="K23" s="6">
        <v>0.72629999999999995</v>
      </c>
      <c r="L23" s="6">
        <v>0.25380000000000003</v>
      </c>
      <c r="M23" s="6">
        <v>99.796700000000001</v>
      </c>
      <c r="N23" s="17">
        <f>G23/40.3/(G23/40.3+E23/71.85)</f>
        <v>0.51899920479950878</v>
      </c>
      <c r="O23" s="6">
        <v>1.652345371523454</v>
      </c>
      <c r="P23" s="6">
        <v>284</v>
      </c>
      <c r="Q23" s="6"/>
      <c r="R23" s="6">
        <v>8.5669999999999996E-2</v>
      </c>
      <c r="S23" s="6">
        <v>20.77</v>
      </c>
      <c r="T23" s="6">
        <v>23.25</v>
      </c>
      <c r="U23" s="6">
        <v>64.16</v>
      </c>
      <c r="V23" s="6">
        <v>0.57779999999999998</v>
      </c>
      <c r="W23" s="6">
        <v>29.34</v>
      </c>
      <c r="X23" s="6">
        <v>3.282</v>
      </c>
      <c r="Y23" s="6">
        <v>1.9594</v>
      </c>
      <c r="Z23" s="6">
        <v>0.85860000000000003</v>
      </c>
      <c r="AA23" s="6">
        <v>16.8</v>
      </c>
      <c r="AB23" s="6">
        <v>3.157</v>
      </c>
      <c r="AC23" s="6">
        <v>0.64200000000000002</v>
      </c>
      <c r="AD23" s="6">
        <v>0.67200000000000004</v>
      </c>
      <c r="AE23" s="6">
        <v>9.298</v>
      </c>
      <c r="AF23" s="6">
        <v>7.1449999999999996</v>
      </c>
      <c r="AG23" s="6">
        <v>0.27879999999999999</v>
      </c>
      <c r="AH23" s="6">
        <v>1.736</v>
      </c>
      <c r="AI23" s="6">
        <v>1.367</v>
      </c>
      <c r="AJ23" s="6">
        <v>12.96</v>
      </c>
      <c r="AK23" s="6">
        <v>26.55</v>
      </c>
      <c r="AL23" s="6">
        <v>4.8140000000000001</v>
      </c>
      <c r="AM23" s="6">
        <v>2.887</v>
      </c>
      <c r="AN23" s="6">
        <v>27</v>
      </c>
      <c r="AO23" s="6">
        <v>6.6629999999999995E-2</v>
      </c>
      <c r="AP23" s="6">
        <v>26.69</v>
      </c>
      <c r="AQ23" s="6">
        <v>3.052</v>
      </c>
      <c r="AR23" s="6">
        <v>0.71920000000000006</v>
      </c>
      <c r="AS23" s="6">
        <v>506.5</v>
      </c>
      <c r="AT23" s="6">
        <v>0.08</v>
      </c>
      <c r="AU23" s="6">
        <v>0.50109999999999999</v>
      </c>
      <c r="AV23" s="6">
        <v>1.7450000000000001</v>
      </c>
      <c r="AW23" s="6">
        <v>4354.0555122594569</v>
      </c>
      <c r="AX23" s="6">
        <v>0.1245</v>
      </c>
      <c r="AY23" s="6">
        <v>0.28310000000000002</v>
      </c>
      <c r="AZ23" s="6">
        <v>0.60599999999999998</v>
      </c>
      <c r="BA23" s="6">
        <v>269.7</v>
      </c>
      <c r="BB23" s="6">
        <v>0.14949999999999999</v>
      </c>
      <c r="BC23" s="6">
        <v>17.350000000000001</v>
      </c>
      <c r="BD23" s="6">
        <v>1.917</v>
      </c>
      <c r="BE23" s="6">
        <v>66.84</v>
      </c>
      <c r="BF23" s="6">
        <v>82.9</v>
      </c>
      <c r="BG23" s="6">
        <f>AV23/AE23</f>
        <v>0.18767476876747688</v>
      </c>
      <c r="BH23" s="6">
        <f>X23/BD23/1.49</f>
        <v>1.1490268981525245</v>
      </c>
      <c r="BI23" s="6">
        <f>AE23/AQ23/1.55</f>
        <v>1.9655012049211518</v>
      </c>
      <c r="BJ23" s="6">
        <f>AE23/BD23/1.39</f>
        <v>3.4894150407373634</v>
      </c>
      <c r="BK23" s="6">
        <f>S23/BD23/3.6</f>
        <v>3.0096215150988233</v>
      </c>
      <c r="BL23" s="6">
        <f>AB23/BD23/1.5</f>
        <v>1.0978960180838115</v>
      </c>
      <c r="BM23" s="6">
        <f>SUM((Z23/1.02/((AQ23/2.63)*(AB23/3.68))^0.5))</f>
        <v>0.84365122290206596</v>
      </c>
      <c r="BN23" s="6">
        <f>P23/AE23</f>
        <v>30.544203054420304</v>
      </c>
      <c r="BO23" s="6">
        <f>AI23/AE23</f>
        <v>0.14702086470208647</v>
      </c>
      <c r="BP23" s="6">
        <f>S23/AL23</f>
        <v>4.314499376817615</v>
      </c>
    </row>
    <row r="24" spans="1:68" x14ac:dyDescent="0.3">
      <c r="A24" s="1" t="s">
        <v>449</v>
      </c>
      <c r="B24" s="1" t="s">
        <v>373</v>
      </c>
      <c r="C24" s="6">
        <v>52.6</v>
      </c>
      <c r="D24" s="6">
        <v>16.5</v>
      </c>
      <c r="E24" s="6">
        <v>8.379999999999999</v>
      </c>
      <c r="F24" s="6">
        <v>0.22</v>
      </c>
      <c r="G24" s="6">
        <v>5.95</v>
      </c>
      <c r="H24" s="6">
        <v>11.3</v>
      </c>
      <c r="I24" s="6">
        <v>2.86</v>
      </c>
      <c r="J24" s="6">
        <v>0.36</v>
      </c>
      <c r="K24" s="6">
        <v>0.54</v>
      </c>
      <c r="L24" s="6">
        <v>0.12</v>
      </c>
      <c r="M24" s="6">
        <v>99.51</v>
      </c>
      <c r="N24" s="17">
        <f>G24/40.3/(G24/40.3+E24/71.85)</f>
        <v>0.55867157417819546</v>
      </c>
      <c r="O24" s="6">
        <v>1.4084033613445377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>
        <v>3237.2159942449498</v>
      </c>
      <c r="AX24" s="6"/>
      <c r="AY24" s="6"/>
      <c r="AZ24" s="6"/>
      <c r="BA24" s="6"/>
      <c r="BB24" s="6"/>
      <c r="BC24" s="6"/>
      <c r="BD24" s="6"/>
      <c r="BE24" s="6"/>
      <c r="BF24" s="6">
        <v>35</v>
      </c>
      <c r="BG24" s="6"/>
      <c r="BH24" s="6"/>
      <c r="BI24" s="6"/>
      <c r="BJ24" s="6"/>
      <c r="BK24" s="6"/>
      <c r="BL24" s="6"/>
      <c r="BM24" s="6"/>
      <c r="BN24" s="6"/>
      <c r="BO24" s="6"/>
      <c r="BP24" s="6"/>
    </row>
    <row r="25" spans="1:68" x14ac:dyDescent="0.3">
      <c r="A25" s="1" t="s">
        <v>333</v>
      </c>
      <c r="B25" s="1" t="s">
        <v>373</v>
      </c>
      <c r="C25" s="6">
        <v>56.07</v>
      </c>
      <c r="D25" s="6">
        <v>16.420000000000002</v>
      </c>
      <c r="E25" s="6">
        <v>7.4399999999999995</v>
      </c>
      <c r="F25" s="6">
        <v>0.1</v>
      </c>
      <c r="G25" s="6">
        <v>4.42</v>
      </c>
      <c r="H25" s="6">
        <v>8.19</v>
      </c>
      <c r="I25" s="6">
        <v>3.95</v>
      </c>
      <c r="J25" s="6">
        <v>1.39</v>
      </c>
      <c r="K25" s="6">
        <v>0.73</v>
      </c>
      <c r="L25" s="6">
        <v>0.2</v>
      </c>
      <c r="M25" s="6">
        <v>100</v>
      </c>
      <c r="N25" s="17">
        <f>G25/40.3/(G25/40.3+E25/71.85)</f>
        <v>0.51437053881624661</v>
      </c>
      <c r="O25" s="6">
        <v>1.6832579185520362</v>
      </c>
      <c r="P25" s="6">
        <v>289</v>
      </c>
      <c r="Q25" s="6"/>
      <c r="R25" s="6"/>
      <c r="S25" s="6"/>
      <c r="T25" s="6"/>
      <c r="U25" s="6">
        <v>68</v>
      </c>
      <c r="V25" s="6"/>
      <c r="W25" s="6">
        <v>32</v>
      </c>
      <c r="X25" s="6"/>
      <c r="Y25" s="6"/>
      <c r="Z25" s="6"/>
      <c r="AA25" s="6">
        <v>18</v>
      </c>
      <c r="AB25" s="6"/>
      <c r="AC25" s="6"/>
      <c r="AD25" s="6"/>
      <c r="AE25" s="6"/>
      <c r="AF25" s="6"/>
      <c r="AG25" s="6"/>
      <c r="AH25" s="6"/>
      <c r="AI25" s="6"/>
      <c r="AJ25" s="6"/>
      <c r="AK25" s="6">
        <v>35</v>
      </c>
      <c r="AL25" s="6"/>
      <c r="AM25" s="6"/>
      <c r="AN25" s="6">
        <v>29</v>
      </c>
      <c r="AO25" s="6"/>
      <c r="AP25" s="6"/>
      <c r="AQ25" s="6"/>
      <c r="AR25" s="6"/>
      <c r="AS25" s="6">
        <v>555</v>
      </c>
      <c r="AT25" s="6"/>
      <c r="AU25" s="6"/>
      <c r="AV25" s="6">
        <v>2</v>
      </c>
      <c r="AW25" s="6">
        <v>4376.2364366644688</v>
      </c>
      <c r="AX25" s="6"/>
      <c r="AY25" s="6"/>
      <c r="AZ25" s="6"/>
      <c r="BA25" s="6">
        <v>228</v>
      </c>
      <c r="BB25" s="6"/>
      <c r="BC25" s="6">
        <v>21</v>
      </c>
      <c r="BD25" s="6"/>
      <c r="BE25" s="6">
        <v>69</v>
      </c>
      <c r="BF25" s="6">
        <v>81</v>
      </c>
      <c r="BG25" s="6"/>
      <c r="BH25" s="6"/>
      <c r="BI25" s="6"/>
      <c r="BJ25" s="6"/>
      <c r="BK25" s="6"/>
      <c r="BL25" s="6"/>
      <c r="BM25" s="6"/>
      <c r="BN25" s="6"/>
      <c r="BO25" s="6"/>
      <c r="BP25" s="6"/>
    </row>
    <row r="26" spans="1:68" x14ac:dyDescent="0.3">
      <c r="B26" s="1" t="s">
        <v>787</v>
      </c>
      <c r="C26" s="6">
        <f t="shared" ref="C26:M26" si="3">AVERAGE(C22:C25)</f>
        <v>54.517499999999998</v>
      </c>
      <c r="D26" s="6">
        <f t="shared" si="3"/>
        <v>16.59</v>
      </c>
      <c r="E26" s="6">
        <f t="shared" si="3"/>
        <v>8.1910000000000007</v>
      </c>
      <c r="F26" s="6">
        <f t="shared" si="3"/>
        <v>0.15764999999999998</v>
      </c>
      <c r="G26" s="6">
        <f t="shared" si="3"/>
        <v>5.3032500000000002</v>
      </c>
      <c r="H26" s="6">
        <f t="shared" si="3"/>
        <v>9.3312500000000007</v>
      </c>
      <c r="I26" s="6">
        <f t="shared" si="3"/>
        <v>3.2714999999999996</v>
      </c>
      <c r="J26" s="6">
        <f t="shared" si="3"/>
        <v>0.91365000000000007</v>
      </c>
      <c r="K26" s="6">
        <f t="shared" si="3"/>
        <v>0.67584999999999995</v>
      </c>
      <c r="L26" s="6">
        <f t="shared" si="3"/>
        <v>0.20737500000000003</v>
      </c>
      <c r="M26" s="6">
        <f t="shared" si="3"/>
        <v>99.769024999999999</v>
      </c>
      <c r="N26" s="17">
        <f>G26/40.3/(G26/40.3+E26/71.85)</f>
        <v>0.53581679589508791</v>
      </c>
      <c r="O26" s="6">
        <f>AVERAGE(O22:O25)</f>
        <v>1.5587402520666254</v>
      </c>
      <c r="P26" s="6">
        <f>AVERAGE(P22:P25)</f>
        <v>267.26666666666665</v>
      </c>
      <c r="Q26" s="6"/>
      <c r="R26" s="6">
        <f t="shared" ref="R26:BF26" si="4">AVERAGE(R22:R25)</f>
        <v>9.3684999999999991E-2</v>
      </c>
      <c r="S26" s="6">
        <f t="shared" si="4"/>
        <v>19.324999999999999</v>
      </c>
      <c r="T26" s="6">
        <f t="shared" si="4"/>
        <v>25.615000000000002</v>
      </c>
      <c r="U26" s="6">
        <f t="shared" si="4"/>
        <v>80.12</v>
      </c>
      <c r="V26" s="6">
        <f t="shared" si="4"/>
        <v>0.43874999999999997</v>
      </c>
      <c r="W26" s="6">
        <f t="shared" si="4"/>
        <v>77.98</v>
      </c>
      <c r="X26" s="6">
        <f t="shared" si="4"/>
        <v>3.254</v>
      </c>
      <c r="Y26" s="6">
        <f t="shared" si="4"/>
        <v>1.9458199999999999</v>
      </c>
      <c r="Z26" s="6">
        <f t="shared" si="4"/>
        <v>0.86285000000000001</v>
      </c>
      <c r="AA26" s="6">
        <f t="shared" si="4"/>
        <v>17.900000000000002</v>
      </c>
      <c r="AB26" s="6">
        <f t="shared" si="4"/>
        <v>3.1059999999999999</v>
      </c>
      <c r="AC26" s="6">
        <f t="shared" si="4"/>
        <v>0.63205</v>
      </c>
      <c r="AD26" s="6">
        <f t="shared" si="4"/>
        <v>0.66880000000000006</v>
      </c>
      <c r="AE26" s="6">
        <f t="shared" si="4"/>
        <v>8.6170000000000009</v>
      </c>
      <c r="AF26" s="6">
        <f t="shared" si="4"/>
        <v>6.327</v>
      </c>
      <c r="AG26" s="6">
        <f t="shared" si="4"/>
        <v>0.28249999999999997</v>
      </c>
      <c r="AH26" s="6">
        <f t="shared" si="4"/>
        <v>1.3935</v>
      </c>
      <c r="AI26" s="6">
        <f t="shared" si="4"/>
        <v>1.17</v>
      </c>
      <c r="AJ26" s="6">
        <f t="shared" si="4"/>
        <v>12.370000000000001</v>
      </c>
      <c r="AK26" s="6">
        <f t="shared" si="4"/>
        <v>33.82</v>
      </c>
      <c r="AL26" s="6">
        <f t="shared" si="4"/>
        <v>4.2725</v>
      </c>
      <c r="AM26" s="6">
        <f t="shared" si="4"/>
        <v>2.7359999999999998</v>
      </c>
      <c r="AN26" s="6">
        <f t="shared" si="4"/>
        <v>22.866666666666664</v>
      </c>
      <c r="AO26" s="6">
        <f t="shared" si="4"/>
        <v>5.7935E-2</v>
      </c>
      <c r="AP26" s="6">
        <f t="shared" si="4"/>
        <v>29.424999999999997</v>
      </c>
      <c r="AQ26" s="6">
        <f t="shared" si="4"/>
        <v>2.9660000000000002</v>
      </c>
      <c r="AR26" s="6">
        <f t="shared" si="4"/>
        <v>0.66305000000000003</v>
      </c>
      <c r="AS26" s="6">
        <f t="shared" si="4"/>
        <v>539.69999999999993</v>
      </c>
      <c r="AT26" s="6">
        <f t="shared" si="4"/>
        <v>7.1920000000000012E-2</v>
      </c>
      <c r="AU26" s="6">
        <f t="shared" si="4"/>
        <v>0.50079999999999991</v>
      </c>
      <c r="AV26" s="6">
        <f t="shared" si="4"/>
        <v>1.5863333333333334</v>
      </c>
      <c r="AW26" s="6">
        <f t="shared" si="4"/>
        <v>4051.615610574906</v>
      </c>
      <c r="AX26" s="6">
        <f t="shared" si="4"/>
        <v>9.8234999999999989E-2</v>
      </c>
      <c r="AY26" s="6">
        <f t="shared" si="4"/>
        <v>0.28675</v>
      </c>
      <c r="AZ26" s="6">
        <f t="shared" si="4"/>
        <v>0.48869999999999997</v>
      </c>
      <c r="BA26" s="6">
        <f t="shared" si="4"/>
        <v>261.93333333333334</v>
      </c>
      <c r="BB26" s="6">
        <f t="shared" si="4"/>
        <v>0.14344999999999999</v>
      </c>
      <c r="BC26" s="6">
        <f t="shared" si="4"/>
        <v>18.58666666666667</v>
      </c>
      <c r="BD26" s="6">
        <f t="shared" si="4"/>
        <v>1.9055</v>
      </c>
      <c r="BE26" s="6">
        <f t="shared" si="4"/>
        <v>69.276666666666657</v>
      </c>
      <c r="BF26" s="6">
        <f t="shared" si="4"/>
        <v>67.525000000000006</v>
      </c>
      <c r="BG26" s="6">
        <f>AV26/AE26</f>
        <v>0.18409345866697613</v>
      </c>
      <c r="BH26" s="6">
        <f>X26/BD26/1.49</f>
        <v>1.1460995106007161</v>
      </c>
      <c r="BI26" s="6">
        <f>AE26/AQ26/1.55</f>
        <v>1.8743610380005657</v>
      </c>
      <c r="BJ26" s="6">
        <f>AE26/BD26/1.39</f>
        <v>3.2533616245287691</v>
      </c>
      <c r="BK26" s="6">
        <f>S26/BD26/3.6</f>
        <v>2.8171375258753897</v>
      </c>
      <c r="BL26" s="6">
        <f>AB26/BD26/1.5</f>
        <v>1.0866789119216305</v>
      </c>
      <c r="BM26" s="6">
        <f>SUM((Z26/1.02/((AQ26/2.63)*(AB26/3.68))^0.5))</f>
        <v>0.86706292444506128</v>
      </c>
      <c r="BN26" s="6">
        <f>P26/AE26</f>
        <v>31.01620827047309</v>
      </c>
      <c r="BO26" s="6">
        <f>AI26/AE26</f>
        <v>0.13577811303237783</v>
      </c>
      <c r="BP26" s="6">
        <f>S26/AL26</f>
        <v>4.5231129315389111</v>
      </c>
    </row>
    <row r="27" spans="1:68" x14ac:dyDescent="0.3">
      <c r="BG27" s="6"/>
      <c r="BH27" s="6"/>
      <c r="BI27" s="6"/>
      <c r="BJ27" s="6"/>
      <c r="BK27" s="6"/>
      <c r="BL27" s="6"/>
      <c r="BM27" s="6"/>
      <c r="BN27" s="6"/>
      <c r="BO27" s="6"/>
      <c r="BP27" s="6"/>
    </row>
    <row r="28" spans="1:68" x14ac:dyDescent="0.3">
      <c r="B28" s="16" t="s">
        <v>19</v>
      </c>
      <c r="BG28" s="6"/>
      <c r="BH28" s="6"/>
      <c r="BI28" s="6"/>
      <c r="BJ28" s="6"/>
      <c r="BK28" s="6"/>
      <c r="BL28" s="6"/>
      <c r="BM28" s="6"/>
      <c r="BN28" s="6"/>
      <c r="BO28" s="6"/>
      <c r="BP28" s="6"/>
    </row>
    <row r="29" spans="1:68" x14ac:dyDescent="0.3">
      <c r="A29" s="1" t="s">
        <v>332</v>
      </c>
      <c r="B29" s="1" t="s">
        <v>372</v>
      </c>
      <c r="C29" s="6">
        <v>53.44</v>
      </c>
      <c r="D29" s="6">
        <v>18.61</v>
      </c>
      <c r="E29" s="6">
        <v>8.18</v>
      </c>
      <c r="F29" s="6">
        <v>0.16439999999999999</v>
      </c>
      <c r="G29" s="6">
        <v>4.5750000000000002</v>
      </c>
      <c r="H29" s="6">
        <v>9.2579999999999991</v>
      </c>
      <c r="I29" s="6">
        <v>3.214</v>
      </c>
      <c r="J29" s="6">
        <v>0.56740000000000002</v>
      </c>
      <c r="K29" s="6">
        <v>0.58520000000000005</v>
      </c>
      <c r="L29" s="6">
        <v>0.21460000000000001</v>
      </c>
      <c r="M29" s="6">
        <v>99.788600000000017</v>
      </c>
      <c r="N29" s="17">
        <f t="shared" ref="N29:N37" si="5">G29/40.3/(G29/40.3+E29/71.85)</f>
        <v>0.49928592340678896</v>
      </c>
      <c r="O29" s="6">
        <v>1.7879781420765026</v>
      </c>
      <c r="P29" s="6">
        <v>142.19999999999999</v>
      </c>
      <c r="Q29" s="6"/>
      <c r="R29" s="6">
        <v>6.2369999999999995E-2</v>
      </c>
      <c r="S29" s="6">
        <v>12.84</v>
      </c>
      <c r="T29" s="6">
        <v>33.200000000000003</v>
      </c>
      <c r="U29" s="6">
        <v>20.2</v>
      </c>
      <c r="V29" s="6">
        <v>0.1671</v>
      </c>
      <c r="W29" s="6">
        <v>457</v>
      </c>
      <c r="X29" s="6">
        <v>2.9390000000000001</v>
      </c>
      <c r="Y29" s="6">
        <v>1.7925599999999999</v>
      </c>
      <c r="Z29" s="6">
        <v>0.7984</v>
      </c>
      <c r="AA29" s="6">
        <v>20.6</v>
      </c>
      <c r="AB29" s="6">
        <v>2.6709999999999998</v>
      </c>
      <c r="AC29" s="6">
        <v>0.73729999999999996</v>
      </c>
      <c r="AD29" s="6">
        <v>0.61229999999999996</v>
      </c>
      <c r="AE29" s="6">
        <v>5.4340000000000002</v>
      </c>
      <c r="AF29" s="6">
        <v>3.9990000000000001</v>
      </c>
      <c r="AG29" s="6">
        <v>0.26269999999999999</v>
      </c>
      <c r="AH29" s="6">
        <v>0.26039999999999996</v>
      </c>
      <c r="AI29" s="6">
        <v>0.78820000000000001</v>
      </c>
      <c r="AJ29" s="6">
        <v>9.157</v>
      </c>
      <c r="AK29" s="6">
        <v>17.05</v>
      </c>
      <c r="AL29" s="6">
        <v>2.9529999999999998</v>
      </c>
      <c r="AM29" s="6">
        <v>1.9379999999999999</v>
      </c>
      <c r="AN29" s="6">
        <v>7.6950000000000003</v>
      </c>
      <c r="AO29" s="6">
        <v>3.184E-2</v>
      </c>
      <c r="AP29" s="6">
        <v>24.45</v>
      </c>
      <c r="AQ29" s="6">
        <v>2.3969999999999998</v>
      </c>
      <c r="AR29" s="6">
        <v>0.5111</v>
      </c>
      <c r="AS29" s="6">
        <v>511.7</v>
      </c>
      <c r="AT29" s="6">
        <v>5.0220000000000001E-2</v>
      </c>
      <c r="AU29" s="6">
        <v>0.44180000000000003</v>
      </c>
      <c r="AV29" s="6">
        <v>0.76939999999999997</v>
      </c>
      <c r="AW29" s="6">
        <v>3508.1829626521198</v>
      </c>
      <c r="AX29" s="6">
        <v>5.1229999999999998E-2</v>
      </c>
      <c r="AY29" s="6">
        <v>0.2641</v>
      </c>
      <c r="AZ29" s="6">
        <v>0.32280000000000003</v>
      </c>
      <c r="BA29" s="6">
        <v>227.1</v>
      </c>
      <c r="BB29" s="6">
        <v>0.1013</v>
      </c>
      <c r="BC29" s="6">
        <v>15.61</v>
      </c>
      <c r="BD29" s="6">
        <v>1.7689999999999999</v>
      </c>
      <c r="BE29" s="6">
        <v>54.46</v>
      </c>
      <c r="BF29" s="6">
        <v>48.4</v>
      </c>
      <c r="BG29" s="6">
        <f>AV29/AE29</f>
        <v>0.14158998895840999</v>
      </c>
      <c r="BH29" s="6">
        <f>X29/BD29/1.49</f>
        <v>1.1150272591727022</v>
      </c>
      <c r="BI29" s="6">
        <f>AE29/AQ29/1.55</f>
        <v>1.4625809143149366</v>
      </c>
      <c r="BJ29" s="6">
        <f>AE29/BD29/1.39</f>
        <v>2.2099222826374292</v>
      </c>
      <c r="BK29" s="6">
        <f>S29/BD29/3.6</f>
        <v>2.0162050122479744</v>
      </c>
      <c r="BL29" s="6">
        <f>AB29/BD29/1.5</f>
        <v>1.0065950631241756</v>
      </c>
      <c r="BM29" s="6">
        <f>SUM((Z29/1.02/((AQ29/2.63)*(AB29/3.68))^0.5))</f>
        <v>0.96239017147842643</v>
      </c>
      <c r="BN29" s="6">
        <f>P29/AE29</f>
        <v>26.168568273831429</v>
      </c>
      <c r="BO29" s="6">
        <f>AI29/AE29</f>
        <v>0.14504968715495031</v>
      </c>
      <c r="BP29" s="6">
        <f>S29/AL29</f>
        <v>4.3481205553674229</v>
      </c>
    </row>
    <row r="30" spans="1:68" x14ac:dyDescent="0.3">
      <c r="A30" s="1" t="s">
        <v>331</v>
      </c>
      <c r="B30" s="1" t="s">
        <v>372</v>
      </c>
      <c r="C30" s="6">
        <v>55.12</v>
      </c>
      <c r="D30" s="6">
        <v>18.59</v>
      </c>
      <c r="E30" s="6">
        <v>7.7460000000000004</v>
      </c>
      <c r="F30" s="6">
        <v>0.1532</v>
      </c>
      <c r="G30" s="6">
        <v>4.1459999999999999</v>
      </c>
      <c r="H30" s="6">
        <v>8.2370000000000001</v>
      </c>
      <c r="I30" s="6">
        <v>3.2749999999999999</v>
      </c>
      <c r="J30" s="6">
        <v>1.0740000000000001</v>
      </c>
      <c r="K30" s="6">
        <v>0.57599999999999996</v>
      </c>
      <c r="L30" s="6">
        <v>0.23019999999999999</v>
      </c>
      <c r="M30" s="6">
        <v>99.817399999999992</v>
      </c>
      <c r="N30" s="17">
        <f t="shared" si="5"/>
        <v>0.48830127960824449</v>
      </c>
      <c r="O30" s="6">
        <v>1.8683068017366138</v>
      </c>
      <c r="P30" s="6">
        <v>233.2</v>
      </c>
      <c r="Q30" s="6"/>
      <c r="R30" s="6">
        <v>6.8669999999999995E-2</v>
      </c>
      <c r="S30" s="6">
        <v>18.899999999999999</v>
      </c>
      <c r="T30" s="6">
        <v>19.82</v>
      </c>
      <c r="U30" s="6">
        <v>26.08</v>
      </c>
      <c r="V30" s="6">
        <v>0.3039</v>
      </c>
      <c r="W30" s="6">
        <v>91.39</v>
      </c>
      <c r="X30" s="6">
        <v>2.4380000000000002</v>
      </c>
      <c r="Y30" s="6">
        <v>1.4850699999999999</v>
      </c>
      <c r="Z30" s="6">
        <v>0.79610000000000003</v>
      </c>
      <c r="AA30" s="6">
        <v>16.399999999999999</v>
      </c>
      <c r="AB30" s="6">
        <v>2.3620000000000001</v>
      </c>
      <c r="AC30" s="6">
        <v>0.57499999999999996</v>
      </c>
      <c r="AD30" s="6">
        <v>0.50280000000000002</v>
      </c>
      <c r="AE30" s="6">
        <v>8.625</v>
      </c>
      <c r="AF30" s="6">
        <v>10.49</v>
      </c>
      <c r="AG30" s="6">
        <v>0.23219999999999999</v>
      </c>
      <c r="AH30" s="6">
        <v>0.76770000000000005</v>
      </c>
      <c r="AI30" s="6">
        <v>1.0609999999999999</v>
      </c>
      <c r="AJ30" s="6">
        <v>10.6</v>
      </c>
      <c r="AK30" s="6">
        <v>17.260000000000002</v>
      </c>
      <c r="AL30" s="6">
        <v>3.9249999999999998</v>
      </c>
      <c r="AM30" s="6">
        <v>2.5150000000000001</v>
      </c>
      <c r="AN30" s="6">
        <v>19.14</v>
      </c>
      <c r="AO30" s="6">
        <v>2.5579999999999999E-2</v>
      </c>
      <c r="AP30" s="6">
        <v>20.43</v>
      </c>
      <c r="AQ30" s="6">
        <v>2.3279999999999998</v>
      </c>
      <c r="AR30" s="6">
        <v>0.62079999999999991</v>
      </c>
      <c r="AS30" s="6">
        <v>582.79999999999995</v>
      </c>
      <c r="AT30" s="6">
        <v>5.7099999999999998E-2</v>
      </c>
      <c r="AU30" s="6">
        <v>0.373</v>
      </c>
      <c r="AV30" s="6">
        <v>0.98339999999999994</v>
      </c>
      <c r="AW30" s="6">
        <v>3453.0303938612792</v>
      </c>
      <c r="AX30" s="6">
        <v>0.1123</v>
      </c>
      <c r="AY30" s="6">
        <v>0.22219999999999998</v>
      </c>
      <c r="AZ30" s="6">
        <v>0.29160000000000003</v>
      </c>
      <c r="BA30" s="6">
        <v>207.2</v>
      </c>
      <c r="BB30" s="6">
        <v>9.6310000000000007E-2</v>
      </c>
      <c r="BC30" s="6">
        <v>13.06</v>
      </c>
      <c r="BD30" s="6">
        <v>1.5529999999999999</v>
      </c>
      <c r="BE30" s="6">
        <v>59.93</v>
      </c>
      <c r="BF30" s="6">
        <v>60.3</v>
      </c>
      <c r="BG30" s="6">
        <f>AV30/AE30</f>
        <v>0.11401739130434782</v>
      </c>
      <c r="BH30" s="6">
        <f>X30/BD30/1.49</f>
        <v>1.0536005220465261</v>
      </c>
      <c r="BI30" s="6">
        <f>AE30/AQ30/1.55</f>
        <v>2.3902560691719321</v>
      </c>
      <c r="BJ30" s="6">
        <f>AE30/BD30/1.39</f>
        <v>3.995515757387651</v>
      </c>
      <c r="BK30" s="6">
        <f>S30/BD30/3.6</f>
        <v>3.3805537669027688</v>
      </c>
      <c r="BL30" s="6">
        <f>AB30/BD30/1.5</f>
        <v>1.0139514917364243</v>
      </c>
      <c r="BM30" s="6">
        <f>SUM((Z30/1.02/((AQ30/2.63)*(AB30/3.68))^0.5))</f>
        <v>1.0354706681442938</v>
      </c>
      <c r="BN30" s="6">
        <f>P30/AE30</f>
        <v>27.037681159420288</v>
      </c>
      <c r="BO30" s="6">
        <f>AI30/AE30</f>
        <v>0.12301449275362318</v>
      </c>
      <c r="BP30" s="6">
        <f>S30/AL30</f>
        <v>4.8152866242038215</v>
      </c>
    </row>
    <row r="31" spans="1:68" x14ac:dyDescent="0.3">
      <c r="A31" s="1" t="s">
        <v>331</v>
      </c>
      <c r="B31" s="1" t="s">
        <v>372</v>
      </c>
      <c r="C31" s="6">
        <v>56.3</v>
      </c>
      <c r="D31" s="6">
        <v>17.53</v>
      </c>
      <c r="E31" s="6">
        <v>7.67</v>
      </c>
      <c r="F31" s="6">
        <v>0.16</v>
      </c>
      <c r="G31" s="6">
        <v>4.3</v>
      </c>
      <c r="H31" s="6">
        <v>7.86</v>
      </c>
      <c r="I31" s="6">
        <v>3.34</v>
      </c>
      <c r="J31" s="6">
        <v>0.99</v>
      </c>
      <c r="K31" s="6">
        <v>0.6</v>
      </c>
      <c r="L31" s="6">
        <v>0.18</v>
      </c>
      <c r="M31" s="6">
        <v>99.820000000000007</v>
      </c>
      <c r="N31" s="17">
        <f t="shared" si="5"/>
        <v>0.49988188772538411</v>
      </c>
      <c r="O31" s="6">
        <v>1.7837209302325583</v>
      </c>
      <c r="P31" s="6">
        <v>219</v>
      </c>
      <c r="Q31" s="6"/>
      <c r="R31" s="6"/>
      <c r="S31" s="6"/>
      <c r="T31" s="6"/>
      <c r="U31" s="6">
        <v>36</v>
      </c>
      <c r="V31" s="6"/>
      <c r="W31" s="6">
        <v>96</v>
      </c>
      <c r="X31" s="6"/>
      <c r="Y31" s="6"/>
      <c r="Z31" s="6"/>
      <c r="AA31" s="6">
        <v>21</v>
      </c>
      <c r="AB31" s="6"/>
      <c r="AC31" s="6"/>
      <c r="AD31" s="6"/>
      <c r="AE31" s="6"/>
      <c r="AF31" s="6"/>
      <c r="AG31" s="6"/>
      <c r="AH31" s="6"/>
      <c r="AI31" s="6"/>
      <c r="AJ31" s="6"/>
      <c r="AK31" s="6">
        <v>30</v>
      </c>
      <c r="AL31" s="6"/>
      <c r="AM31" s="6"/>
      <c r="AN31" s="6">
        <v>20</v>
      </c>
      <c r="AO31" s="6"/>
      <c r="AP31" s="6"/>
      <c r="AQ31" s="6"/>
      <c r="AR31" s="6"/>
      <c r="AS31" s="6">
        <v>602</v>
      </c>
      <c r="AT31" s="6"/>
      <c r="AU31" s="6"/>
      <c r="AV31" s="6">
        <v>3</v>
      </c>
      <c r="AW31" s="6">
        <v>3596.9066602721659</v>
      </c>
      <c r="AX31" s="6"/>
      <c r="AY31" s="6"/>
      <c r="AZ31" s="6"/>
      <c r="BA31" s="6">
        <v>193</v>
      </c>
      <c r="BB31" s="6"/>
      <c r="BC31" s="6">
        <v>16</v>
      </c>
      <c r="BD31" s="6"/>
      <c r="BE31" s="6">
        <v>69</v>
      </c>
      <c r="BF31" s="6">
        <v>33</v>
      </c>
      <c r="BG31" s="6"/>
      <c r="BH31" s="6"/>
      <c r="BI31" s="6"/>
      <c r="BJ31" s="6"/>
      <c r="BK31" s="6"/>
      <c r="BL31" s="6"/>
      <c r="BM31" s="6"/>
      <c r="BN31" s="6"/>
      <c r="BO31" s="6"/>
      <c r="BP31" s="6"/>
    </row>
    <row r="32" spans="1:68" x14ac:dyDescent="0.3">
      <c r="A32" s="1" t="s">
        <v>47</v>
      </c>
      <c r="B32" s="1" t="s">
        <v>372</v>
      </c>
      <c r="C32" s="6">
        <v>52.83</v>
      </c>
      <c r="D32" s="6">
        <v>19.100000000000001</v>
      </c>
      <c r="E32" s="6">
        <v>8.379999999999999</v>
      </c>
      <c r="F32" s="6">
        <v>0.16</v>
      </c>
      <c r="G32" s="6">
        <v>4.7699999999999996</v>
      </c>
      <c r="H32" s="6">
        <v>9.64</v>
      </c>
      <c r="I32" s="6">
        <v>2.87</v>
      </c>
      <c r="J32" s="6">
        <v>0.71</v>
      </c>
      <c r="K32" s="6">
        <v>0.59</v>
      </c>
      <c r="L32" s="6">
        <v>0.19</v>
      </c>
      <c r="M32" s="6">
        <v>100</v>
      </c>
      <c r="N32" s="17">
        <f t="shared" si="5"/>
        <v>0.50368181694598413</v>
      </c>
      <c r="O32" s="6">
        <v>1.7568134171907757</v>
      </c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>
        <v>12.8</v>
      </c>
      <c r="AO32" s="6"/>
      <c r="AP32" s="6"/>
      <c r="AQ32" s="6"/>
      <c r="AR32" s="6"/>
      <c r="AS32" s="6">
        <v>59.6</v>
      </c>
      <c r="AT32" s="6"/>
      <c r="AU32" s="6"/>
      <c r="AV32" s="6"/>
      <c r="AW32" s="6">
        <v>3536.9582159342967</v>
      </c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</row>
    <row r="33" spans="1:68" x14ac:dyDescent="0.3">
      <c r="A33" s="1" t="s">
        <v>332</v>
      </c>
      <c r="B33" s="1" t="s">
        <v>372</v>
      </c>
      <c r="C33" s="6">
        <v>53.71</v>
      </c>
      <c r="D33" s="6">
        <v>18.100000000000001</v>
      </c>
      <c r="E33" s="6">
        <v>8.16</v>
      </c>
      <c r="F33" s="6">
        <v>0.15</v>
      </c>
      <c r="G33" s="6">
        <v>4.68</v>
      </c>
      <c r="H33" s="6">
        <v>9.34</v>
      </c>
      <c r="I33" s="6">
        <v>3.8</v>
      </c>
      <c r="J33" s="6">
        <v>0.62</v>
      </c>
      <c r="K33" s="6">
        <v>0.62</v>
      </c>
      <c r="L33" s="6">
        <v>0.12</v>
      </c>
      <c r="M33" s="6">
        <v>100.14000000000003</v>
      </c>
      <c r="N33" s="17">
        <f t="shared" si="5"/>
        <v>0.50557054063562801</v>
      </c>
      <c r="O33" s="6">
        <v>1.7435897435897438</v>
      </c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>
        <v>3716.8035489479053</v>
      </c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</row>
    <row r="34" spans="1:68" x14ac:dyDescent="0.3">
      <c r="A34" s="1" t="s">
        <v>447</v>
      </c>
      <c r="B34" s="1" t="s">
        <v>372</v>
      </c>
      <c r="C34" s="6">
        <v>53.84</v>
      </c>
      <c r="D34" s="6">
        <v>17.02</v>
      </c>
      <c r="E34" s="6">
        <v>7.7200000000000006</v>
      </c>
      <c r="F34" s="6">
        <v>0.17</v>
      </c>
      <c r="G34" s="6">
        <v>5.16</v>
      </c>
      <c r="H34" s="6">
        <v>8.5299999999999994</v>
      </c>
      <c r="I34" s="6">
        <v>3.41</v>
      </c>
      <c r="J34" s="6">
        <v>1.27</v>
      </c>
      <c r="K34" s="6">
        <v>0.72</v>
      </c>
      <c r="L34" s="6">
        <v>0.22</v>
      </c>
      <c r="M34" s="6">
        <v>99.909999999999982</v>
      </c>
      <c r="N34" s="17">
        <f t="shared" si="5"/>
        <v>0.54372585655161898</v>
      </c>
      <c r="O34" s="6">
        <v>1.4961240310077519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>
        <v>4316.2879923265991</v>
      </c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</row>
    <row r="35" spans="1:68" x14ac:dyDescent="0.3">
      <c r="A35" s="1" t="s">
        <v>446</v>
      </c>
      <c r="B35" s="1" t="s">
        <v>372</v>
      </c>
      <c r="C35" s="6">
        <v>54.5</v>
      </c>
      <c r="D35" s="6">
        <v>15.3</v>
      </c>
      <c r="E35" s="6">
        <v>8.14</v>
      </c>
      <c r="F35" s="6">
        <v>0.19</v>
      </c>
      <c r="G35" s="6">
        <v>6.38</v>
      </c>
      <c r="H35" s="6">
        <v>9.26</v>
      </c>
      <c r="I35" s="6">
        <v>2.78</v>
      </c>
      <c r="J35" s="6">
        <v>0.17</v>
      </c>
      <c r="K35" s="6">
        <v>0.6</v>
      </c>
      <c r="L35" s="6">
        <v>0.19</v>
      </c>
      <c r="M35" s="6">
        <v>98.11</v>
      </c>
      <c r="N35" s="17">
        <f t="shared" si="5"/>
        <v>0.58287992167284419</v>
      </c>
      <c r="O35" s="6">
        <v>1.2758620689655173</v>
      </c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>
        <v>3596.9066602721659</v>
      </c>
      <c r="AX35" s="6"/>
      <c r="AY35" s="6"/>
      <c r="AZ35" s="6"/>
      <c r="BA35" s="6"/>
      <c r="BB35" s="6"/>
      <c r="BC35" s="6"/>
      <c r="BD35" s="6"/>
      <c r="BE35" s="6"/>
      <c r="BF35" s="6">
        <v>60</v>
      </c>
      <c r="BG35" s="6"/>
      <c r="BH35" s="6"/>
      <c r="BI35" s="6"/>
      <c r="BJ35" s="6"/>
      <c r="BK35" s="6"/>
      <c r="BL35" s="6"/>
      <c r="BM35" s="6"/>
      <c r="BN35" s="6"/>
      <c r="BO35" s="6"/>
      <c r="BP35" s="6"/>
    </row>
    <row r="36" spans="1:68" x14ac:dyDescent="0.3">
      <c r="A36" s="1" t="s">
        <v>445</v>
      </c>
      <c r="B36" s="1" t="s">
        <v>372</v>
      </c>
      <c r="C36" s="6">
        <v>57.8</v>
      </c>
      <c r="D36" s="6">
        <v>18.96</v>
      </c>
      <c r="E36" s="6">
        <v>6.6099999999999994</v>
      </c>
      <c r="F36" s="6">
        <v>0.12</v>
      </c>
      <c r="G36" s="6">
        <v>3.14</v>
      </c>
      <c r="H36" s="6">
        <v>7.67</v>
      </c>
      <c r="I36" s="6">
        <v>3.63</v>
      </c>
      <c r="J36" s="6">
        <v>0.39</v>
      </c>
      <c r="K36" s="6">
        <v>0.41</v>
      </c>
      <c r="L36" s="6">
        <v>0.19</v>
      </c>
      <c r="M36" s="6">
        <v>100.01999999999998</v>
      </c>
      <c r="N36" s="17">
        <f t="shared" si="5"/>
        <v>0.45856233434689997</v>
      </c>
      <c r="O36" s="6">
        <v>2.1050955414012735</v>
      </c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>
        <v>2457.8862178526465</v>
      </c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</row>
    <row r="37" spans="1:68" x14ac:dyDescent="0.3">
      <c r="B37" s="1" t="s">
        <v>787</v>
      </c>
      <c r="C37" s="6">
        <f t="shared" ref="C37:M37" si="6">AVERAGE(C29:C36)</f>
        <v>54.692500000000003</v>
      </c>
      <c r="D37" s="6">
        <f t="shared" si="6"/>
        <v>17.901250000000001</v>
      </c>
      <c r="E37" s="6">
        <f t="shared" si="6"/>
        <v>7.8257499999999993</v>
      </c>
      <c r="F37" s="6">
        <f t="shared" si="6"/>
        <v>0.15845000000000004</v>
      </c>
      <c r="G37" s="6">
        <f t="shared" si="6"/>
        <v>4.6438750000000004</v>
      </c>
      <c r="H37" s="6">
        <f t="shared" si="6"/>
        <v>8.7243749999999984</v>
      </c>
      <c r="I37" s="6">
        <f t="shared" si="6"/>
        <v>3.2898750000000003</v>
      </c>
      <c r="J37" s="6">
        <f t="shared" si="6"/>
        <v>0.72392500000000004</v>
      </c>
      <c r="K37" s="6">
        <f t="shared" si="6"/>
        <v>0.58765000000000001</v>
      </c>
      <c r="L37" s="6">
        <f t="shared" si="6"/>
        <v>0.19184999999999999</v>
      </c>
      <c r="M37" s="6">
        <f t="shared" si="6"/>
        <v>99.700749999999999</v>
      </c>
      <c r="N37" s="17">
        <f t="shared" si="5"/>
        <v>0.51408594978760125</v>
      </c>
      <c r="O37" s="6">
        <f>AVERAGE(O29:O36)</f>
        <v>1.7271863345250922</v>
      </c>
      <c r="P37" s="6">
        <f>AVERAGE(P29:P36)</f>
        <v>198.13333333333333</v>
      </c>
      <c r="Q37" s="6"/>
      <c r="R37" s="6">
        <f t="shared" ref="R37:BF37" si="7">AVERAGE(R29:R36)</f>
        <v>6.5519999999999995E-2</v>
      </c>
      <c r="S37" s="6">
        <f t="shared" si="7"/>
        <v>15.87</v>
      </c>
      <c r="T37" s="6">
        <f t="shared" si="7"/>
        <v>26.51</v>
      </c>
      <c r="U37" s="6">
        <f t="shared" si="7"/>
        <v>27.426666666666666</v>
      </c>
      <c r="V37" s="6">
        <f t="shared" si="7"/>
        <v>0.23549999999999999</v>
      </c>
      <c r="W37" s="6">
        <f t="shared" si="7"/>
        <v>214.79666666666665</v>
      </c>
      <c r="X37" s="6">
        <f t="shared" si="7"/>
        <v>2.6885000000000003</v>
      </c>
      <c r="Y37" s="6">
        <f t="shared" si="7"/>
        <v>1.6388149999999999</v>
      </c>
      <c r="Z37" s="6">
        <f t="shared" si="7"/>
        <v>0.79725000000000001</v>
      </c>
      <c r="AA37" s="6">
        <f t="shared" si="7"/>
        <v>19.333333333333332</v>
      </c>
      <c r="AB37" s="6">
        <f t="shared" si="7"/>
        <v>2.5164999999999997</v>
      </c>
      <c r="AC37" s="6">
        <f t="shared" si="7"/>
        <v>0.65615000000000001</v>
      </c>
      <c r="AD37" s="6">
        <f t="shared" si="7"/>
        <v>0.55754999999999999</v>
      </c>
      <c r="AE37" s="6">
        <f t="shared" si="7"/>
        <v>7.0295000000000005</v>
      </c>
      <c r="AF37" s="6">
        <f t="shared" si="7"/>
        <v>7.2445000000000004</v>
      </c>
      <c r="AG37" s="6">
        <f t="shared" si="7"/>
        <v>0.24745</v>
      </c>
      <c r="AH37" s="6">
        <f t="shared" si="7"/>
        <v>0.51405000000000001</v>
      </c>
      <c r="AI37" s="6">
        <f t="shared" si="7"/>
        <v>0.92459999999999998</v>
      </c>
      <c r="AJ37" s="6">
        <f t="shared" si="7"/>
        <v>9.8784999999999989</v>
      </c>
      <c r="AK37" s="6">
        <f t="shared" si="7"/>
        <v>21.436666666666667</v>
      </c>
      <c r="AL37" s="6">
        <f t="shared" si="7"/>
        <v>3.4390000000000001</v>
      </c>
      <c r="AM37" s="6">
        <f t="shared" si="7"/>
        <v>2.2265000000000001</v>
      </c>
      <c r="AN37" s="6">
        <f t="shared" si="7"/>
        <v>14.908750000000001</v>
      </c>
      <c r="AO37" s="6">
        <f t="shared" si="7"/>
        <v>2.8709999999999999E-2</v>
      </c>
      <c r="AP37" s="6">
        <f t="shared" si="7"/>
        <v>22.439999999999998</v>
      </c>
      <c r="AQ37" s="6">
        <f t="shared" si="7"/>
        <v>2.3624999999999998</v>
      </c>
      <c r="AR37" s="6">
        <f t="shared" si="7"/>
        <v>0.56594999999999995</v>
      </c>
      <c r="AS37" s="6">
        <f t="shared" si="7"/>
        <v>439.02499999999998</v>
      </c>
      <c r="AT37" s="6">
        <f t="shared" si="7"/>
        <v>5.3659999999999999E-2</v>
      </c>
      <c r="AU37" s="6">
        <f t="shared" si="7"/>
        <v>0.40739999999999998</v>
      </c>
      <c r="AV37" s="6">
        <f t="shared" si="7"/>
        <v>1.5842666666666665</v>
      </c>
      <c r="AW37" s="6">
        <f t="shared" si="7"/>
        <v>3522.8703315148969</v>
      </c>
      <c r="AX37" s="6">
        <f t="shared" si="7"/>
        <v>8.1765000000000004E-2</v>
      </c>
      <c r="AY37" s="6">
        <f t="shared" si="7"/>
        <v>0.24314999999999998</v>
      </c>
      <c r="AZ37" s="6">
        <f t="shared" si="7"/>
        <v>0.30720000000000003</v>
      </c>
      <c r="BA37" s="6">
        <f t="shared" si="7"/>
        <v>209.1</v>
      </c>
      <c r="BB37" s="6">
        <f t="shared" si="7"/>
        <v>9.8805000000000004E-2</v>
      </c>
      <c r="BC37" s="6">
        <f t="shared" si="7"/>
        <v>14.89</v>
      </c>
      <c r="BD37" s="6">
        <f t="shared" si="7"/>
        <v>1.661</v>
      </c>
      <c r="BE37" s="6">
        <f t="shared" si="7"/>
        <v>61.129999999999995</v>
      </c>
      <c r="BF37" s="6">
        <f t="shared" si="7"/>
        <v>50.424999999999997</v>
      </c>
      <c r="BG37" s="6">
        <f>AV37/AE37</f>
        <v>0.22537401901510298</v>
      </c>
      <c r="BH37" s="6">
        <f>X37/BD37/1.49</f>
        <v>1.0863109067473706</v>
      </c>
      <c r="BI37" s="6">
        <f>AE37/AQ37/1.55</f>
        <v>1.9196449906127329</v>
      </c>
      <c r="BJ37" s="6">
        <f>AE37/BD37/1.39</f>
        <v>3.0446684193885112</v>
      </c>
      <c r="BK37" s="6">
        <f>S37/BD37/3.6</f>
        <v>2.6540236805137467</v>
      </c>
      <c r="BL37" s="6">
        <f>AB37/BD37/1.5</f>
        <v>1.0100341159943806</v>
      </c>
      <c r="BM37" s="6">
        <f>SUM((Z37/1.02/((AQ37/2.63)*(AB37/3.68))^0.5))</f>
        <v>0.99726772446496303</v>
      </c>
      <c r="BN37" s="6">
        <f>P37/AE37</f>
        <v>28.185978139744407</v>
      </c>
      <c r="BO37" s="6">
        <f>AI37/AE37</f>
        <v>0.13153140337150579</v>
      </c>
      <c r="BP37" s="6">
        <f>S37/AL37</f>
        <v>4.6147135795289325</v>
      </c>
    </row>
    <row r="38" spans="1:68" x14ac:dyDescent="0.3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</row>
    <row r="39" spans="1:68" x14ac:dyDescent="0.3">
      <c r="B39" s="16" t="s">
        <v>794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</row>
    <row r="40" spans="1:68" x14ac:dyDescent="0.3">
      <c r="A40" s="1" t="s">
        <v>325</v>
      </c>
      <c r="B40" s="1" t="s">
        <v>793</v>
      </c>
      <c r="C40" s="6">
        <v>54.29</v>
      </c>
      <c r="D40" s="6">
        <v>18.149999999999999</v>
      </c>
      <c r="E40" s="6">
        <v>8.25</v>
      </c>
      <c r="F40" s="6">
        <v>0.2213</v>
      </c>
      <c r="G40" s="6">
        <v>4.3520000000000003</v>
      </c>
      <c r="H40" s="6">
        <v>9.2010000000000005</v>
      </c>
      <c r="I40" s="6">
        <v>2.6829999999999998</v>
      </c>
      <c r="J40" s="6">
        <v>0.79290000000000005</v>
      </c>
      <c r="K40" s="6">
        <v>0.62219999999999998</v>
      </c>
      <c r="L40" s="6">
        <v>0.19059999999999999</v>
      </c>
      <c r="M40" s="6">
        <v>99.802999999999997</v>
      </c>
      <c r="N40" s="17">
        <f>G40/40.3/(G40/40.3+E40/71.85)</f>
        <v>0.48466767167901853</v>
      </c>
      <c r="O40" s="6">
        <v>1.8956801470588234</v>
      </c>
      <c r="P40" s="6">
        <v>290.7</v>
      </c>
      <c r="Q40" s="6"/>
      <c r="R40" s="6">
        <v>3.424E-2</v>
      </c>
      <c r="S40" s="6">
        <v>12.07</v>
      </c>
      <c r="T40" s="6">
        <v>13.67</v>
      </c>
      <c r="U40" s="6">
        <v>16.309999999999999</v>
      </c>
      <c r="V40" s="6">
        <v>1.01</v>
      </c>
      <c r="W40" s="6">
        <v>52.72</v>
      </c>
      <c r="X40" s="6">
        <v>2.0259999999999998</v>
      </c>
      <c r="Y40" s="6">
        <v>1.26779</v>
      </c>
      <c r="Z40" s="6">
        <v>0.56299999999999994</v>
      </c>
      <c r="AA40" s="6">
        <v>16.2</v>
      </c>
      <c r="AB40" s="6">
        <v>1.837</v>
      </c>
      <c r="AC40" s="6">
        <v>0.436</v>
      </c>
      <c r="AD40" s="6">
        <v>0.42249999999999999</v>
      </c>
      <c r="AE40" s="6">
        <v>5.6950000000000003</v>
      </c>
      <c r="AF40" s="6">
        <v>5.3789999999999996</v>
      </c>
      <c r="AG40" s="6">
        <v>0.19800000000000001</v>
      </c>
      <c r="AH40" s="6">
        <v>1.0629999999999999</v>
      </c>
      <c r="AI40" s="6">
        <v>0.83260000000000001</v>
      </c>
      <c r="AJ40" s="6">
        <v>7.16</v>
      </c>
      <c r="AK40" s="6">
        <v>8.516</v>
      </c>
      <c r="AL40" s="6">
        <v>2.778</v>
      </c>
      <c r="AM40" s="6">
        <v>1.627</v>
      </c>
      <c r="AN40" s="6">
        <v>14.47</v>
      </c>
      <c r="AO40" s="6">
        <v>3.4279999999999998E-2</v>
      </c>
      <c r="AP40" s="6">
        <v>14.57</v>
      </c>
      <c r="AQ40" s="6">
        <v>1.7150000000000001</v>
      </c>
      <c r="AR40" s="6">
        <v>0.37180000000000002</v>
      </c>
      <c r="AS40" s="6">
        <v>623.6</v>
      </c>
      <c r="AT40" s="6">
        <v>5.228E-2</v>
      </c>
      <c r="AU40" s="6">
        <v>0.30080000000000001</v>
      </c>
      <c r="AV40" s="6">
        <v>1.2589999999999999</v>
      </c>
      <c r="AW40" s="6">
        <v>3729.9922067022362</v>
      </c>
      <c r="AX40" s="6">
        <v>0.12909999999999999</v>
      </c>
      <c r="AY40" s="6">
        <v>0.191</v>
      </c>
      <c r="AZ40" s="6">
        <v>0.43610000000000004</v>
      </c>
      <c r="BA40" s="6">
        <v>148.5</v>
      </c>
      <c r="BB40" s="6">
        <v>9.9099999999999994E-2</v>
      </c>
      <c r="BC40" s="6">
        <v>11.16</v>
      </c>
      <c r="BD40" s="6">
        <v>1.3340000000000001</v>
      </c>
      <c r="BE40" s="6">
        <v>45.2</v>
      </c>
      <c r="BF40" s="6">
        <v>52</v>
      </c>
      <c r="BG40" s="6">
        <f>AV40/AE40</f>
        <v>0.22107111501316942</v>
      </c>
      <c r="BH40" s="6">
        <f>X40/BD40/1.49</f>
        <v>1.0192890132115149</v>
      </c>
      <c r="BI40" s="6">
        <f>AE40/AQ40/1.55</f>
        <v>2.142386908680523</v>
      </c>
      <c r="BJ40" s="6">
        <f>AE40/BD40/1.39</f>
        <v>3.0713060735819147</v>
      </c>
      <c r="BK40" s="6">
        <f>S40/BD40/3.6</f>
        <v>2.5133266699983339</v>
      </c>
      <c r="BL40" s="6">
        <f>AB40/BD40/1.5</f>
        <v>0.91804097951024488</v>
      </c>
      <c r="BM40" s="6">
        <f>SUM((Z40/1.02/((AQ40/2.63)*(AB40/3.68))^0.5))</f>
        <v>0.96743849962391193</v>
      </c>
      <c r="BN40" s="6">
        <f>P40/AE40</f>
        <v>51.044776119402982</v>
      </c>
      <c r="BO40" s="6">
        <f>AI40/AE40</f>
        <v>0.14619841966637401</v>
      </c>
      <c r="BP40" s="6">
        <f>S40/AL40</f>
        <v>4.3448524118070555</v>
      </c>
    </row>
    <row r="41" spans="1:68" x14ac:dyDescent="0.3">
      <c r="A41" s="1" t="s">
        <v>325</v>
      </c>
      <c r="B41" s="1" t="s">
        <v>793</v>
      </c>
      <c r="C41" s="6">
        <v>60.58</v>
      </c>
      <c r="D41" s="6">
        <v>17.899999999999999</v>
      </c>
      <c r="E41" s="6">
        <v>5.54</v>
      </c>
      <c r="F41" s="6">
        <v>0.1</v>
      </c>
      <c r="G41" s="6">
        <v>2.66</v>
      </c>
      <c r="H41" s="6">
        <v>7.19</v>
      </c>
      <c r="I41" s="6">
        <v>3.31</v>
      </c>
      <c r="J41" s="6">
        <v>0.99</v>
      </c>
      <c r="K41" s="6">
        <v>0.37</v>
      </c>
      <c r="L41" s="6">
        <v>0.11</v>
      </c>
      <c r="M41" s="6">
        <v>99.742999999999981</v>
      </c>
      <c r="N41" s="17">
        <f>G41/40.3/(G41/40.3+E41/71.85)</f>
        <v>0.46121824495696007</v>
      </c>
      <c r="O41" s="6">
        <v>2.0827067669172932</v>
      </c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>
        <v>2218.0924405011688</v>
      </c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</row>
    <row r="42" spans="1:68" x14ac:dyDescent="0.3">
      <c r="A42" s="1" t="s">
        <v>420</v>
      </c>
      <c r="B42" s="1" t="s">
        <v>793</v>
      </c>
      <c r="C42" s="6">
        <v>59.29</v>
      </c>
      <c r="D42" s="6">
        <v>17.09</v>
      </c>
      <c r="E42" s="6">
        <v>6.47</v>
      </c>
      <c r="F42" s="6">
        <v>0.1</v>
      </c>
      <c r="G42" s="6">
        <v>3.8</v>
      </c>
      <c r="H42" s="6">
        <v>7.36</v>
      </c>
      <c r="I42" s="6">
        <v>3.03</v>
      </c>
      <c r="J42" s="6">
        <v>1.34</v>
      </c>
      <c r="K42" s="6">
        <v>0.59</v>
      </c>
      <c r="L42" s="6">
        <v>0.21</v>
      </c>
      <c r="M42" s="6">
        <v>100.46999999999998</v>
      </c>
      <c r="N42" s="17">
        <f>G42/40.3/(G42/40.3+E42/71.85)</f>
        <v>0.51151149088279424</v>
      </c>
      <c r="O42" s="6">
        <v>1.7026315789473685</v>
      </c>
      <c r="P42" s="6">
        <v>223</v>
      </c>
      <c r="Q42" s="6"/>
      <c r="R42" s="6"/>
      <c r="S42" s="6">
        <v>16</v>
      </c>
      <c r="T42" s="6">
        <v>22</v>
      </c>
      <c r="U42" s="6">
        <v>14</v>
      </c>
      <c r="V42" s="6"/>
      <c r="W42" s="6">
        <v>68</v>
      </c>
      <c r="X42" s="6"/>
      <c r="Y42" s="6"/>
      <c r="Z42" s="6"/>
      <c r="AA42" s="6"/>
      <c r="AB42" s="6"/>
      <c r="AC42" s="6"/>
      <c r="AD42" s="6"/>
      <c r="AE42" s="6">
        <v>8</v>
      </c>
      <c r="AF42" s="6"/>
      <c r="AG42" s="6"/>
      <c r="AH42" s="6"/>
      <c r="AI42" s="6">
        <v>1</v>
      </c>
      <c r="AJ42" s="6"/>
      <c r="AK42" s="6">
        <v>19</v>
      </c>
      <c r="AL42" s="6">
        <v>5</v>
      </c>
      <c r="AM42" s="6"/>
      <c r="AN42" s="6">
        <v>26</v>
      </c>
      <c r="AO42" s="6"/>
      <c r="AP42" s="6"/>
      <c r="AQ42" s="6"/>
      <c r="AR42" s="6"/>
      <c r="AS42" s="6">
        <v>513</v>
      </c>
      <c r="AT42" s="6"/>
      <c r="AU42" s="6"/>
      <c r="AV42" s="6">
        <v>1</v>
      </c>
      <c r="AW42" s="6">
        <v>3536.9582159342967</v>
      </c>
      <c r="AX42" s="6"/>
      <c r="AY42" s="6"/>
      <c r="AZ42" s="6"/>
      <c r="BA42" s="6">
        <v>192</v>
      </c>
      <c r="BB42" s="6"/>
      <c r="BC42" s="6">
        <v>19</v>
      </c>
      <c r="BD42" s="6"/>
      <c r="BE42" s="6">
        <v>68</v>
      </c>
      <c r="BF42" s="6">
        <v>77</v>
      </c>
      <c r="BG42" s="6">
        <f>AV42/AE42</f>
        <v>0.125</v>
      </c>
      <c r="BH42" s="6"/>
      <c r="BI42" s="6"/>
      <c r="BJ42" s="6"/>
      <c r="BK42" s="6"/>
      <c r="BL42" s="6"/>
      <c r="BM42" s="6"/>
      <c r="BN42" s="6">
        <f>P42/AE42</f>
        <v>27.875</v>
      </c>
      <c r="BO42" s="6">
        <f>AI42/AE42</f>
        <v>0.125</v>
      </c>
      <c r="BP42" s="6">
        <f>S42/AL42</f>
        <v>3.2</v>
      </c>
    </row>
    <row r="43" spans="1:68" x14ac:dyDescent="0.3">
      <c r="B43" s="1" t="s">
        <v>787</v>
      </c>
      <c r="C43" s="6">
        <f t="shared" ref="C43:M43" si="8">AVERAGE(C40:C42)</f>
        <v>58.053333333333335</v>
      </c>
      <c r="D43" s="6">
        <f t="shared" si="8"/>
        <v>17.713333333333335</v>
      </c>
      <c r="E43" s="6">
        <f t="shared" si="8"/>
        <v>6.753333333333333</v>
      </c>
      <c r="F43" s="6">
        <f t="shared" si="8"/>
        <v>0.14043333333333333</v>
      </c>
      <c r="G43" s="6">
        <f t="shared" si="8"/>
        <v>3.6040000000000005</v>
      </c>
      <c r="H43" s="6">
        <f t="shared" si="8"/>
        <v>7.9170000000000007</v>
      </c>
      <c r="I43" s="6">
        <f t="shared" si="8"/>
        <v>3.0076666666666667</v>
      </c>
      <c r="J43" s="6">
        <f t="shared" si="8"/>
        <v>1.0409666666666668</v>
      </c>
      <c r="K43" s="6">
        <f t="shared" si="8"/>
        <v>0.52739999999999998</v>
      </c>
      <c r="L43" s="6">
        <f t="shared" si="8"/>
        <v>0.17019999999999999</v>
      </c>
      <c r="M43" s="6">
        <f t="shared" si="8"/>
        <v>100.00533333333333</v>
      </c>
      <c r="N43" s="17">
        <f>G43/40.3/(G43/40.3+E43/71.85)</f>
        <v>0.48756188492432345</v>
      </c>
      <c r="O43" s="6">
        <f>AVERAGE(O40:O42)</f>
        <v>1.893672830974495</v>
      </c>
      <c r="P43" s="6">
        <f>AVERAGE(P40:P42)</f>
        <v>256.85000000000002</v>
      </c>
      <c r="Q43" s="6"/>
      <c r="R43" s="6">
        <f t="shared" ref="R43:BF43" si="9">AVERAGE(R40:R42)</f>
        <v>3.424E-2</v>
      </c>
      <c r="S43" s="6">
        <f t="shared" si="9"/>
        <v>14.035</v>
      </c>
      <c r="T43" s="6">
        <f t="shared" si="9"/>
        <v>17.835000000000001</v>
      </c>
      <c r="U43" s="6">
        <f t="shared" si="9"/>
        <v>15.154999999999999</v>
      </c>
      <c r="V43" s="6">
        <f t="shared" si="9"/>
        <v>1.01</v>
      </c>
      <c r="W43" s="6">
        <f t="shared" si="9"/>
        <v>60.36</v>
      </c>
      <c r="X43" s="6">
        <f t="shared" si="9"/>
        <v>2.0259999999999998</v>
      </c>
      <c r="Y43" s="6">
        <f t="shared" si="9"/>
        <v>1.26779</v>
      </c>
      <c r="Z43" s="6">
        <f t="shared" si="9"/>
        <v>0.56299999999999994</v>
      </c>
      <c r="AA43" s="6">
        <f t="shared" si="9"/>
        <v>16.2</v>
      </c>
      <c r="AB43" s="6">
        <f t="shared" si="9"/>
        <v>1.837</v>
      </c>
      <c r="AC43" s="6">
        <f t="shared" si="9"/>
        <v>0.436</v>
      </c>
      <c r="AD43" s="6">
        <f t="shared" si="9"/>
        <v>0.42249999999999999</v>
      </c>
      <c r="AE43" s="6">
        <f t="shared" si="9"/>
        <v>6.8475000000000001</v>
      </c>
      <c r="AF43" s="6">
        <f t="shared" si="9"/>
        <v>5.3789999999999996</v>
      </c>
      <c r="AG43" s="6">
        <f t="shared" si="9"/>
        <v>0.19800000000000001</v>
      </c>
      <c r="AH43" s="6">
        <f t="shared" si="9"/>
        <v>1.0629999999999999</v>
      </c>
      <c r="AI43" s="6">
        <f t="shared" si="9"/>
        <v>0.9163</v>
      </c>
      <c r="AJ43" s="6">
        <f t="shared" si="9"/>
        <v>7.16</v>
      </c>
      <c r="AK43" s="6">
        <f t="shared" si="9"/>
        <v>13.757999999999999</v>
      </c>
      <c r="AL43" s="6">
        <f t="shared" si="9"/>
        <v>3.8890000000000002</v>
      </c>
      <c r="AM43" s="6">
        <f t="shared" si="9"/>
        <v>1.627</v>
      </c>
      <c r="AN43" s="6">
        <f t="shared" si="9"/>
        <v>20.234999999999999</v>
      </c>
      <c r="AO43" s="6">
        <f t="shared" si="9"/>
        <v>3.4279999999999998E-2</v>
      </c>
      <c r="AP43" s="6">
        <f t="shared" si="9"/>
        <v>14.57</v>
      </c>
      <c r="AQ43" s="6">
        <f t="shared" si="9"/>
        <v>1.7150000000000001</v>
      </c>
      <c r="AR43" s="6">
        <f t="shared" si="9"/>
        <v>0.37180000000000002</v>
      </c>
      <c r="AS43" s="6">
        <f t="shared" si="9"/>
        <v>568.29999999999995</v>
      </c>
      <c r="AT43" s="6">
        <f t="shared" si="9"/>
        <v>5.228E-2</v>
      </c>
      <c r="AU43" s="6">
        <f t="shared" si="9"/>
        <v>0.30080000000000001</v>
      </c>
      <c r="AV43" s="6">
        <f t="shared" si="9"/>
        <v>1.1294999999999999</v>
      </c>
      <c r="AW43" s="6">
        <f t="shared" si="9"/>
        <v>3161.6809543792338</v>
      </c>
      <c r="AX43" s="6">
        <f t="shared" si="9"/>
        <v>0.12909999999999999</v>
      </c>
      <c r="AY43" s="6">
        <f t="shared" si="9"/>
        <v>0.191</v>
      </c>
      <c r="AZ43" s="6">
        <f t="shared" si="9"/>
        <v>0.43610000000000004</v>
      </c>
      <c r="BA43" s="6">
        <f t="shared" si="9"/>
        <v>170.25</v>
      </c>
      <c r="BB43" s="6">
        <f t="shared" si="9"/>
        <v>9.9099999999999994E-2</v>
      </c>
      <c r="BC43" s="6">
        <f t="shared" si="9"/>
        <v>15.08</v>
      </c>
      <c r="BD43" s="6">
        <f t="shared" si="9"/>
        <v>1.3340000000000001</v>
      </c>
      <c r="BE43" s="6">
        <f t="shared" si="9"/>
        <v>56.6</v>
      </c>
      <c r="BF43" s="6">
        <f t="shared" si="9"/>
        <v>64.5</v>
      </c>
      <c r="BG43" s="6">
        <f>AV43/AE43</f>
        <v>0.16495071193866373</v>
      </c>
      <c r="BH43" s="6">
        <f>X43/BD43/1.49</f>
        <v>1.0192890132115149</v>
      </c>
      <c r="BI43" s="6">
        <f>AE43/AQ43/1.55</f>
        <v>2.5759428195241227</v>
      </c>
      <c r="BJ43" s="6">
        <f>AE43/BD43/1.39</f>
        <v>3.6928478206939697</v>
      </c>
      <c r="BK43" s="6">
        <f>S43/BD43/3.6</f>
        <v>2.9224970847909377</v>
      </c>
      <c r="BL43" s="6">
        <f>AB43/BD43/1.5</f>
        <v>0.91804097951024488</v>
      </c>
      <c r="BM43" s="6">
        <f>SUM((Z43/1.02/((AQ43/2.63)*(AB43/3.68))^0.5))</f>
        <v>0.96743849962391193</v>
      </c>
      <c r="BN43" s="6">
        <f>P43/AE43</f>
        <v>37.510040160642575</v>
      </c>
      <c r="BO43" s="6">
        <f>AI43/AE43</f>
        <v>0.13381526104417671</v>
      </c>
      <c r="BP43" s="6">
        <f>S43/AL43</f>
        <v>3.6088968886603237</v>
      </c>
    </row>
    <row r="44" spans="1:68" x14ac:dyDescent="0.3">
      <c r="BG44" s="6"/>
      <c r="BH44" s="6"/>
      <c r="BI44" s="6"/>
      <c r="BJ44" s="6"/>
      <c r="BK44" s="6"/>
      <c r="BL44" s="6"/>
      <c r="BM44" s="6"/>
      <c r="BN44" s="6"/>
      <c r="BO44" s="6"/>
      <c r="BP44" s="6"/>
    </row>
    <row r="45" spans="1:68" x14ac:dyDescent="0.3">
      <c r="B45" s="16" t="s">
        <v>350</v>
      </c>
      <c r="BG45" s="6"/>
      <c r="BH45" s="6"/>
      <c r="BI45" s="6"/>
      <c r="BJ45" s="6"/>
      <c r="BK45" s="6"/>
      <c r="BL45" s="6"/>
      <c r="BM45" s="6"/>
      <c r="BN45" s="6"/>
      <c r="BO45" s="6"/>
      <c r="BP45" s="6"/>
    </row>
    <row r="46" spans="1:68" x14ac:dyDescent="0.3">
      <c r="A46" s="1" t="s">
        <v>329</v>
      </c>
      <c r="B46" s="1" t="s">
        <v>371</v>
      </c>
      <c r="C46" s="6">
        <v>59.44</v>
      </c>
      <c r="D46" s="6">
        <v>17.66</v>
      </c>
      <c r="E46" s="6">
        <v>6.2439999999999998</v>
      </c>
      <c r="F46" s="6">
        <v>0.14360000000000001</v>
      </c>
      <c r="G46" s="6">
        <v>2.8180000000000001</v>
      </c>
      <c r="H46" s="6">
        <v>7.4690000000000003</v>
      </c>
      <c r="I46" s="6">
        <v>3.5270000000000001</v>
      </c>
      <c r="J46" s="6">
        <v>1.262</v>
      </c>
      <c r="K46" s="6">
        <v>0.37569999999999998</v>
      </c>
      <c r="L46" s="6">
        <v>0.21490000000000001</v>
      </c>
      <c r="M46" s="6">
        <v>99.8142</v>
      </c>
      <c r="N46" s="17">
        <f t="shared" ref="N46:N61" si="10">G46/40.3/(G46/40.3+E46/71.85)</f>
        <v>0.44587183843437611</v>
      </c>
      <c r="O46" s="6">
        <v>2.2157558552164653</v>
      </c>
      <c r="P46" s="6">
        <v>302.39999999999998</v>
      </c>
      <c r="Q46" s="6"/>
      <c r="R46" s="6"/>
      <c r="S46" s="6"/>
      <c r="T46" s="6"/>
      <c r="U46" s="6">
        <v>28.9</v>
      </c>
      <c r="V46" s="6"/>
      <c r="W46" s="6"/>
      <c r="X46" s="6"/>
      <c r="Y46" s="6"/>
      <c r="Z46" s="6"/>
      <c r="AA46" s="6">
        <v>19.7</v>
      </c>
      <c r="AB46" s="6"/>
      <c r="AC46" s="6"/>
      <c r="AD46" s="6"/>
      <c r="AE46" s="6"/>
      <c r="AF46" s="6"/>
      <c r="AG46" s="6"/>
      <c r="AH46" s="6"/>
      <c r="AI46" s="6">
        <v>1.6</v>
      </c>
      <c r="AJ46" s="6"/>
      <c r="AK46" s="6">
        <v>8.6999999999999993</v>
      </c>
      <c r="AL46" s="6">
        <v>5.5</v>
      </c>
      <c r="AM46" s="6"/>
      <c r="AN46" s="6">
        <v>24</v>
      </c>
      <c r="AO46" s="6"/>
      <c r="AP46" s="6"/>
      <c r="AQ46" s="6"/>
      <c r="AR46" s="6"/>
      <c r="AS46" s="6">
        <v>592.79999999999995</v>
      </c>
      <c r="AT46" s="6"/>
      <c r="AU46" s="6"/>
      <c r="AV46" s="6"/>
      <c r="AW46" s="6">
        <v>2252.2630537737546</v>
      </c>
      <c r="AX46" s="6"/>
      <c r="AY46" s="6"/>
      <c r="AZ46" s="6"/>
      <c r="BA46" s="6">
        <v>147.80000000000001</v>
      </c>
      <c r="BB46" s="6"/>
      <c r="BC46" s="6">
        <v>13.9</v>
      </c>
      <c r="BD46" s="6"/>
      <c r="BE46" s="6">
        <v>51.6</v>
      </c>
      <c r="BF46" s="6">
        <v>62.3</v>
      </c>
      <c r="BG46" s="6"/>
      <c r="BH46" s="6"/>
      <c r="BI46" s="6"/>
      <c r="BJ46" s="6"/>
      <c r="BK46" s="6"/>
      <c r="BL46" s="6"/>
      <c r="BM46" s="6"/>
      <c r="BN46" s="6"/>
      <c r="BO46" s="6"/>
      <c r="BP46" s="6"/>
    </row>
    <row r="47" spans="1:68" x14ac:dyDescent="0.3">
      <c r="A47" s="1" t="s">
        <v>330</v>
      </c>
      <c r="B47" s="1" t="s">
        <v>371</v>
      </c>
      <c r="C47" s="6">
        <v>60.82</v>
      </c>
      <c r="D47" s="6">
        <v>17.829999999999998</v>
      </c>
      <c r="E47" s="6">
        <v>5.7389999999999999</v>
      </c>
      <c r="F47" s="6">
        <v>0.1041</v>
      </c>
      <c r="G47" s="6">
        <v>2.57</v>
      </c>
      <c r="H47" s="6">
        <v>6.9279999999999999</v>
      </c>
      <c r="I47" s="6">
        <v>3.423</v>
      </c>
      <c r="J47" s="6">
        <v>1.1060000000000001</v>
      </c>
      <c r="K47" s="6">
        <v>0.3639</v>
      </c>
      <c r="L47" s="6">
        <v>0.16600000000000001</v>
      </c>
      <c r="M47" s="6">
        <v>99.82</v>
      </c>
      <c r="N47" s="17">
        <f t="shared" si="10"/>
        <v>0.44394909603924831</v>
      </c>
      <c r="O47" s="6">
        <v>2.2330739299610896</v>
      </c>
      <c r="P47" s="6">
        <v>309.2</v>
      </c>
      <c r="Q47" s="6"/>
      <c r="R47" s="6">
        <v>4.3290000000000002E-2</v>
      </c>
      <c r="S47" s="6">
        <v>11.48</v>
      </c>
      <c r="T47" s="6">
        <v>11.82</v>
      </c>
      <c r="U47" s="6">
        <v>11.75</v>
      </c>
      <c r="V47" s="6">
        <v>0.1341</v>
      </c>
      <c r="W47" s="6">
        <v>62.45</v>
      </c>
      <c r="X47" s="6">
        <v>2.0529999999999999</v>
      </c>
      <c r="Y47" s="6">
        <v>1.3036799999999999</v>
      </c>
      <c r="Z47" s="6">
        <v>0.55410000000000004</v>
      </c>
      <c r="AA47" s="6">
        <v>15.6</v>
      </c>
      <c r="AB47" s="6">
        <v>1.855</v>
      </c>
      <c r="AC47" s="6">
        <v>0.2596</v>
      </c>
      <c r="AD47" s="6">
        <v>0.43630000000000002</v>
      </c>
      <c r="AE47" s="6">
        <v>5.4580000000000002</v>
      </c>
      <c r="AF47" s="6">
        <v>4.5129999999999999</v>
      </c>
      <c r="AG47" s="6">
        <v>0.2039</v>
      </c>
      <c r="AH47" s="6">
        <v>0.55720000000000003</v>
      </c>
      <c r="AI47" s="6">
        <v>0.86979999999999991</v>
      </c>
      <c r="AJ47" s="6">
        <v>6.8739999999999997</v>
      </c>
      <c r="AK47" s="6">
        <v>7.72</v>
      </c>
      <c r="AL47" s="6">
        <v>3.1080000000000001</v>
      </c>
      <c r="AM47" s="6">
        <v>1.5529999999999999</v>
      </c>
      <c r="AN47" s="6">
        <v>16.25</v>
      </c>
      <c r="AO47" s="6">
        <v>4.2529999999999998E-2</v>
      </c>
      <c r="AP47" s="6">
        <v>13.43</v>
      </c>
      <c r="AQ47" s="6">
        <v>1.6759999999999999</v>
      </c>
      <c r="AR47" s="6">
        <v>0.39889999999999998</v>
      </c>
      <c r="AS47" s="6">
        <v>561</v>
      </c>
      <c r="AT47" s="6">
        <v>5.8259999999999999E-2</v>
      </c>
      <c r="AU47" s="6">
        <v>0.30730000000000002</v>
      </c>
      <c r="AV47" s="6">
        <v>2.1269999999999998</v>
      </c>
      <c r="AW47" s="6">
        <v>2181.5238894550689</v>
      </c>
      <c r="AX47" s="6">
        <v>0.1434</v>
      </c>
      <c r="AY47" s="6">
        <v>0.20039999999999999</v>
      </c>
      <c r="AZ47" s="6">
        <v>0.59539999999999993</v>
      </c>
      <c r="BA47" s="6">
        <v>138.5</v>
      </c>
      <c r="BB47" s="6">
        <v>6.8040000000000003E-2</v>
      </c>
      <c r="BC47" s="6">
        <v>11.32</v>
      </c>
      <c r="BD47" s="6">
        <v>1.3720000000000001</v>
      </c>
      <c r="BE47" s="6">
        <v>43.56</v>
      </c>
      <c r="BF47" s="6">
        <v>59.4</v>
      </c>
      <c r="BG47" s="6">
        <f>AV47/AE47</f>
        <v>0.38970318798094533</v>
      </c>
      <c r="BH47" s="6">
        <f>X47/BD47/1.49</f>
        <v>1.0042655604907351</v>
      </c>
      <c r="BI47" s="6">
        <f>AE47/AQ47/1.55</f>
        <v>2.1010085456925092</v>
      </c>
      <c r="BJ47" s="6">
        <f>AE47/BD47/1.39</f>
        <v>2.8619669861778214</v>
      </c>
      <c r="BK47" s="6">
        <f>S47/BD47/3.6</f>
        <v>2.3242630385487528</v>
      </c>
      <c r="BL47" s="6">
        <f>AB47/BD47/1.5</f>
        <v>0.90136054421768697</v>
      </c>
      <c r="BM47" s="6">
        <f>SUM((Z47/1.02/((AQ47/2.63)*(AB47/3.68))^0.5))</f>
        <v>0.95847501818959124</v>
      </c>
      <c r="BN47" s="6">
        <f>P47/AE47</f>
        <v>56.650787834371563</v>
      </c>
      <c r="BO47" s="6">
        <f>AI47/AE47</f>
        <v>0.15936240381091973</v>
      </c>
      <c r="BP47" s="6">
        <f>S47/AL47</f>
        <v>3.6936936936936937</v>
      </c>
    </row>
    <row r="48" spans="1:68" x14ac:dyDescent="0.3">
      <c r="A48" s="1" t="s">
        <v>328</v>
      </c>
      <c r="B48" s="1" t="s">
        <v>371</v>
      </c>
      <c r="C48" s="6">
        <v>59.8</v>
      </c>
      <c r="D48" s="6">
        <v>17.91</v>
      </c>
      <c r="E48" s="6">
        <v>5.8070000000000004</v>
      </c>
      <c r="F48" s="6">
        <v>0.1124</v>
      </c>
      <c r="G48" s="6">
        <v>2.6549999999999998</v>
      </c>
      <c r="H48" s="6">
        <v>6.7789999999999999</v>
      </c>
      <c r="I48" s="6">
        <v>3.4369999999999998</v>
      </c>
      <c r="J48" s="6">
        <v>1.1970000000000001</v>
      </c>
      <c r="K48" s="6">
        <v>0.41489999999999999</v>
      </c>
      <c r="L48" s="6">
        <v>0.18509999999999999</v>
      </c>
      <c r="M48" s="6">
        <v>99.827399999999997</v>
      </c>
      <c r="N48" s="17">
        <f t="shared" si="10"/>
        <v>0.44907957305815649</v>
      </c>
      <c r="O48" s="6">
        <v>2.1871939736346517</v>
      </c>
      <c r="P48" s="6">
        <v>294.3</v>
      </c>
      <c r="Q48" s="6"/>
      <c r="R48" s="6">
        <v>9.1749999999999998E-2</v>
      </c>
      <c r="S48" s="6">
        <v>14.07</v>
      </c>
      <c r="T48" s="6">
        <v>17.97</v>
      </c>
      <c r="U48" s="6">
        <v>9.6449999999999996</v>
      </c>
      <c r="V48" s="6">
        <v>0.42419999999999997</v>
      </c>
      <c r="W48" s="6">
        <v>57.43</v>
      </c>
      <c r="X48" s="6">
        <v>1.96</v>
      </c>
      <c r="Y48" s="6">
        <v>1.2183200000000001</v>
      </c>
      <c r="Z48" s="6">
        <v>0.58360000000000001</v>
      </c>
      <c r="AA48" s="6">
        <v>16.3</v>
      </c>
      <c r="AB48" s="6">
        <v>1.8540000000000001</v>
      </c>
      <c r="AC48" s="6">
        <v>0.3548</v>
      </c>
      <c r="AD48" s="6">
        <v>0.40350000000000003</v>
      </c>
      <c r="AE48" s="6">
        <v>6.73</v>
      </c>
      <c r="AF48" s="6">
        <v>12.19</v>
      </c>
      <c r="AG48" s="6">
        <v>0.19059999999999999</v>
      </c>
      <c r="AH48" s="6">
        <v>1.4430000000000001</v>
      </c>
      <c r="AI48" s="6">
        <v>0.96420000000000006</v>
      </c>
      <c r="AJ48" s="6">
        <v>7.9139999999999997</v>
      </c>
      <c r="AK48" s="6">
        <v>7.7839999999999998</v>
      </c>
      <c r="AL48" s="6">
        <v>3.589</v>
      </c>
      <c r="AM48" s="6">
        <v>1.845</v>
      </c>
      <c r="AN48" s="6">
        <v>21.33</v>
      </c>
      <c r="AO48" s="6">
        <v>5.892E-2</v>
      </c>
      <c r="AP48" s="6">
        <v>11.39</v>
      </c>
      <c r="AQ48" s="6">
        <v>1.7789999999999999</v>
      </c>
      <c r="AR48" s="6">
        <v>0.42710000000000004</v>
      </c>
      <c r="AS48" s="6">
        <v>580</v>
      </c>
      <c r="AT48" s="6">
        <v>5.5920000000000004E-2</v>
      </c>
      <c r="AU48" s="6">
        <v>0.2944</v>
      </c>
      <c r="AV48" s="6">
        <v>1.28</v>
      </c>
      <c r="AW48" s="6">
        <v>2487.2609555782028</v>
      </c>
      <c r="AX48" s="6">
        <v>0.127</v>
      </c>
      <c r="AY48" s="6">
        <v>0.18509999999999999</v>
      </c>
      <c r="AZ48" s="6">
        <v>0.39250000000000002</v>
      </c>
      <c r="BA48" s="6">
        <v>144.6</v>
      </c>
      <c r="BB48" s="6">
        <v>6.5869999999999998E-2</v>
      </c>
      <c r="BC48" s="6">
        <v>10.62</v>
      </c>
      <c r="BD48" s="6">
        <v>1.286</v>
      </c>
      <c r="BE48" s="6">
        <v>45.45</v>
      </c>
      <c r="BF48" s="6">
        <v>58.2</v>
      </c>
      <c r="BG48" s="6">
        <f>AV48/AE48</f>
        <v>0.19019316493313521</v>
      </c>
      <c r="BH48" s="6">
        <f>X48/BD48/1.49</f>
        <v>1.0228897679710249</v>
      </c>
      <c r="BI48" s="6">
        <f>AE48/AQ48/1.55</f>
        <v>2.4406607554080764</v>
      </c>
      <c r="BJ48" s="6">
        <f>AE48/BD48/1.39</f>
        <v>3.7649507143896082</v>
      </c>
      <c r="BK48" s="6">
        <f>S48/BD48/3.6</f>
        <v>3.0391394504924829</v>
      </c>
      <c r="BL48" s="6">
        <f>AB48/BD48/1.5</f>
        <v>0.96111975116640747</v>
      </c>
      <c r="BM48" s="6">
        <f>SUM((Z48/1.02/((AQ48/2.63)*(AB48/3.68))^0.5))</f>
        <v>0.98010827536118517</v>
      </c>
      <c r="BN48" s="6">
        <f>P48/AE48</f>
        <v>43.729569093610699</v>
      </c>
      <c r="BO48" s="6">
        <f>AI48/AE48</f>
        <v>0.14326894502228826</v>
      </c>
      <c r="BP48" s="6">
        <f>S48/AL48</f>
        <v>3.9203120646419616</v>
      </c>
    </row>
    <row r="49" spans="1:68" x14ac:dyDescent="0.3">
      <c r="A49" s="1" t="s">
        <v>329</v>
      </c>
      <c r="B49" s="1" t="s">
        <v>371</v>
      </c>
      <c r="C49" s="6">
        <v>60.7</v>
      </c>
      <c r="D49" s="6">
        <v>17.3</v>
      </c>
      <c r="E49" s="6">
        <v>5.75</v>
      </c>
      <c r="F49" s="6">
        <v>0.15</v>
      </c>
      <c r="G49" s="6">
        <v>2.48</v>
      </c>
      <c r="H49" s="6">
        <v>6.89</v>
      </c>
      <c r="I49" s="6">
        <v>3.47</v>
      </c>
      <c r="J49" s="6">
        <v>1.1599999999999999</v>
      </c>
      <c r="K49" s="6">
        <v>0.38</v>
      </c>
      <c r="L49" s="6">
        <v>0.12</v>
      </c>
      <c r="M49" s="6">
        <v>99.180000000000021</v>
      </c>
      <c r="N49" s="17">
        <f t="shared" si="10"/>
        <v>0.43469711865688576</v>
      </c>
      <c r="O49" s="6">
        <v>2.318548387096774</v>
      </c>
      <c r="P49" s="6">
        <v>274</v>
      </c>
      <c r="Q49" s="6"/>
      <c r="R49" s="6"/>
      <c r="S49" s="6"/>
      <c r="T49" s="6"/>
      <c r="U49" s="6">
        <v>17</v>
      </c>
      <c r="V49" s="6"/>
      <c r="W49" s="6">
        <v>60</v>
      </c>
      <c r="X49" s="6"/>
      <c r="Y49" s="6"/>
      <c r="Z49" s="6"/>
      <c r="AA49" s="6">
        <v>17</v>
      </c>
      <c r="AB49" s="6"/>
      <c r="AC49" s="6"/>
      <c r="AD49" s="6"/>
      <c r="AE49" s="6"/>
      <c r="AF49" s="6"/>
      <c r="AG49" s="6"/>
      <c r="AH49" s="6"/>
      <c r="AI49" s="6"/>
      <c r="AJ49" s="6"/>
      <c r="AK49" s="6">
        <v>20</v>
      </c>
      <c r="AL49" s="6"/>
      <c r="AM49" s="6"/>
      <c r="AN49" s="6">
        <v>24</v>
      </c>
      <c r="AO49" s="6"/>
      <c r="AP49" s="6"/>
      <c r="AQ49" s="6"/>
      <c r="AR49" s="6"/>
      <c r="AS49" s="6">
        <v>581</v>
      </c>
      <c r="AT49" s="6"/>
      <c r="AU49" s="6"/>
      <c r="AV49" s="6"/>
      <c r="AW49" s="6">
        <v>2278.0408848390384</v>
      </c>
      <c r="AX49" s="6"/>
      <c r="AY49" s="6"/>
      <c r="AZ49" s="6">
        <v>5</v>
      </c>
      <c r="BA49" s="6">
        <v>132</v>
      </c>
      <c r="BB49" s="6"/>
      <c r="BC49" s="6">
        <v>15</v>
      </c>
      <c r="BD49" s="6"/>
      <c r="BE49" s="6">
        <v>59</v>
      </c>
      <c r="BF49" s="6">
        <v>52</v>
      </c>
      <c r="BG49" s="6"/>
      <c r="BH49" s="6"/>
      <c r="BI49" s="6"/>
      <c r="BJ49" s="6"/>
      <c r="BK49" s="6"/>
      <c r="BL49" s="6"/>
      <c r="BM49" s="6"/>
      <c r="BN49" s="6"/>
      <c r="BO49" s="6"/>
      <c r="BP49" s="6"/>
    </row>
    <row r="50" spans="1:68" x14ac:dyDescent="0.3">
      <c r="A50" s="1" t="s">
        <v>444</v>
      </c>
      <c r="B50" s="1" t="s">
        <v>371</v>
      </c>
      <c r="C50" s="6">
        <v>61.22</v>
      </c>
      <c r="D50" s="6">
        <v>17.72</v>
      </c>
      <c r="E50" s="6">
        <v>5.98</v>
      </c>
      <c r="F50" s="6">
        <v>0.19</v>
      </c>
      <c r="G50" s="6">
        <v>2.61</v>
      </c>
      <c r="H50" s="6">
        <v>6.77</v>
      </c>
      <c r="I50" s="6">
        <v>3.09</v>
      </c>
      <c r="J50" s="6">
        <v>0.97</v>
      </c>
      <c r="K50" s="6">
        <v>0.38</v>
      </c>
      <c r="L50" s="6">
        <v>0.09</v>
      </c>
      <c r="M50" s="6">
        <v>99.61</v>
      </c>
      <c r="N50" s="17">
        <f t="shared" si="10"/>
        <v>0.43761646121265513</v>
      </c>
      <c r="O50" s="6">
        <v>2.2911877394636018</v>
      </c>
      <c r="P50" s="6">
        <v>215.5</v>
      </c>
      <c r="Q50" s="6"/>
      <c r="R50" s="6"/>
      <c r="S50" s="6">
        <v>9.3000000000000007</v>
      </c>
      <c r="T50" s="6">
        <v>14</v>
      </c>
      <c r="U50" s="6">
        <v>10.199999999999999</v>
      </c>
      <c r="V50" s="6"/>
      <c r="W50" s="6">
        <v>73.2</v>
      </c>
      <c r="X50" s="6"/>
      <c r="Y50" s="6"/>
      <c r="Z50" s="6"/>
      <c r="AA50" s="6">
        <v>16</v>
      </c>
      <c r="AB50" s="6"/>
      <c r="AC50" s="6"/>
      <c r="AD50" s="6"/>
      <c r="AE50" s="6">
        <v>6.5</v>
      </c>
      <c r="AF50" s="6"/>
      <c r="AG50" s="6"/>
      <c r="AH50" s="6">
        <v>1</v>
      </c>
      <c r="AI50" s="6">
        <v>0.7</v>
      </c>
      <c r="AJ50" s="6">
        <v>6.3</v>
      </c>
      <c r="AK50" s="6">
        <v>3.6</v>
      </c>
      <c r="AL50" s="6">
        <v>4.9000000000000004</v>
      </c>
      <c r="AM50" s="6"/>
      <c r="AN50" s="6">
        <v>7.2</v>
      </c>
      <c r="AO50" s="6"/>
      <c r="AP50" s="6">
        <v>16.899999999999999</v>
      </c>
      <c r="AQ50" s="6"/>
      <c r="AR50" s="6"/>
      <c r="AS50" s="6">
        <v>568.9</v>
      </c>
      <c r="AT50" s="6"/>
      <c r="AU50" s="6"/>
      <c r="AV50" s="6">
        <v>0.8</v>
      </c>
      <c r="AW50" s="6">
        <v>2278.0408848390384</v>
      </c>
      <c r="AX50" s="6"/>
      <c r="AY50" s="6"/>
      <c r="AZ50" s="6">
        <v>1.2</v>
      </c>
      <c r="BA50" s="6">
        <v>141.19999999999999</v>
      </c>
      <c r="BB50" s="6"/>
      <c r="BC50" s="6">
        <v>14.1</v>
      </c>
      <c r="BD50" s="6"/>
      <c r="BE50" s="6">
        <v>105.4</v>
      </c>
      <c r="BF50" s="6">
        <v>49.8</v>
      </c>
      <c r="BG50" s="6">
        <f>AV50/AE50</f>
        <v>0.12307692307692308</v>
      </c>
      <c r="BH50" s="6"/>
      <c r="BI50" s="6"/>
      <c r="BJ50" s="6"/>
      <c r="BK50" s="6"/>
      <c r="BL50" s="6"/>
      <c r="BM50" s="6"/>
      <c r="BN50" s="6">
        <f>P50/AE50</f>
        <v>33.153846153846153</v>
      </c>
      <c r="BO50" s="6">
        <f>AI50/AE50</f>
        <v>0.10769230769230768</v>
      </c>
      <c r="BP50" s="6">
        <f>S50/AL50</f>
        <v>1.8979591836734695</v>
      </c>
    </row>
    <row r="51" spans="1:68" x14ac:dyDescent="0.3">
      <c r="A51" s="1" t="s">
        <v>443</v>
      </c>
      <c r="B51" s="1" t="s">
        <v>371</v>
      </c>
      <c r="C51" s="6">
        <v>60.45</v>
      </c>
      <c r="D51" s="6">
        <v>18.27</v>
      </c>
      <c r="E51" s="6">
        <v>6.06</v>
      </c>
      <c r="F51" s="6">
        <v>0.09</v>
      </c>
      <c r="G51" s="6">
        <v>2.68</v>
      </c>
      <c r="H51" s="6">
        <v>7.26</v>
      </c>
      <c r="I51" s="6">
        <v>3.38</v>
      </c>
      <c r="J51" s="6">
        <v>0.41</v>
      </c>
      <c r="K51" s="6">
        <v>0.38</v>
      </c>
      <c r="L51" s="6">
        <v>0.1</v>
      </c>
      <c r="M51" s="6">
        <v>99.940000000000012</v>
      </c>
      <c r="N51" s="17">
        <f t="shared" si="10"/>
        <v>0.4408621352821584</v>
      </c>
      <c r="O51" s="6">
        <v>2.261194029850746</v>
      </c>
      <c r="P51" s="6">
        <v>240.9</v>
      </c>
      <c r="Q51" s="6"/>
      <c r="R51" s="6"/>
      <c r="S51" s="6">
        <v>12.4</v>
      </c>
      <c r="T51" s="6">
        <v>11.2</v>
      </c>
      <c r="U51" s="6">
        <v>11.8</v>
      </c>
      <c r="V51" s="6"/>
      <c r="W51" s="6">
        <v>21</v>
      </c>
      <c r="X51" s="6"/>
      <c r="Y51" s="6"/>
      <c r="Z51" s="6"/>
      <c r="AA51" s="6">
        <v>16.600000000000001</v>
      </c>
      <c r="AB51" s="6"/>
      <c r="AC51" s="6"/>
      <c r="AD51" s="6"/>
      <c r="AE51" s="6">
        <v>5.8</v>
      </c>
      <c r="AF51" s="6"/>
      <c r="AG51" s="6"/>
      <c r="AH51" s="6">
        <v>2.2000000000000002</v>
      </c>
      <c r="AI51" s="6">
        <v>0.9</v>
      </c>
      <c r="AJ51" s="6">
        <v>9.3000000000000007</v>
      </c>
      <c r="AK51" s="6">
        <v>3</v>
      </c>
      <c r="AL51" s="6">
        <v>1.9</v>
      </c>
      <c r="AM51" s="6"/>
      <c r="AN51" s="6">
        <v>16.2</v>
      </c>
      <c r="AO51" s="6"/>
      <c r="AP51" s="6">
        <v>17.899999999999999</v>
      </c>
      <c r="AQ51" s="6"/>
      <c r="AR51" s="6"/>
      <c r="AS51" s="6">
        <v>585.9</v>
      </c>
      <c r="AT51" s="6"/>
      <c r="AU51" s="6"/>
      <c r="AV51" s="6">
        <v>0.7</v>
      </c>
      <c r="AW51" s="6">
        <v>2278.0408848390384</v>
      </c>
      <c r="AX51" s="6"/>
      <c r="AY51" s="6"/>
      <c r="AZ51" s="6">
        <v>0.8</v>
      </c>
      <c r="BA51" s="6">
        <v>152.30000000000001</v>
      </c>
      <c r="BB51" s="6"/>
      <c r="BC51" s="6">
        <v>14</v>
      </c>
      <c r="BD51" s="6"/>
      <c r="BE51" s="6">
        <v>31.5</v>
      </c>
      <c r="BF51" s="6">
        <v>41.2</v>
      </c>
      <c r="BG51" s="6">
        <f>AV51/AE51</f>
        <v>0.12068965517241378</v>
      </c>
      <c r="BH51" s="6"/>
      <c r="BI51" s="6"/>
      <c r="BJ51" s="6"/>
      <c r="BK51" s="6"/>
      <c r="BL51" s="6"/>
      <c r="BM51" s="6"/>
      <c r="BN51" s="6">
        <f>P51/AE51</f>
        <v>41.53448275862069</v>
      </c>
      <c r="BO51" s="6">
        <f>AI51/AE51</f>
        <v>0.15517241379310345</v>
      </c>
      <c r="BP51" s="6">
        <f>S51/AL51</f>
        <v>6.526315789473685</v>
      </c>
    </row>
    <row r="52" spans="1:68" x14ac:dyDescent="0.3">
      <c r="A52" s="1" t="s">
        <v>442</v>
      </c>
      <c r="B52" s="1" t="s">
        <v>371</v>
      </c>
      <c r="C52" s="6">
        <v>60.37</v>
      </c>
      <c r="D52" s="6">
        <v>17.96</v>
      </c>
      <c r="E52" s="6">
        <v>6.37</v>
      </c>
      <c r="F52" s="6">
        <v>0.12</v>
      </c>
      <c r="G52" s="6">
        <v>2.84</v>
      </c>
      <c r="H52" s="6">
        <v>7.29</v>
      </c>
      <c r="I52" s="6">
        <v>3.06</v>
      </c>
      <c r="J52" s="6">
        <v>0.48</v>
      </c>
      <c r="K52" s="6">
        <v>0.4</v>
      </c>
      <c r="L52" s="6">
        <v>0.11</v>
      </c>
      <c r="M52" s="6">
        <v>99.90000000000002</v>
      </c>
      <c r="N52" s="17">
        <f t="shared" si="10"/>
        <v>0.44285915813918159</v>
      </c>
      <c r="O52" s="6">
        <v>2.2429577464788735</v>
      </c>
      <c r="P52" s="6">
        <v>246.1</v>
      </c>
      <c r="Q52" s="6"/>
      <c r="R52" s="6"/>
      <c r="S52" s="6">
        <v>10</v>
      </c>
      <c r="T52" s="6">
        <v>15.6</v>
      </c>
      <c r="U52" s="6">
        <v>10.1</v>
      </c>
      <c r="V52" s="6"/>
      <c r="W52" s="6">
        <v>10.5</v>
      </c>
      <c r="X52" s="6"/>
      <c r="Y52" s="6"/>
      <c r="Z52" s="6"/>
      <c r="AA52" s="6">
        <v>15.8</v>
      </c>
      <c r="AB52" s="6"/>
      <c r="AC52" s="6"/>
      <c r="AD52" s="6"/>
      <c r="AE52" s="6">
        <v>5.0999999999999996</v>
      </c>
      <c r="AF52" s="6"/>
      <c r="AG52" s="6"/>
      <c r="AH52" s="6">
        <v>1.9</v>
      </c>
      <c r="AI52" s="6">
        <v>1.1000000000000001</v>
      </c>
      <c r="AJ52" s="6">
        <v>6.6</v>
      </c>
      <c r="AK52" s="6">
        <v>3.7</v>
      </c>
      <c r="AL52" s="6">
        <v>1.6</v>
      </c>
      <c r="AM52" s="6"/>
      <c r="AN52" s="6">
        <v>15.7</v>
      </c>
      <c r="AO52" s="6"/>
      <c r="AP52" s="6">
        <v>18.3</v>
      </c>
      <c r="AQ52" s="6"/>
      <c r="AR52" s="6"/>
      <c r="AS52" s="6">
        <v>550.79999999999995</v>
      </c>
      <c r="AT52" s="6"/>
      <c r="AU52" s="6"/>
      <c r="AV52" s="6">
        <v>0.8</v>
      </c>
      <c r="AW52" s="6">
        <v>2397.9377735147773</v>
      </c>
      <c r="AX52" s="6"/>
      <c r="AY52" s="6"/>
      <c r="AZ52" s="6">
        <v>1</v>
      </c>
      <c r="BA52" s="6">
        <v>159.5</v>
      </c>
      <c r="BB52" s="6"/>
      <c r="BC52" s="6">
        <v>14.5</v>
      </c>
      <c r="BD52" s="6"/>
      <c r="BE52" s="6">
        <v>38.9</v>
      </c>
      <c r="BF52" s="6">
        <v>39.4</v>
      </c>
      <c r="BG52" s="6">
        <f>AV52/AE52</f>
        <v>0.15686274509803924</v>
      </c>
      <c r="BH52" s="6"/>
      <c r="BI52" s="6"/>
      <c r="BJ52" s="6"/>
      <c r="BK52" s="6"/>
      <c r="BL52" s="6"/>
      <c r="BM52" s="6"/>
      <c r="BN52" s="6">
        <f>P52/AE52</f>
        <v>48.254901960784316</v>
      </c>
      <c r="BO52" s="6">
        <f>AI52/AE52</f>
        <v>0.21568627450980396</v>
      </c>
      <c r="BP52" s="6">
        <f>S52/AL52</f>
        <v>6.25</v>
      </c>
    </row>
    <row r="53" spans="1:68" x14ac:dyDescent="0.3">
      <c r="A53" s="1" t="s">
        <v>441</v>
      </c>
      <c r="B53" s="1" t="s">
        <v>371</v>
      </c>
      <c r="C53" s="6">
        <v>59.43</v>
      </c>
      <c r="D53" s="6">
        <v>18.07</v>
      </c>
      <c r="E53" s="6">
        <v>6.05</v>
      </c>
      <c r="F53" s="6">
        <v>0.13</v>
      </c>
      <c r="G53" s="6">
        <v>2.68</v>
      </c>
      <c r="H53" s="6">
        <v>7.54</v>
      </c>
      <c r="I53" s="6">
        <v>3.11</v>
      </c>
      <c r="J53" s="6">
        <v>0.2</v>
      </c>
      <c r="K53" s="6">
        <v>0.43</v>
      </c>
      <c r="L53" s="6">
        <v>0.16</v>
      </c>
      <c r="M53" s="6">
        <v>99.960000000000008</v>
      </c>
      <c r="N53" s="17">
        <f t="shared" si="10"/>
        <v>0.44126928109667651</v>
      </c>
      <c r="O53" s="6">
        <v>2.2574626865671639</v>
      </c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>
        <v>2577.7831065283858</v>
      </c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</row>
    <row r="54" spans="1:68" x14ac:dyDescent="0.3">
      <c r="A54" s="1" t="s">
        <v>440</v>
      </c>
      <c r="B54" s="1" t="s">
        <v>371</v>
      </c>
      <c r="C54" s="6">
        <v>59.64</v>
      </c>
      <c r="D54" s="6">
        <v>17.78</v>
      </c>
      <c r="E54" s="6">
        <v>6.1999999999999993</v>
      </c>
      <c r="F54" s="6">
        <v>0.13</v>
      </c>
      <c r="G54" s="6">
        <v>2.58</v>
      </c>
      <c r="H54" s="6">
        <v>7.09</v>
      </c>
      <c r="I54" s="6">
        <v>3.21</v>
      </c>
      <c r="J54" s="6">
        <v>1.03</v>
      </c>
      <c r="K54" s="6">
        <v>0.42</v>
      </c>
      <c r="L54" s="6">
        <v>0.16</v>
      </c>
      <c r="M54" s="6">
        <v>100.11999999999999</v>
      </c>
      <c r="N54" s="17">
        <f t="shared" si="10"/>
        <v>0.42591669289782719</v>
      </c>
      <c r="O54" s="6">
        <v>2.4031007751937983</v>
      </c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>
        <v>2517.8346621905162</v>
      </c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</row>
    <row r="55" spans="1:68" x14ac:dyDescent="0.3">
      <c r="A55" s="1" t="s">
        <v>439</v>
      </c>
      <c r="B55" s="1" t="s">
        <v>371</v>
      </c>
      <c r="C55" s="6">
        <v>60.9</v>
      </c>
      <c r="D55" s="6">
        <v>17.3</v>
      </c>
      <c r="E55" s="6">
        <v>5.82</v>
      </c>
      <c r="F55" s="6">
        <v>0.19</v>
      </c>
      <c r="G55" s="6">
        <v>3.05</v>
      </c>
      <c r="H55" s="6">
        <v>7.31</v>
      </c>
      <c r="I55" s="6">
        <v>3.02</v>
      </c>
      <c r="J55" s="6">
        <v>0.39</v>
      </c>
      <c r="K55" s="6">
        <v>0.38</v>
      </c>
      <c r="L55" s="6">
        <v>0.13</v>
      </c>
      <c r="M55" s="6">
        <v>99.13</v>
      </c>
      <c r="N55" s="17">
        <f t="shared" si="10"/>
        <v>0.4830241454213629</v>
      </c>
      <c r="O55" s="6">
        <v>1.9081967213114757</v>
      </c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>
        <v>2278.0408848390384</v>
      </c>
      <c r="AX55" s="6"/>
      <c r="AY55" s="6"/>
      <c r="AZ55" s="6"/>
      <c r="BA55" s="6"/>
      <c r="BB55" s="6"/>
      <c r="BC55" s="6"/>
      <c r="BD55" s="6"/>
      <c r="BE55" s="6"/>
      <c r="BF55" s="6">
        <v>35</v>
      </c>
      <c r="BG55" s="6"/>
      <c r="BH55" s="6"/>
      <c r="BI55" s="6"/>
      <c r="BJ55" s="6"/>
      <c r="BK55" s="6"/>
      <c r="BL55" s="6"/>
      <c r="BM55" s="6"/>
      <c r="BN55" s="6"/>
      <c r="BO55" s="6"/>
      <c r="BP55" s="6"/>
    </row>
    <row r="56" spans="1:68" x14ac:dyDescent="0.3">
      <c r="A56" s="1" t="s">
        <v>438</v>
      </c>
      <c r="B56" s="1" t="s">
        <v>371</v>
      </c>
      <c r="C56" s="6">
        <v>61.02</v>
      </c>
      <c r="D56" s="6">
        <v>17.82</v>
      </c>
      <c r="E56" s="6">
        <v>5.5600000000000005</v>
      </c>
      <c r="F56" s="6">
        <v>0.06</v>
      </c>
      <c r="G56" s="6">
        <v>2.78</v>
      </c>
      <c r="H56" s="6">
        <v>6.91</v>
      </c>
      <c r="I56" s="6">
        <v>3.24</v>
      </c>
      <c r="J56" s="6">
        <v>0.95</v>
      </c>
      <c r="K56" s="6">
        <v>0.38</v>
      </c>
      <c r="L56" s="6">
        <v>0.19</v>
      </c>
      <c r="M56" s="6">
        <v>100.27</v>
      </c>
      <c r="N56" s="17">
        <f t="shared" si="10"/>
        <v>0.47130206625122989</v>
      </c>
      <c r="O56" s="6">
        <v>2.0000000000000004</v>
      </c>
      <c r="P56" s="6">
        <v>240</v>
      </c>
      <c r="Q56" s="6"/>
      <c r="R56" s="6"/>
      <c r="S56" s="6">
        <v>12</v>
      </c>
      <c r="T56" s="6">
        <v>17</v>
      </c>
      <c r="U56" s="6"/>
      <c r="V56" s="6"/>
      <c r="W56" s="6">
        <v>54</v>
      </c>
      <c r="X56" s="6"/>
      <c r="Y56" s="6"/>
      <c r="Z56" s="6"/>
      <c r="AA56" s="6"/>
      <c r="AB56" s="6"/>
      <c r="AC56" s="6"/>
      <c r="AD56" s="6"/>
      <c r="AE56" s="6">
        <v>5</v>
      </c>
      <c r="AF56" s="6"/>
      <c r="AG56" s="6"/>
      <c r="AH56" s="6"/>
      <c r="AI56" s="6">
        <v>1</v>
      </c>
      <c r="AJ56" s="6"/>
      <c r="AK56" s="6">
        <v>4</v>
      </c>
      <c r="AL56" s="6">
        <v>3</v>
      </c>
      <c r="AM56" s="6"/>
      <c r="AN56" s="6">
        <v>16</v>
      </c>
      <c r="AO56" s="6"/>
      <c r="AP56" s="6"/>
      <c r="AQ56" s="6"/>
      <c r="AR56" s="6"/>
      <c r="AS56" s="6">
        <v>563</v>
      </c>
      <c r="AT56" s="6"/>
      <c r="AU56" s="6"/>
      <c r="AV56" s="6">
        <v>3</v>
      </c>
      <c r="AW56" s="6">
        <v>2278.0408848390384</v>
      </c>
      <c r="AX56" s="6"/>
      <c r="AY56" s="6"/>
      <c r="AZ56" s="6">
        <v>1</v>
      </c>
      <c r="BA56" s="6">
        <v>134</v>
      </c>
      <c r="BB56" s="6"/>
      <c r="BC56" s="6">
        <v>15</v>
      </c>
      <c r="BD56" s="6"/>
      <c r="BE56" s="6">
        <v>48</v>
      </c>
      <c r="BF56" s="6">
        <v>52</v>
      </c>
      <c r="BG56" s="6">
        <f>AV56/AE56</f>
        <v>0.6</v>
      </c>
      <c r="BH56" s="6"/>
      <c r="BI56" s="6"/>
      <c r="BJ56" s="6"/>
      <c r="BK56" s="6"/>
      <c r="BL56" s="6"/>
      <c r="BM56" s="6"/>
      <c r="BN56" s="6">
        <f>P56/AE56</f>
        <v>48</v>
      </c>
      <c r="BO56" s="6">
        <f>AI56/AE56</f>
        <v>0.2</v>
      </c>
      <c r="BP56" s="6">
        <f>S56/AL56</f>
        <v>4</v>
      </c>
    </row>
    <row r="57" spans="1:68" x14ac:dyDescent="0.3">
      <c r="A57" s="1" t="s">
        <v>437</v>
      </c>
      <c r="B57" s="1" t="s">
        <v>371</v>
      </c>
      <c r="C57" s="6">
        <v>61.07</v>
      </c>
      <c r="D57" s="6">
        <v>17.29</v>
      </c>
      <c r="E57" s="6">
        <v>5.66</v>
      </c>
      <c r="F57" s="6">
        <v>0.12</v>
      </c>
      <c r="G57" s="6">
        <v>2.71</v>
      </c>
      <c r="H57" s="6">
        <v>6.85</v>
      </c>
      <c r="I57" s="6">
        <v>3.65</v>
      </c>
      <c r="J57" s="6">
        <v>1.1599999999999999</v>
      </c>
      <c r="K57" s="6">
        <v>0.38</v>
      </c>
      <c r="L57" s="6">
        <v>0.09</v>
      </c>
      <c r="M57" s="6">
        <v>99.97</v>
      </c>
      <c r="N57" s="17">
        <f t="shared" si="10"/>
        <v>0.46052082310911596</v>
      </c>
      <c r="O57" s="6">
        <v>2.0885608856088562</v>
      </c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>
        <v>2278.0408848390384</v>
      </c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</row>
    <row r="58" spans="1:68" x14ac:dyDescent="0.3">
      <c r="A58" s="1" t="s">
        <v>436</v>
      </c>
      <c r="B58" s="1" t="s">
        <v>371</v>
      </c>
      <c r="C58" s="6">
        <v>61.8</v>
      </c>
      <c r="D58" s="6">
        <v>17.100000000000001</v>
      </c>
      <c r="E58" s="6">
        <v>5.75</v>
      </c>
      <c r="F58" s="6">
        <v>0.13</v>
      </c>
      <c r="G58" s="6">
        <v>2.36</v>
      </c>
      <c r="H58" s="6">
        <v>6.93</v>
      </c>
      <c r="I58" s="6">
        <v>3.22</v>
      </c>
      <c r="J58" s="6">
        <v>1.1200000000000001</v>
      </c>
      <c r="K58" s="6">
        <v>0.39</v>
      </c>
      <c r="L58" s="6">
        <v>0.15</v>
      </c>
      <c r="M58" s="6">
        <v>99.439999999999984</v>
      </c>
      <c r="N58" s="17">
        <f t="shared" si="10"/>
        <v>0.4225512159505197</v>
      </c>
      <c r="O58" s="6">
        <v>2.4364406779661016</v>
      </c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>
        <v>2337.9893291769081</v>
      </c>
      <c r="AX58" s="6"/>
      <c r="AY58" s="6"/>
      <c r="AZ58" s="6"/>
      <c r="BA58" s="6"/>
      <c r="BB58" s="6"/>
      <c r="BC58" s="6"/>
      <c r="BD58" s="6"/>
      <c r="BE58" s="6"/>
      <c r="BF58" s="6">
        <v>45</v>
      </c>
      <c r="BG58" s="6"/>
      <c r="BH58" s="6"/>
      <c r="BI58" s="6"/>
      <c r="BJ58" s="6"/>
      <c r="BK58" s="6"/>
      <c r="BL58" s="6"/>
      <c r="BM58" s="6"/>
      <c r="BN58" s="6"/>
      <c r="BO58" s="6"/>
      <c r="BP58" s="6"/>
    </row>
    <row r="59" spans="1:68" x14ac:dyDescent="0.3">
      <c r="A59" s="1" t="s">
        <v>435</v>
      </c>
      <c r="B59" s="1" t="s">
        <v>371</v>
      </c>
      <c r="C59" s="6">
        <v>61.82</v>
      </c>
      <c r="D59" s="6">
        <v>16.87</v>
      </c>
      <c r="E59" s="6">
        <v>5.85</v>
      </c>
      <c r="F59" s="6">
        <v>0.16</v>
      </c>
      <c r="G59" s="6">
        <v>3.23</v>
      </c>
      <c r="H59" s="6">
        <v>7</v>
      </c>
      <c r="I59" s="6">
        <v>3.06</v>
      </c>
      <c r="J59" s="6">
        <v>0.66</v>
      </c>
      <c r="K59" s="6">
        <v>0.41</v>
      </c>
      <c r="L59" s="6">
        <v>0.16</v>
      </c>
      <c r="M59" s="6">
        <v>100.33999999999999</v>
      </c>
      <c r="N59" s="17">
        <f t="shared" si="10"/>
        <v>0.49606748598049932</v>
      </c>
      <c r="O59" s="6">
        <v>1.8111455108359131</v>
      </c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>
        <v>2457.8862178526465</v>
      </c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</row>
    <row r="60" spans="1:68" x14ac:dyDescent="0.3">
      <c r="A60" s="1" t="s">
        <v>434</v>
      </c>
      <c r="B60" s="1" t="s">
        <v>371</v>
      </c>
      <c r="C60" s="6">
        <v>61.9</v>
      </c>
      <c r="D60" s="6">
        <v>17.2</v>
      </c>
      <c r="E60" s="6">
        <v>5.46</v>
      </c>
      <c r="F60" s="6">
        <v>0.13</v>
      </c>
      <c r="G60" s="6">
        <v>2.35</v>
      </c>
      <c r="H60" s="6">
        <v>6.96</v>
      </c>
      <c r="I60" s="6">
        <v>3.17</v>
      </c>
      <c r="J60" s="6">
        <v>1.23</v>
      </c>
      <c r="K60" s="6">
        <v>0.37</v>
      </c>
      <c r="L60" s="6">
        <v>0.14000000000000001</v>
      </c>
      <c r="M60" s="6">
        <v>99.629999999999981</v>
      </c>
      <c r="N60" s="17">
        <f t="shared" si="10"/>
        <v>0.43418306930960404</v>
      </c>
      <c r="O60" s="6">
        <v>2.323404255319149</v>
      </c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>
        <v>2218.0924405011688</v>
      </c>
      <c r="AX60" s="6"/>
      <c r="AY60" s="6"/>
      <c r="AZ60" s="6"/>
      <c r="BA60" s="6"/>
      <c r="BB60" s="6"/>
      <c r="BC60" s="6"/>
      <c r="BD60" s="6"/>
      <c r="BE60" s="6"/>
      <c r="BF60" s="6">
        <v>50</v>
      </c>
      <c r="BG60" s="6"/>
      <c r="BH60" s="6"/>
      <c r="BI60" s="6"/>
      <c r="BJ60" s="6"/>
      <c r="BK60" s="6"/>
      <c r="BL60" s="6"/>
      <c r="BM60" s="6"/>
      <c r="BN60" s="6"/>
      <c r="BO60" s="6"/>
      <c r="BP60" s="6"/>
    </row>
    <row r="61" spans="1:68" x14ac:dyDescent="0.3">
      <c r="B61" s="1" t="s">
        <v>787</v>
      </c>
      <c r="C61" s="6">
        <f t="shared" ref="C61:M61" si="11">AVERAGE(C46:C60)</f>
        <v>60.692</v>
      </c>
      <c r="D61" s="6">
        <f t="shared" si="11"/>
        <v>17.605333333333331</v>
      </c>
      <c r="E61" s="6">
        <f t="shared" si="11"/>
        <v>5.8866666666666649</v>
      </c>
      <c r="F61" s="6">
        <f t="shared" si="11"/>
        <v>0.13067333333333331</v>
      </c>
      <c r="G61" s="6">
        <f t="shared" si="11"/>
        <v>2.6928666666666663</v>
      </c>
      <c r="H61" s="6">
        <f t="shared" si="11"/>
        <v>7.0650666666666657</v>
      </c>
      <c r="I61" s="6">
        <f t="shared" si="11"/>
        <v>3.2711333333333337</v>
      </c>
      <c r="J61" s="6">
        <f t="shared" si="11"/>
        <v>0.88833333333333353</v>
      </c>
      <c r="K61" s="6">
        <f t="shared" si="11"/>
        <v>0.39029999999999998</v>
      </c>
      <c r="L61" s="6">
        <f t="shared" si="11"/>
        <v>0.1444</v>
      </c>
      <c r="M61" s="6">
        <f t="shared" si="11"/>
        <v>99.79677333333332</v>
      </c>
      <c r="N61" s="17">
        <f t="shared" si="10"/>
        <v>0.44921214401094378</v>
      </c>
      <c r="O61" s="6">
        <f>AVERAGE(O46:O60)</f>
        <v>2.1985482116336441</v>
      </c>
      <c r="P61" s="6">
        <f>AVERAGE(P46:P60)</f>
        <v>265.29999999999995</v>
      </c>
      <c r="Q61" s="6"/>
      <c r="R61" s="6">
        <f t="shared" ref="R61:BF61" si="12">AVERAGE(R46:R60)</f>
        <v>6.7519999999999997E-2</v>
      </c>
      <c r="S61" s="6">
        <f t="shared" si="12"/>
        <v>11.541666666666666</v>
      </c>
      <c r="T61" s="6">
        <f t="shared" si="12"/>
        <v>14.598333333333331</v>
      </c>
      <c r="U61" s="6">
        <f t="shared" si="12"/>
        <v>14.199285714285713</v>
      </c>
      <c r="V61" s="6">
        <f t="shared" si="12"/>
        <v>0.27915000000000001</v>
      </c>
      <c r="W61" s="6">
        <f t="shared" si="12"/>
        <v>48.368571428571428</v>
      </c>
      <c r="X61" s="6">
        <f t="shared" si="12"/>
        <v>2.0065</v>
      </c>
      <c r="Y61" s="6">
        <f t="shared" si="12"/>
        <v>1.2610000000000001</v>
      </c>
      <c r="Z61" s="6">
        <f t="shared" si="12"/>
        <v>0.56885000000000008</v>
      </c>
      <c r="AA61" s="6">
        <f t="shared" si="12"/>
        <v>16.714285714285712</v>
      </c>
      <c r="AB61" s="6">
        <f t="shared" si="12"/>
        <v>1.8545</v>
      </c>
      <c r="AC61" s="6">
        <f t="shared" si="12"/>
        <v>0.30720000000000003</v>
      </c>
      <c r="AD61" s="6">
        <f t="shared" si="12"/>
        <v>0.41990000000000005</v>
      </c>
      <c r="AE61" s="6">
        <f t="shared" si="12"/>
        <v>5.7646666666666668</v>
      </c>
      <c r="AF61" s="6">
        <f t="shared" si="12"/>
        <v>8.3514999999999997</v>
      </c>
      <c r="AG61" s="6">
        <f t="shared" si="12"/>
        <v>0.19724999999999998</v>
      </c>
      <c r="AH61" s="6">
        <f t="shared" si="12"/>
        <v>1.4200400000000002</v>
      </c>
      <c r="AI61" s="6">
        <f t="shared" si="12"/>
        <v>1.0191428571428571</v>
      </c>
      <c r="AJ61" s="6">
        <f t="shared" si="12"/>
        <v>7.3975999999999997</v>
      </c>
      <c r="AK61" s="6">
        <f t="shared" si="12"/>
        <v>7.3129999999999997</v>
      </c>
      <c r="AL61" s="6">
        <f t="shared" si="12"/>
        <v>3.371</v>
      </c>
      <c r="AM61" s="6">
        <f t="shared" si="12"/>
        <v>1.6989999999999998</v>
      </c>
      <c r="AN61" s="6">
        <f t="shared" si="12"/>
        <v>17.585000000000001</v>
      </c>
      <c r="AO61" s="6">
        <f t="shared" si="12"/>
        <v>5.0724999999999999E-2</v>
      </c>
      <c r="AP61" s="6">
        <f t="shared" si="12"/>
        <v>15.584</v>
      </c>
      <c r="AQ61" s="6">
        <f t="shared" si="12"/>
        <v>1.7275</v>
      </c>
      <c r="AR61" s="6">
        <f t="shared" si="12"/>
        <v>0.41300000000000003</v>
      </c>
      <c r="AS61" s="6">
        <f t="shared" si="12"/>
        <v>572.92500000000007</v>
      </c>
      <c r="AT61" s="6">
        <f t="shared" si="12"/>
        <v>5.7090000000000002E-2</v>
      </c>
      <c r="AU61" s="6">
        <f t="shared" si="12"/>
        <v>0.30085000000000001</v>
      </c>
      <c r="AV61" s="6">
        <f t="shared" si="12"/>
        <v>1.4511666666666667</v>
      </c>
      <c r="AW61" s="6">
        <f t="shared" si="12"/>
        <v>2339.7877825070441</v>
      </c>
      <c r="AX61" s="6">
        <f t="shared" si="12"/>
        <v>0.13519999999999999</v>
      </c>
      <c r="AY61" s="6">
        <f t="shared" si="12"/>
        <v>0.19274999999999998</v>
      </c>
      <c r="AZ61" s="6">
        <f t="shared" si="12"/>
        <v>1.4268428571428571</v>
      </c>
      <c r="BA61" s="6">
        <f t="shared" si="12"/>
        <v>143.73749999999998</v>
      </c>
      <c r="BB61" s="6">
        <f t="shared" si="12"/>
        <v>6.6955000000000001E-2</v>
      </c>
      <c r="BC61" s="6">
        <f t="shared" si="12"/>
        <v>13.555</v>
      </c>
      <c r="BD61" s="6">
        <f t="shared" si="12"/>
        <v>1.3290000000000002</v>
      </c>
      <c r="BE61" s="6">
        <f t="shared" si="12"/>
        <v>52.926249999999996</v>
      </c>
      <c r="BF61" s="6">
        <f t="shared" si="12"/>
        <v>49.481818181818177</v>
      </c>
      <c r="BG61" s="6">
        <f>AV61/AE61</f>
        <v>0.25173470567826994</v>
      </c>
      <c r="BH61" s="6">
        <f>X61/BD61/1.49</f>
        <v>1.0132763696779634</v>
      </c>
      <c r="BI61" s="6">
        <f>AE61/AQ61/1.55</f>
        <v>2.152902914585376</v>
      </c>
      <c r="BJ61" s="6">
        <f>AE61/BD61/1.39</f>
        <v>3.1205735186117471</v>
      </c>
      <c r="BK61" s="6">
        <f>S61/BD61/3.6</f>
        <v>2.4123540395173193</v>
      </c>
      <c r="BL61" s="6">
        <f>AB61/BD61/1.5</f>
        <v>0.93027338851266606</v>
      </c>
      <c r="BM61" s="6">
        <f>SUM((Z61/1.02/((AQ61/2.63)*(AB61/3.68))^0.5))</f>
        <v>0.96934177004598421</v>
      </c>
      <c r="BN61" s="6">
        <f>P61/AE61</f>
        <v>46.02174164450097</v>
      </c>
      <c r="BO61" s="6">
        <f>AI61/AE61</f>
        <v>0.17679129012539443</v>
      </c>
      <c r="BP61" s="6">
        <f>S61/AL61</f>
        <v>3.4238109364184712</v>
      </c>
    </row>
    <row r="62" spans="1:68" x14ac:dyDescent="0.3">
      <c r="BG62" s="6"/>
      <c r="BH62" s="6"/>
      <c r="BI62" s="6"/>
      <c r="BJ62" s="6"/>
      <c r="BK62" s="6"/>
      <c r="BL62" s="6"/>
      <c r="BM62" s="6"/>
      <c r="BN62" s="6"/>
      <c r="BO62" s="6"/>
      <c r="BP62" s="6"/>
    </row>
    <row r="63" spans="1:68" x14ac:dyDescent="0.3">
      <c r="B63" s="16" t="s">
        <v>374</v>
      </c>
      <c r="BG63" s="6"/>
      <c r="BH63" s="6"/>
      <c r="BI63" s="6"/>
      <c r="BJ63" s="6"/>
      <c r="BK63" s="6"/>
      <c r="BL63" s="6"/>
      <c r="BM63" s="6"/>
      <c r="BN63" s="6"/>
      <c r="BO63" s="6"/>
      <c r="BP63" s="6"/>
    </row>
    <row r="64" spans="1:68" x14ac:dyDescent="0.3">
      <c r="A64" s="1" t="s">
        <v>335</v>
      </c>
      <c r="B64" s="1" t="s">
        <v>374</v>
      </c>
      <c r="C64" s="6">
        <v>61.79</v>
      </c>
      <c r="D64" s="6">
        <v>15.47</v>
      </c>
      <c r="E64" s="6">
        <v>6.4269999999999996</v>
      </c>
      <c r="F64" s="6">
        <v>0.125</v>
      </c>
      <c r="G64" s="6">
        <v>3.17</v>
      </c>
      <c r="H64" s="6">
        <v>6.1790000000000003</v>
      </c>
      <c r="I64" s="6">
        <v>3.169</v>
      </c>
      <c r="J64" s="6">
        <v>1.9870000000000001</v>
      </c>
      <c r="K64" s="6">
        <v>0.70150000000000001</v>
      </c>
      <c r="L64" s="6">
        <v>0.2797</v>
      </c>
      <c r="M64" s="6">
        <v>99.808199999999999</v>
      </c>
      <c r="N64" s="17">
        <f>G64/40.3/(G64/40.3+E64/71.85)</f>
        <v>0.46790739659545344</v>
      </c>
      <c r="O64" s="6">
        <v>2.0274447949526815</v>
      </c>
      <c r="P64" s="6">
        <v>404.3</v>
      </c>
      <c r="Q64" s="6"/>
      <c r="R64" s="6"/>
      <c r="S64" s="6">
        <v>28.29</v>
      </c>
      <c r="T64" s="6">
        <v>17.61</v>
      </c>
      <c r="U64" s="6">
        <v>58.2</v>
      </c>
      <c r="V64" s="6">
        <v>0.75600000000000001</v>
      </c>
      <c r="W64" s="6">
        <v>268.39999999999998</v>
      </c>
      <c r="X64" s="6">
        <v>4.4589999999999996</v>
      </c>
      <c r="Y64" s="6">
        <v>2.7320000000000002</v>
      </c>
      <c r="Z64" s="6">
        <v>0.97989999999999999</v>
      </c>
      <c r="AA64" s="6">
        <v>18.600000000000001</v>
      </c>
      <c r="AB64" s="6">
        <v>4.1909999999999998</v>
      </c>
      <c r="AC64" s="6">
        <v>0.57879999999999998</v>
      </c>
      <c r="AD64" s="6">
        <v>0.92879999999999996</v>
      </c>
      <c r="AE64" s="6">
        <v>12.24</v>
      </c>
      <c r="AF64" s="6">
        <v>13.57</v>
      </c>
      <c r="AG64" s="6">
        <v>0.38419999999999999</v>
      </c>
      <c r="AH64" s="6">
        <v>0.74409999999999998</v>
      </c>
      <c r="AI64" s="6">
        <v>1.9259999999999999</v>
      </c>
      <c r="AJ64" s="6">
        <v>16.89</v>
      </c>
      <c r="AK64" s="6">
        <v>18.41</v>
      </c>
      <c r="AL64" s="6">
        <v>5.9740000000000002</v>
      </c>
      <c r="AM64" s="6">
        <v>3.859</v>
      </c>
      <c r="AN64" s="6">
        <v>46.16</v>
      </c>
      <c r="AO64" s="6">
        <v>9.2099999999999987E-2</v>
      </c>
      <c r="AP64" s="6">
        <v>23.49</v>
      </c>
      <c r="AQ64" s="6">
        <v>4.056</v>
      </c>
      <c r="AR64" s="6">
        <v>1.0109999999999999</v>
      </c>
      <c r="AS64" s="6">
        <v>409.8</v>
      </c>
      <c r="AT64" s="6">
        <v>0.1178</v>
      </c>
      <c r="AU64" s="6">
        <v>0.68779999999999997</v>
      </c>
      <c r="AV64" s="6">
        <v>6.4420000000000002</v>
      </c>
      <c r="AW64" s="6">
        <v>4205.3833703015407</v>
      </c>
      <c r="AX64" s="6">
        <v>0.2288</v>
      </c>
      <c r="AY64" s="6">
        <v>0.3962</v>
      </c>
      <c r="AZ64" s="6">
        <v>2.1070000000000002</v>
      </c>
      <c r="BA64" s="6">
        <v>206.2</v>
      </c>
      <c r="BB64" s="6">
        <v>0.11849999999999999</v>
      </c>
      <c r="BC64" s="6">
        <v>24.85</v>
      </c>
      <c r="BD64" s="6">
        <v>2.6429999999999998</v>
      </c>
      <c r="BE64" s="6">
        <v>58.15</v>
      </c>
      <c r="BF64" s="6">
        <v>128.30000000000001</v>
      </c>
      <c r="BG64" s="6">
        <f>AV64/AE64</f>
        <v>0.52630718954248368</v>
      </c>
      <c r="BH64" s="6">
        <f>X64/BD64/1.49</f>
        <v>1.1322805333577106</v>
      </c>
      <c r="BI64" s="6">
        <f>AE64/AQ64/1.55</f>
        <v>1.9469364382515746</v>
      </c>
      <c r="BJ64" s="6">
        <f>AE64/BD64/1.39</f>
        <v>3.3317273536448937</v>
      </c>
      <c r="BK64" s="6">
        <f>S64/BD64/3.6</f>
        <v>2.9732627065203685</v>
      </c>
      <c r="BL64" s="6">
        <f>AB64/BD64/1.5</f>
        <v>1.057132046916383</v>
      </c>
      <c r="BM64" s="6">
        <f>SUM((Z64/1.02/((AQ64/2.63)*(AB64/3.68))^0.5))</f>
        <v>0.72489577066165622</v>
      </c>
      <c r="BN64" s="6">
        <f>P64/AE64</f>
        <v>33.031045751633989</v>
      </c>
      <c r="BO64" s="6">
        <f>AI64/AE64</f>
        <v>0.15735294117647058</v>
      </c>
      <c r="BP64" s="6">
        <f>S64/AL64</f>
        <v>4.735520589219953</v>
      </c>
    </row>
    <row r="65" spans="1:68" x14ac:dyDescent="0.3">
      <c r="A65" s="1" t="s">
        <v>452</v>
      </c>
      <c r="B65" s="1" t="s">
        <v>374</v>
      </c>
      <c r="C65" s="6">
        <v>61</v>
      </c>
      <c r="D65" s="6">
        <v>15</v>
      </c>
      <c r="E65" s="6">
        <v>6.24</v>
      </c>
      <c r="F65" s="6">
        <v>0.12</v>
      </c>
      <c r="G65" s="6">
        <v>3.84</v>
      </c>
      <c r="H65" s="6">
        <v>6.13</v>
      </c>
      <c r="I65" s="6">
        <v>3.05</v>
      </c>
      <c r="J65" s="6">
        <v>2.0499999999999998</v>
      </c>
      <c r="K65" s="6">
        <v>0.73</v>
      </c>
      <c r="L65" s="6">
        <v>0.23</v>
      </c>
      <c r="M65" s="6">
        <v>99.22999999999999</v>
      </c>
      <c r="N65" s="17">
        <f>G65/40.3/(G65/40.3+E65/71.85)</f>
        <v>0.52316373896423041</v>
      </c>
      <c r="O65" s="6">
        <v>1.6250000000000002</v>
      </c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>
        <v>4376.2364366644688</v>
      </c>
      <c r="AX65" s="6"/>
      <c r="AY65" s="6"/>
      <c r="AZ65" s="6"/>
      <c r="BA65" s="6"/>
      <c r="BB65" s="6"/>
      <c r="BC65" s="6"/>
      <c r="BD65" s="6"/>
      <c r="BE65" s="6"/>
      <c r="BF65" s="6">
        <v>110</v>
      </c>
      <c r="BG65" s="6"/>
      <c r="BH65" s="6"/>
      <c r="BI65" s="6"/>
      <c r="BJ65" s="6"/>
      <c r="BK65" s="6"/>
      <c r="BL65" s="6"/>
      <c r="BM65" s="6"/>
      <c r="BN65" s="6"/>
      <c r="BO65" s="6"/>
      <c r="BP65" s="6"/>
    </row>
    <row r="66" spans="1:68" x14ac:dyDescent="0.3">
      <c r="A66" s="1" t="s">
        <v>335</v>
      </c>
      <c r="B66" s="1" t="s">
        <v>374</v>
      </c>
      <c r="C66" s="6">
        <v>62.4</v>
      </c>
      <c r="D66" s="6">
        <v>15.67</v>
      </c>
      <c r="E66" s="6">
        <v>6.2</v>
      </c>
      <c r="F66" s="6">
        <v>0.11</v>
      </c>
      <c r="G66" s="6">
        <v>3.04</v>
      </c>
      <c r="H66" s="6">
        <v>6.33</v>
      </c>
      <c r="I66" s="6">
        <v>2.58</v>
      </c>
      <c r="J66" s="6">
        <v>2.13</v>
      </c>
      <c r="K66" s="6">
        <v>0.72</v>
      </c>
      <c r="L66" s="6">
        <v>0.21</v>
      </c>
      <c r="M66" s="6">
        <v>99.95999999999998</v>
      </c>
      <c r="N66" s="17">
        <f>G66/40.3/(G66/40.3+E66/71.85)</f>
        <v>0.46643489848040925</v>
      </c>
      <c r="O66" s="6">
        <v>2.0394736842105265</v>
      </c>
      <c r="P66" s="6">
        <v>403</v>
      </c>
      <c r="Q66" s="6"/>
      <c r="R66" s="6"/>
      <c r="S66" s="6"/>
      <c r="T66" s="6"/>
      <c r="U66" s="6">
        <v>59</v>
      </c>
      <c r="V66" s="6"/>
      <c r="W66" s="6">
        <v>180</v>
      </c>
      <c r="X66" s="6"/>
      <c r="Y66" s="6"/>
      <c r="Z66" s="6"/>
      <c r="AA66" s="6">
        <v>17</v>
      </c>
      <c r="AB66" s="6"/>
      <c r="AC66" s="6"/>
      <c r="AD66" s="6"/>
      <c r="AE66" s="6"/>
      <c r="AF66" s="6"/>
      <c r="AG66" s="6"/>
      <c r="AH66" s="6"/>
      <c r="AI66" s="6"/>
      <c r="AJ66" s="6"/>
      <c r="AK66" s="6">
        <v>25</v>
      </c>
      <c r="AL66" s="6"/>
      <c r="AM66" s="6"/>
      <c r="AN66" s="6">
        <v>46</v>
      </c>
      <c r="AO66" s="6"/>
      <c r="AP66" s="6"/>
      <c r="AQ66" s="6"/>
      <c r="AR66" s="6"/>
      <c r="AS66" s="6">
        <v>423</v>
      </c>
      <c r="AT66" s="6"/>
      <c r="AU66" s="6"/>
      <c r="AV66" s="6"/>
      <c r="AW66" s="6">
        <v>4316.2879923265991</v>
      </c>
      <c r="AX66" s="6"/>
      <c r="AY66" s="6"/>
      <c r="AZ66" s="6"/>
      <c r="BA66" s="6">
        <v>166</v>
      </c>
      <c r="BB66" s="6"/>
      <c r="BC66" s="6">
        <v>30</v>
      </c>
      <c r="BD66" s="6"/>
      <c r="BE66" s="6">
        <v>63</v>
      </c>
      <c r="BF66" s="6">
        <v>128</v>
      </c>
      <c r="BG66" s="6"/>
      <c r="BH66" s="6"/>
      <c r="BI66" s="6"/>
      <c r="BJ66" s="6"/>
      <c r="BK66" s="6"/>
      <c r="BL66" s="6"/>
      <c r="BM66" s="6"/>
      <c r="BN66" s="6"/>
      <c r="BO66" s="6"/>
      <c r="BP66" s="6"/>
    </row>
    <row r="67" spans="1:68" x14ac:dyDescent="0.3">
      <c r="B67" s="1" t="s">
        <v>787</v>
      </c>
      <c r="C67" s="6">
        <f t="shared" ref="C67:M67" si="13">AVERAGE(C64:C66)</f>
        <v>61.73</v>
      </c>
      <c r="D67" s="6">
        <f t="shared" si="13"/>
        <v>15.38</v>
      </c>
      <c r="E67" s="6">
        <f t="shared" si="13"/>
        <v>6.2890000000000006</v>
      </c>
      <c r="F67" s="6">
        <f t="shared" si="13"/>
        <v>0.11833333333333333</v>
      </c>
      <c r="G67" s="6">
        <f t="shared" si="13"/>
        <v>3.35</v>
      </c>
      <c r="H67" s="6">
        <f t="shared" si="13"/>
        <v>6.213000000000001</v>
      </c>
      <c r="I67" s="6">
        <f t="shared" si="13"/>
        <v>2.9329999999999998</v>
      </c>
      <c r="J67" s="6">
        <f t="shared" si="13"/>
        <v>2.0556666666666668</v>
      </c>
      <c r="K67" s="6">
        <f t="shared" si="13"/>
        <v>0.71716666666666662</v>
      </c>
      <c r="L67" s="6">
        <f t="shared" si="13"/>
        <v>0.2399</v>
      </c>
      <c r="M67" s="6">
        <f t="shared" si="13"/>
        <v>99.666066666666666</v>
      </c>
      <c r="N67" s="17">
        <f>G67/40.3/(G67/40.3+E67/71.85)</f>
        <v>0.48709971704615773</v>
      </c>
      <c r="O67" s="6">
        <f>AVERAGE(O64:O66)</f>
        <v>1.8973061597210694</v>
      </c>
      <c r="P67" s="6">
        <f>AVERAGE(P64:P66)</f>
        <v>403.65</v>
      </c>
      <c r="Q67" s="6"/>
      <c r="R67" s="6"/>
      <c r="S67" s="6">
        <f t="shared" ref="S67:BF67" si="14">AVERAGE(S64:S66)</f>
        <v>28.29</v>
      </c>
      <c r="T67" s="6">
        <f t="shared" si="14"/>
        <v>17.61</v>
      </c>
      <c r="U67" s="6">
        <f t="shared" si="14"/>
        <v>58.6</v>
      </c>
      <c r="V67" s="6">
        <f t="shared" si="14"/>
        <v>0.75600000000000001</v>
      </c>
      <c r="W67" s="6">
        <f t="shared" si="14"/>
        <v>224.2</v>
      </c>
      <c r="X67" s="6">
        <f t="shared" si="14"/>
        <v>4.4589999999999996</v>
      </c>
      <c r="Y67" s="6">
        <f t="shared" si="14"/>
        <v>2.7320000000000002</v>
      </c>
      <c r="Z67" s="6">
        <f t="shared" si="14"/>
        <v>0.97989999999999999</v>
      </c>
      <c r="AA67" s="6">
        <f t="shared" si="14"/>
        <v>17.8</v>
      </c>
      <c r="AB67" s="6">
        <f t="shared" si="14"/>
        <v>4.1909999999999998</v>
      </c>
      <c r="AC67" s="6">
        <f t="shared" si="14"/>
        <v>0.57879999999999998</v>
      </c>
      <c r="AD67" s="6">
        <f t="shared" si="14"/>
        <v>0.92879999999999996</v>
      </c>
      <c r="AE67" s="6">
        <f t="shared" si="14"/>
        <v>12.24</v>
      </c>
      <c r="AF67" s="6">
        <f t="shared" si="14"/>
        <v>13.57</v>
      </c>
      <c r="AG67" s="6">
        <f t="shared" si="14"/>
        <v>0.38419999999999999</v>
      </c>
      <c r="AH67" s="6">
        <f t="shared" si="14"/>
        <v>0.74409999999999998</v>
      </c>
      <c r="AI67" s="6">
        <f t="shared" si="14"/>
        <v>1.9259999999999999</v>
      </c>
      <c r="AJ67" s="6">
        <f t="shared" si="14"/>
        <v>16.89</v>
      </c>
      <c r="AK67" s="6">
        <f t="shared" si="14"/>
        <v>21.704999999999998</v>
      </c>
      <c r="AL67" s="6">
        <f t="shared" si="14"/>
        <v>5.9740000000000002</v>
      </c>
      <c r="AM67" s="6">
        <f t="shared" si="14"/>
        <v>3.859</v>
      </c>
      <c r="AN67" s="6">
        <f t="shared" si="14"/>
        <v>46.08</v>
      </c>
      <c r="AO67" s="6">
        <f t="shared" si="14"/>
        <v>9.2099999999999987E-2</v>
      </c>
      <c r="AP67" s="6">
        <f t="shared" si="14"/>
        <v>23.49</v>
      </c>
      <c r="AQ67" s="6">
        <f t="shared" si="14"/>
        <v>4.056</v>
      </c>
      <c r="AR67" s="6">
        <f t="shared" si="14"/>
        <v>1.0109999999999999</v>
      </c>
      <c r="AS67" s="6">
        <f t="shared" si="14"/>
        <v>416.4</v>
      </c>
      <c r="AT67" s="6">
        <f t="shared" si="14"/>
        <v>0.1178</v>
      </c>
      <c r="AU67" s="6">
        <f t="shared" si="14"/>
        <v>0.68779999999999997</v>
      </c>
      <c r="AV67" s="6">
        <f t="shared" si="14"/>
        <v>6.4420000000000002</v>
      </c>
      <c r="AW67" s="6">
        <f t="shared" si="14"/>
        <v>4299.3025997642026</v>
      </c>
      <c r="AX67" s="6">
        <f t="shared" si="14"/>
        <v>0.2288</v>
      </c>
      <c r="AY67" s="6">
        <f t="shared" si="14"/>
        <v>0.3962</v>
      </c>
      <c r="AZ67" s="6">
        <f t="shared" si="14"/>
        <v>2.1070000000000002</v>
      </c>
      <c r="BA67" s="6">
        <f t="shared" si="14"/>
        <v>186.1</v>
      </c>
      <c r="BB67" s="6">
        <f t="shared" si="14"/>
        <v>0.11849999999999999</v>
      </c>
      <c r="BC67" s="6">
        <f t="shared" si="14"/>
        <v>27.425000000000001</v>
      </c>
      <c r="BD67" s="6">
        <f t="shared" si="14"/>
        <v>2.6429999999999998</v>
      </c>
      <c r="BE67" s="6">
        <f t="shared" si="14"/>
        <v>60.575000000000003</v>
      </c>
      <c r="BF67" s="6">
        <f t="shared" si="14"/>
        <v>122.10000000000001</v>
      </c>
      <c r="BG67" s="6">
        <f>AV67/AE67</f>
        <v>0.52630718954248368</v>
      </c>
      <c r="BH67" s="6">
        <f>X67/BD67/1.49</f>
        <v>1.1322805333577106</v>
      </c>
      <c r="BI67" s="6">
        <f>AE67/AQ67/1.55</f>
        <v>1.9469364382515746</v>
      </c>
      <c r="BJ67" s="6">
        <f>AE67/BD67/1.39</f>
        <v>3.3317273536448937</v>
      </c>
      <c r="BK67" s="6">
        <f>S67/BD67/3.6</f>
        <v>2.9732627065203685</v>
      </c>
      <c r="BL67" s="6">
        <f>AB67/BD67/1.5</f>
        <v>1.057132046916383</v>
      </c>
      <c r="BM67" s="6">
        <f>SUM((Z67/1.02/((AQ67/2.63)*(AB67/3.68))^0.5))</f>
        <v>0.72489577066165622</v>
      </c>
      <c r="BN67" s="6">
        <f>P67/AE67</f>
        <v>32.977941176470587</v>
      </c>
      <c r="BO67" s="6">
        <f>AI67/AE67</f>
        <v>0.15735294117647058</v>
      </c>
      <c r="BP67" s="6">
        <f>S67/AL67</f>
        <v>4.735520589219953</v>
      </c>
    </row>
    <row r="68" spans="1:68" x14ac:dyDescent="0.3">
      <c r="BG68" s="6"/>
      <c r="BH68" s="6"/>
      <c r="BI68" s="6"/>
      <c r="BJ68" s="6"/>
      <c r="BK68" s="6"/>
      <c r="BL68" s="6"/>
      <c r="BM68" s="6"/>
      <c r="BN68" s="6"/>
      <c r="BO68" s="6"/>
      <c r="BP68" s="6"/>
    </row>
    <row r="69" spans="1:68" x14ac:dyDescent="0.3">
      <c r="B69" s="16" t="s">
        <v>53</v>
      </c>
      <c r="BG69" s="6"/>
      <c r="BH69" s="6"/>
      <c r="BI69" s="6"/>
      <c r="BJ69" s="6"/>
      <c r="BK69" s="6"/>
      <c r="BL69" s="6"/>
      <c r="BM69" s="6"/>
      <c r="BN69" s="6"/>
      <c r="BO69" s="6"/>
      <c r="BP69" s="6"/>
    </row>
    <row r="70" spans="1:68" x14ac:dyDescent="0.3">
      <c r="A70" s="1" t="s">
        <v>327</v>
      </c>
      <c r="B70" s="1" t="s">
        <v>370</v>
      </c>
      <c r="C70" s="6">
        <v>64.02</v>
      </c>
      <c r="D70" s="6">
        <v>16.75</v>
      </c>
      <c r="E70" s="6">
        <v>4.68</v>
      </c>
      <c r="F70" s="6">
        <v>0.11</v>
      </c>
      <c r="G70" s="6">
        <v>2.13</v>
      </c>
      <c r="H70" s="6">
        <v>5.68</v>
      </c>
      <c r="I70" s="6">
        <v>3.63</v>
      </c>
      <c r="J70" s="6">
        <v>1.25</v>
      </c>
      <c r="K70" s="6">
        <v>0.37</v>
      </c>
      <c r="L70" s="6">
        <v>0.13</v>
      </c>
      <c r="M70" s="6">
        <v>99.459999999999965</v>
      </c>
      <c r="N70" s="17">
        <f>G70/40.3/(G70/40.3+E70/71.85)</f>
        <v>0.44795247691679502</v>
      </c>
      <c r="O70" s="6">
        <v>2.1971830985915495</v>
      </c>
      <c r="P70" s="6">
        <v>351</v>
      </c>
      <c r="Q70" s="6"/>
      <c r="R70" s="6"/>
      <c r="S70" s="6"/>
      <c r="T70" s="6"/>
      <c r="U70" s="6">
        <v>17</v>
      </c>
      <c r="V70" s="6"/>
      <c r="W70" s="6">
        <v>46</v>
      </c>
      <c r="X70" s="6"/>
      <c r="Y70" s="6"/>
      <c r="Z70" s="6"/>
      <c r="AA70" s="6">
        <v>19</v>
      </c>
      <c r="AB70" s="6"/>
      <c r="AC70" s="6"/>
      <c r="AD70" s="6"/>
      <c r="AE70" s="6"/>
      <c r="AF70" s="6"/>
      <c r="AG70" s="6"/>
      <c r="AH70" s="6"/>
      <c r="AI70" s="6"/>
      <c r="AJ70" s="6"/>
      <c r="AK70" s="6">
        <v>18</v>
      </c>
      <c r="AL70" s="6"/>
      <c r="AM70" s="6"/>
      <c r="AN70" s="6">
        <v>27</v>
      </c>
      <c r="AO70" s="6"/>
      <c r="AP70" s="6"/>
      <c r="AQ70" s="6"/>
      <c r="AR70" s="6"/>
      <c r="AS70" s="6">
        <v>652</v>
      </c>
      <c r="AT70" s="6"/>
      <c r="AU70" s="6"/>
      <c r="AV70" s="6"/>
      <c r="AW70" s="6">
        <v>2218.0924405011688</v>
      </c>
      <c r="AX70" s="6"/>
      <c r="AY70" s="6"/>
      <c r="AZ70" s="6">
        <v>2</v>
      </c>
      <c r="BA70" s="6">
        <v>91</v>
      </c>
      <c r="BB70" s="6"/>
      <c r="BC70" s="6">
        <v>13</v>
      </c>
      <c r="BD70" s="6"/>
      <c r="BE70" s="6">
        <v>45</v>
      </c>
      <c r="BF70" s="6">
        <v>63</v>
      </c>
      <c r="BG70" s="6"/>
      <c r="BH70" s="6"/>
      <c r="BI70" s="6"/>
      <c r="BJ70" s="6"/>
      <c r="BK70" s="6"/>
      <c r="BL70" s="6"/>
      <c r="BM70" s="6"/>
      <c r="BN70" s="6"/>
      <c r="BO70" s="6"/>
      <c r="BP70" s="6"/>
    </row>
    <row r="71" spans="1:68" x14ac:dyDescent="0.3">
      <c r="A71" s="1" t="s">
        <v>327</v>
      </c>
      <c r="B71" s="1" t="s">
        <v>370</v>
      </c>
      <c r="C71" s="6">
        <v>64.37</v>
      </c>
      <c r="D71" s="6">
        <v>17.149999999999999</v>
      </c>
      <c r="E71" s="6">
        <v>4.4349999999999996</v>
      </c>
      <c r="F71" s="6">
        <v>9.8100000000000007E-2</v>
      </c>
      <c r="G71" s="6">
        <v>1.964</v>
      </c>
      <c r="H71" s="6">
        <v>5.7720000000000002</v>
      </c>
      <c r="I71" s="6">
        <v>3.62</v>
      </c>
      <c r="J71" s="6">
        <v>1.399</v>
      </c>
      <c r="K71" s="6">
        <v>0.32119999999999999</v>
      </c>
      <c r="L71" s="6">
        <v>0.17499999999999999</v>
      </c>
      <c r="M71" s="6">
        <v>99.824300000000022</v>
      </c>
      <c r="N71" s="17">
        <f>G71/40.3/(G71/40.3+E71/71.85)</f>
        <v>0.44119459523848975</v>
      </c>
      <c r="O71" s="6">
        <v>2.2581466395112013</v>
      </c>
      <c r="P71" s="6">
        <v>403.8</v>
      </c>
      <c r="Q71" s="6"/>
      <c r="R71" s="6"/>
      <c r="S71" s="6">
        <v>12.99</v>
      </c>
      <c r="T71" s="6">
        <v>10.07</v>
      </c>
      <c r="U71" s="6">
        <v>13.14</v>
      </c>
      <c r="V71" s="6">
        <v>0.34549999999999997</v>
      </c>
      <c r="W71" s="6">
        <v>45.84</v>
      </c>
      <c r="X71" s="6">
        <v>1.506</v>
      </c>
      <c r="Y71" s="6">
        <v>0.95650000000000002</v>
      </c>
      <c r="Z71" s="6">
        <v>0.51300000000000001</v>
      </c>
      <c r="AA71" s="6">
        <v>14.9</v>
      </c>
      <c r="AB71" s="6">
        <v>1.4279999999999999</v>
      </c>
      <c r="AC71" s="6">
        <v>0.18790000000000001</v>
      </c>
      <c r="AD71" s="6">
        <v>0.32019999999999998</v>
      </c>
      <c r="AE71" s="6">
        <v>6.202</v>
      </c>
      <c r="AF71" s="6">
        <v>9.0190000000000001</v>
      </c>
      <c r="AG71" s="6">
        <v>0.1489</v>
      </c>
      <c r="AH71" s="6">
        <v>0.29580000000000001</v>
      </c>
      <c r="AI71" s="6">
        <v>1.0089999999999999</v>
      </c>
      <c r="AJ71" s="6">
        <v>6.7990000000000004</v>
      </c>
      <c r="AK71" s="6">
        <v>6.7220000000000004</v>
      </c>
      <c r="AL71" s="6">
        <v>2.831</v>
      </c>
      <c r="AM71" s="6">
        <v>1.6659999999999999</v>
      </c>
      <c r="AN71" s="6">
        <v>26.77</v>
      </c>
      <c r="AO71" s="6">
        <v>1.6219999999999998E-2</v>
      </c>
      <c r="AP71" s="6">
        <v>10.119999999999999</v>
      </c>
      <c r="AQ71" s="6">
        <v>1.4950000000000001</v>
      </c>
      <c r="AR71" s="6">
        <v>0.36449999999999999</v>
      </c>
      <c r="AS71" s="6">
        <v>641.20000000000005</v>
      </c>
      <c r="AT71" s="6">
        <v>6.4150000000000013E-2</v>
      </c>
      <c r="AU71" s="6">
        <v>0.2346</v>
      </c>
      <c r="AV71" s="6">
        <v>1.0920000000000001</v>
      </c>
      <c r="AW71" s="6">
        <v>1925.5440321323661</v>
      </c>
      <c r="AX71" s="6">
        <v>0.1429</v>
      </c>
      <c r="AY71" s="6">
        <v>0.1459</v>
      </c>
      <c r="AZ71" s="6">
        <v>0.41860000000000003</v>
      </c>
      <c r="BA71" s="6">
        <v>107.3</v>
      </c>
      <c r="BB71" s="6">
        <v>0.1933</v>
      </c>
      <c r="BC71" s="6">
        <v>8.5619999999999994</v>
      </c>
      <c r="BD71" s="6">
        <v>0.9929</v>
      </c>
      <c r="BE71" s="6">
        <v>36.97</v>
      </c>
      <c r="BF71" s="6">
        <v>62.3</v>
      </c>
      <c r="BG71" s="6">
        <f t="shared" ref="BG71:BG77" si="15">AV71/AE71</f>
        <v>0.1760722347629797</v>
      </c>
      <c r="BH71" s="6">
        <f>X71/BD71/1.49</f>
        <v>1.0179658123008934</v>
      </c>
      <c r="BI71" s="6">
        <f>AE71/AQ71/1.55</f>
        <v>2.6764483763081235</v>
      </c>
      <c r="BJ71" s="6">
        <f>AE71/BD71/1.39</f>
        <v>4.4937763154367234</v>
      </c>
      <c r="BK71" s="6">
        <f>S71/BD71/3.6</f>
        <v>3.6341356967804748</v>
      </c>
      <c r="BL71" s="6">
        <f>AB71/BD71/1.5</f>
        <v>0.95880753348776304</v>
      </c>
      <c r="BM71" s="6">
        <f>SUM((Z71/1.02/((AQ71/2.63)*(AB71/3.68))^0.5))</f>
        <v>1.070863896578345</v>
      </c>
      <c r="BN71" s="6">
        <f t="shared" ref="BN71:BN77" si="16">P71/AE71</f>
        <v>65.108029667849081</v>
      </c>
      <c r="BO71" s="6">
        <f t="shared" ref="BO71:BO77" si="17">AI71/AE71</f>
        <v>0.16268945501451143</v>
      </c>
      <c r="BP71" s="6">
        <f t="shared" ref="BP71:BP77" si="18">S71/AL71</f>
        <v>4.5884846344048045</v>
      </c>
    </row>
    <row r="72" spans="1:68" x14ac:dyDescent="0.3">
      <c r="A72" s="1" t="s">
        <v>792</v>
      </c>
      <c r="B72" s="1" t="s">
        <v>370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>
        <v>332.7</v>
      </c>
      <c r="Q72" s="6"/>
      <c r="R72" s="6">
        <v>6.4090000000000008E-2</v>
      </c>
      <c r="S72" s="6">
        <v>13.63</v>
      </c>
      <c r="T72" s="6">
        <v>10.29</v>
      </c>
      <c r="U72" s="6">
        <v>11.12</v>
      </c>
      <c r="V72" s="6">
        <v>0.61670000000000003</v>
      </c>
      <c r="W72" s="6">
        <v>8.5180000000000007</v>
      </c>
      <c r="X72" s="6">
        <v>1.6739999999999999</v>
      </c>
      <c r="Y72" s="6">
        <v>1.0340199999999999</v>
      </c>
      <c r="Z72" s="6">
        <v>0.51290000000000002</v>
      </c>
      <c r="AA72" s="6">
        <v>24.5</v>
      </c>
      <c r="AB72" s="6">
        <v>1.573</v>
      </c>
      <c r="AC72" s="6">
        <v>0.19950000000000001</v>
      </c>
      <c r="AD72" s="6">
        <v>0.3493</v>
      </c>
      <c r="AE72" s="6">
        <v>6.7249999999999996</v>
      </c>
      <c r="AF72" s="6">
        <v>6.8419999999999996</v>
      </c>
      <c r="AG72" s="6">
        <v>0.158</v>
      </c>
      <c r="AH72" s="6">
        <v>0.80929999999999991</v>
      </c>
      <c r="AI72" s="6">
        <v>0.97010000000000007</v>
      </c>
      <c r="AJ72" s="6">
        <v>7.2690000000000001</v>
      </c>
      <c r="AK72" s="6">
        <v>6.548</v>
      </c>
      <c r="AL72" s="6">
        <v>2.4209999999999998</v>
      </c>
      <c r="AM72" s="6">
        <v>1.7689999999999999</v>
      </c>
      <c r="AN72" s="6">
        <v>21.29</v>
      </c>
      <c r="AO72" s="6">
        <v>4.8430000000000001E-2</v>
      </c>
      <c r="AP72" s="6">
        <v>10.7</v>
      </c>
      <c r="AQ72" s="6">
        <v>1.601</v>
      </c>
      <c r="AR72" s="6">
        <v>0.40210000000000001</v>
      </c>
      <c r="AS72" s="6">
        <v>642</v>
      </c>
      <c r="AT72" s="6">
        <v>5.543E-2</v>
      </c>
      <c r="AU72" s="6">
        <v>0.25419999999999998</v>
      </c>
      <c r="AV72" s="6">
        <v>0.48299999999999998</v>
      </c>
      <c r="AW72" s="6">
        <v>0</v>
      </c>
      <c r="AX72" s="6">
        <v>0.13240000000000002</v>
      </c>
      <c r="AY72" s="6">
        <v>0.1545</v>
      </c>
      <c r="AZ72" s="6">
        <v>0.2833</v>
      </c>
      <c r="BA72" s="6">
        <v>106.1</v>
      </c>
      <c r="BB72" s="6">
        <v>0.15890000000000001</v>
      </c>
      <c r="BC72" s="6">
        <v>9.44</v>
      </c>
      <c r="BD72" s="6">
        <v>1.071</v>
      </c>
      <c r="BE72" s="6">
        <v>41.06</v>
      </c>
      <c r="BF72" s="6">
        <v>51.9</v>
      </c>
      <c r="BG72" s="6">
        <f t="shared" si="15"/>
        <v>7.1821561338289958E-2</v>
      </c>
      <c r="BH72" s="6">
        <f>X72/BD72/1.49</f>
        <v>1.0490102081100896</v>
      </c>
      <c r="BI72" s="6">
        <f>AE72/AQ72/1.55</f>
        <v>2.7099997985130257</v>
      </c>
      <c r="BJ72" s="6">
        <f>AE72/BD72/1.39</f>
        <v>4.5173944877711278</v>
      </c>
      <c r="BK72" s="6">
        <f>S72/BD72/3.6</f>
        <v>3.5351177508040257</v>
      </c>
      <c r="BL72" s="6">
        <f>AB72/BD72/1.5</f>
        <v>0.97914721444133213</v>
      </c>
      <c r="BM72" s="6">
        <f>SUM((Z72/1.02/((AQ72/2.63)*(AB72/3.68))^0.5))</f>
        <v>0.98576701860925464</v>
      </c>
      <c r="BN72" s="6">
        <f t="shared" si="16"/>
        <v>49.47211895910781</v>
      </c>
      <c r="BO72" s="6">
        <f t="shared" si="17"/>
        <v>0.14425278810408923</v>
      </c>
      <c r="BP72" s="6">
        <f t="shared" si="18"/>
        <v>5.6299049979347382</v>
      </c>
    </row>
    <row r="73" spans="1:68" x14ac:dyDescent="0.3">
      <c r="A73" s="1" t="s">
        <v>433</v>
      </c>
      <c r="B73" s="1" t="s">
        <v>370</v>
      </c>
      <c r="C73" s="6">
        <v>62.53</v>
      </c>
      <c r="D73" s="6">
        <v>17.14</v>
      </c>
      <c r="E73" s="6">
        <v>4.72</v>
      </c>
      <c r="F73" s="6">
        <v>0.11</v>
      </c>
      <c r="G73" s="6">
        <v>2.44</v>
      </c>
      <c r="H73" s="6">
        <v>6.35</v>
      </c>
      <c r="I73" s="6">
        <v>3.65</v>
      </c>
      <c r="J73" s="6">
        <v>0.31</v>
      </c>
      <c r="K73" s="6">
        <v>0.36</v>
      </c>
      <c r="L73" s="6">
        <v>0.09</v>
      </c>
      <c r="M73" s="6">
        <v>99.14</v>
      </c>
      <c r="N73" s="17">
        <f t="shared" ref="N73:N81" si="19">G73/40.3/(G73/40.3+E73/71.85)</f>
        <v>0.47961590019971001</v>
      </c>
      <c r="O73" s="6">
        <v>1.9344262295081966</v>
      </c>
      <c r="P73" s="6">
        <v>354.5</v>
      </c>
      <c r="Q73" s="6"/>
      <c r="R73" s="6"/>
      <c r="S73" s="6">
        <v>12.6</v>
      </c>
      <c r="T73" s="6">
        <v>12.7</v>
      </c>
      <c r="U73" s="6">
        <v>23.6</v>
      </c>
      <c r="V73" s="6"/>
      <c r="W73" s="6">
        <v>10.9</v>
      </c>
      <c r="X73" s="6"/>
      <c r="Y73" s="6"/>
      <c r="Z73" s="6"/>
      <c r="AA73" s="6">
        <v>16.2</v>
      </c>
      <c r="AB73" s="6"/>
      <c r="AC73" s="6"/>
      <c r="AD73" s="6"/>
      <c r="AE73" s="6">
        <v>6.8</v>
      </c>
      <c r="AF73" s="6"/>
      <c r="AG73" s="6"/>
      <c r="AH73" s="6">
        <v>0.7</v>
      </c>
      <c r="AI73" s="6">
        <v>1.1000000000000001</v>
      </c>
      <c r="AJ73" s="6">
        <v>8.5</v>
      </c>
      <c r="AK73" s="6">
        <v>5.5</v>
      </c>
      <c r="AL73" s="6">
        <v>2.1</v>
      </c>
      <c r="AM73" s="6"/>
      <c r="AN73" s="6">
        <v>27</v>
      </c>
      <c r="AO73" s="6"/>
      <c r="AP73" s="6">
        <v>14.3</v>
      </c>
      <c r="AQ73" s="6"/>
      <c r="AR73" s="6"/>
      <c r="AS73" s="6">
        <v>571.5</v>
      </c>
      <c r="AT73" s="6"/>
      <c r="AU73" s="6"/>
      <c r="AV73" s="6">
        <v>1</v>
      </c>
      <c r="AW73" s="6">
        <v>2158.1439961632996</v>
      </c>
      <c r="AX73" s="6"/>
      <c r="AY73" s="6"/>
      <c r="AZ73" s="6">
        <v>1.7</v>
      </c>
      <c r="BA73" s="6">
        <v>131.69999999999999</v>
      </c>
      <c r="BB73" s="6"/>
      <c r="BC73" s="6">
        <v>11.3</v>
      </c>
      <c r="BD73" s="6"/>
      <c r="BE73" s="6">
        <v>34.700000000000003</v>
      </c>
      <c r="BF73" s="6">
        <v>49.6</v>
      </c>
      <c r="BG73" s="6">
        <f t="shared" si="15"/>
        <v>0.14705882352941177</v>
      </c>
      <c r="BH73" s="6"/>
      <c r="BI73" s="6"/>
      <c r="BJ73" s="6"/>
      <c r="BK73" s="6"/>
      <c r="BL73" s="6"/>
      <c r="BM73" s="6"/>
      <c r="BN73" s="6">
        <f t="shared" si="16"/>
        <v>52.132352941176471</v>
      </c>
      <c r="BO73" s="6">
        <f t="shared" si="17"/>
        <v>0.16176470588235295</v>
      </c>
      <c r="BP73" s="6">
        <f t="shared" si="18"/>
        <v>6</v>
      </c>
    </row>
    <row r="74" spans="1:68" x14ac:dyDescent="0.3">
      <c r="A74" s="1" t="s">
        <v>432</v>
      </c>
      <c r="B74" s="1" t="s">
        <v>370</v>
      </c>
      <c r="C74" s="6">
        <v>62.6</v>
      </c>
      <c r="D74" s="6">
        <v>17.18</v>
      </c>
      <c r="E74" s="6">
        <v>4.97</v>
      </c>
      <c r="F74" s="6">
        <v>0.1</v>
      </c>
      <c r="G74" s="6">
        <v>2.38</v>
      </c>
      <c r="H74" s="6">
        <v>6.15</v>
      </c>
      <c r="I74" s="6">
        <v>3.65</v>
      </c>
      <c r="J74" s="6">
        <v>0.55000000000000004</v>
      </c>
      <c r="K74" s="6">
        <v>0.36</v>
      </c>
      <c r="L74" s="6">
        <v>0.09</v>
      </c>
      <c r="M74" s="6">
        <v>99.367000000000004</v>
      </c>
      <c r="N74" s="17">
        <f t="shared" si="19"/>
        <v>0.46055955657780628</v>
      </c>
      <c r="O74" s="6">
        <v>2.0882352941176472</v>
      </c>
      <c r="P74" s="6">
        <v>322.10000000000002</v>
      </c>
      <c r="Q74" s="6"/>
      <c r="R74" s="6"/>
      <c r="S74" s="6">
        <v>11.4</v>
      </c>
      <c r="T74" s="6">
        <v>12.1</v>
      </c>
      <c r="U74" s="6">
        <v>17.899999999999999</v>
      </c>
      <c r="V74" s="6"/>
      <c r="W74" s="6">
        <v>8.1999999999999993</v>
      </c>
      <c r="X74" s="6"/>
      <c r="Y74" s="6"/>
      <c r="Z74" s="6"/>
      <c r="AA74" s="6">
        <v>15</v>
      </c>
      <c r="AB74" s="6"/>
      <c r="AC74" s="6"/>
      <c r="AD74" s="6"/>
      <c r="AE74" s="6">
        <v>5.6</v>
      </c>
      <c r="AF74" s="6"/>
      <c r="AG74" s="6"/>
      <c r="AH74" s="6">
        <v>0.9</v>
      </c>
      <c r="AI74" s="6">
        <v>1.3</v>
      </c>
      <c r="AJ74" s="6">
        <v>7.3</v>
      </c>
      <c r="AK74" s="6">
        <v>4.3</v>
      </c>
      <c r="AL74" s="6">
        <v>1.6</v>
      </c>
      <c r="AM74" s="6"/>
      <c r="AN74" s="6">
        <v>26.1</v>
      </c>
      <c r="AO74" s="6"/>
      <c r="AP74" s="6">
        <v>15.6</v>
      </c>
      <c r="AQ74" s="6"/>
      <c r="AR74" s="6"/>
      <c r="AS74" s="6">
        <v>560.20000000000005</v>
      </c>
      <c r="AT74" s="6"/>
      <c r="AU74" s="6"/>
      <c r="AV74" s="6">
        <v>0.7</v>
      </c>
      <c r="AW74" s="6">
        <v>2158.1439961632996</v>
      </c>
      <c r="AX74" s="6"/>
      <c r="AY74" s="6"/>
      <c r="AZ74" s="6">
        <v>1.4</v>
      </c>
      <c r="BA74" s="6">
        <v>129.69999999999999</v>
      </c>
      <c r="BB74" s="6"/>
      <c r="BC74" s="6">
        <v>11.1</v>
      </c>
      <c r="BD74" s="6"/>
      <c r="BE74" s="6">
        <v>34.299999999999997</v>
      </c>
      <c r="BF74" s="6">
        <v>49.8</v>
      </c>
      <c r="BG74" s="6">
        <f t="shared" si="15"/>
        <v>0.125</v>
      </c>
      <c r="BH74" s="6"/>
      <c r="BI74" s="6"/>
      <c r="BJ74" s="6"/>
      <c r="BK74" s="6"/>
      <c r="BL74" s="6"/>
      <c r="BM74" s="6"/>
      <c r="BN74" s="6">
        <f t="shared" si="16"/>
        <v>57.517857142857153</v>
      </c>
      <c r="BO74" s="6">
        <f t="shared" si="17"/>
        <v>0.23214285714285718</v>
      </c>
      <c r="BP74" s="6">
        <f t="shared" si="18"/>
        <v>7.125</v>
      </c>
    </row>
    <row r="75" spans="1:68" x14ac:dyDescent="0.3">
      <c r="A75" s="1" t="s">
        <v>431</v>
      </c>
      <c r="B75" s="1" t="s">
        <v>370</v>
      </c>
      <c r="C75" s="6">
        <v>61.37</v>
      </c>
      <c r="D75" s="6">
        <v>17.14</v>
      </c>
      <c r="E75" s="6">
        <v>4.8099999999999996</v>
      </c>
      <c r="F75" s="6">
        <v>0.23</v>
      </c>
      <c r="G75" s="6">
        <v>2.36</v>
      </c>
      <c r="H75" s="6">
        <v>6.35</v>
      </c>
      <c r="I75" s="6">
        <v>3.47</v>
      </c>
      <c r="J75" s="6">
        <v>1.61</v>
      </c>
      <c r="K75" s="6">
        <v>0.37</v>
      </c>
      <c r="L75" s="6">
        <v>0.09</v>
      </c>
      <c r="M75" s="6">
        <v>98.67</v>
      </c>
      <c r="N75" s="17">
        <f t="shared" si="19"/>
        <v>0.46659824054990379</v>
      </c>
      <c r="O75" s="6">
        <v>2.0381355932203391</v>
      </c>
      <c r="P75" s="6">
        <v>265.89999999999998</v>
      </c>
      <c r="Q75" s="6"/>
      <c r="R75" s="6"/>
      <c r="S75" s="6">
        <v>10.6</v>
      </c>
      <c r="T75" s="6">
        <v>11.8</v>
      </c>
      <c r="U75" s="6">
        <v>24.8</v>
      </c>
      <c r="V75" s="6"/>
      <c r="W75" s="6">
        <v>11.1</v>
      </c>
      <c r="X75" s="6"/>
      <c r="Y75" s="6"/>
      <c r="Z75" s="6"/>
      <c r="AA75" s="6">
        <v>15.8</v>
      </c>
      <c r="AB75" s="6"/>
      <c r="AC75" s="6"/>
      <c r="AD75" s="6"/>
      <c r="AE75" s="6">
        <v>7.4</v>
      </c>
      <c r="AF75" s="6"/>
      <c r="AG75" s="6"/>
      <c r="AH75" s="6">
        <v>1</v>
      </c>
      <c r="AI75" s="6">
        <v>1</v>
      </c>
      <c r="AJ75" s="6">
        <v>7.2</v>
      </c>
      <c r="AK75" s="6">
        <v>5</v>
      </c>
      <c r="AL75" s="6">
        <v>5.7</v>
      </c>
      <c r="AM75" s="6"/>
      <c r="AN75" s="6">
        <v>13.9</v>
      </c>
      <c r="AO75" s="6"/>
      <c r="AP75" s="6">
        <v>15.4</v>
      </c>
      <c r="AQ75" s="6"/>
      <c r="AR75" s="6"/>
      <c r="AS75" s="6">
        <v>571.20000000000005</v>
      </c>
      <c r="AT75" s="6"/>
      <c r="AU75" s="6"/>
      <c r="AV75" s="6">
        <v>2.1</v>
      </c>
      <c r="AW75" s="6">
        <v>2218.0924405011688</v>
      </c>
      <c r="AX75" s="6"/>
      <c r="AY75" s="6"/>
      <c r="AZ75" s="6">
        <v>1.7</v>
      </c>
      <c r="BA75" s="6">
        <v>145.9</v>
      </c>
      <c r="BB75" s="6"/>
      <c r="BC75" s="6">
        <v>11.5</v>
      </c>
      <c r="BD75" s="6"/>
      <c r="BE75" s="6">
        <v>65.099999999999994</v>
      </c>
      <c r="BF75" s="6">
        <v>50.2</v>
      </c>
      <c r="BG75" s="6">
        <f t="shared" si="15"/>
        <v>0.28378378378378377</v>
      </c>
      <c r="BH75" s="6"/>
      <c r="BI75" s="6"/>
      <c r="BJ75" s="6"/>
      <c r="BK75" s="6"/>
      <c r="BL75" s="6"/>
      <c r="BM75" s="6"/>
      <c r="BN75" s="6">
        <f t="shared" si="16"/>
        <v>35.932432432432428</v>
      </c>
      <c r="BO75" s="6">
        <f t="shared" si="17"/>
        <v>0.13513513513513511</v>
      </c>
      <c r="BP75" s="6">
        <f t="shared" si="18"/>
        <v>1.8596491228070173</v>
      </c>
    </row>
    <row r="76" spans="1:68" x14ac:dyDescent="0.3">
      <c r="A76" s="1" t="s">
        <v>430</v>
      </c>
      <c r="B76" s="1" t="s">
        <v>370</v>
      </c>
      <c r="C76" s="6">
        <v>62.52</v>
      </c>
      <c r="D76" s="6">
        <v>17.57</v>
      </c>
      <c r="E76" s="6">
        <v>5.17</v>
      </c>
      <c r="F76" s="6">
        <v>0.1</v>
      </c>
      <c r="G76" s="6">
        <v>2.5099999999999998</v>
      </c>
      <c r="H76" s="6">
        <v>6.32</v>
      </c>
      <c r="I76" s="6">
        <v>3.66</v>
      </c>
      <c r="J76" s="6">
        <v>0.6</v>
      </c>
      <c r="K76" s="6">
        <v>0.37</v>
      </c>
      <c r="L76" s="6">
        <v>0.1</v>
      </c>
      <c r="M76" s="6">
        <v>100.11999999999999</v>
      </c>
      <c r="N76" s="17">
        <f t="shared" si="19"/>
        <v>0.46397234846389646</v>
      </c>
      <c r="O76" s="6">
        <v>2.0597609561752988</v>
      </c>
      <c r="P76" s="6">
        <v>328.5</v>
      </c>
      <c r="Q76" s="6"/>
      <c r="R76" s="6"/>
      <c r="S76" s="6">
        <v>14.1</v>
      </c>
      <c r="T76" s="6">
        <v>13.8</v>
      </c>
      <c r="U76" s="6">
        <v>22</v>
      </c>
      <c r="V76" s="6"/>
      <c r="W76" s="6">
        <v>51.9</v>
      </c>
      <c r="X76" s="6"/>
      <c r="Y76" s="6"/>
      <c r="Z76" s="6"/>
      <c r="AA76" s="6">
        <v>16.5</v>
      </c>
      <c r="AB76" s="6"/>
      <c r="AC76" s="6"/>
      <c r="AD76" s="6"/>
      <c r="AE76" s="6">
        <v>6.8</v>
      </c>
      <c r="AF76" s="6"/>
      <c r="AG76" s="6"/>
      <c r="AH76" s="6">
        <v>1</v>
      </c>
      <c r="AI76" s="6">
        <v>1.2</v>
      </c>
      <c r="AJ76" s="6">
        <v>8.6999999999999993</v>
      </c>
      <c r="AK76" s="6">
        <v>4.5999999999999996</v>
      </c>
      <c r="AL76" s="6">
        <v>2.4</v>
      </c>
      <c r="AM76" s="6"/>
      <c r="AN76" s="6">
        <v>24.4</v>
      </c>
      <c r="AO76" s="6"/>
      <c r="AP76" s="6">
        <v>17.5</v>
      </c>
      <c r="AQ76" s="6"/>
      <c r="AR76" s="6"/>
      <c r="AS76" s="6">
        <v>594</v>
      </c>
      <c r="AT76" s="6"/>
      <c r="AU76" s="6"/>
      <c r="AV76" s="6">
        <v>1.4</v>
      </c>
      <c r="AW76" s="6">
        <v>2218.0924405011688</v>
      </c>
      <c r="AX76" s="6"/>
      <c r="AY76" s="6"/>
      <c r="AZ76" s="6">
        <v>1.4</v>
      </c>
      <c r="BA76" s="6">
        <v>135.9</v>
      </c>
      <c r="BB76" s="6"/>
      <c r="BC76" s="6">
        <v>11.7</v>
      </c>
      <c r="BD76" s="6"/>
      <c r="BE76" s="6">
        <v>37.799999999999997</v>
      </c>
      <c r="BF76" s="6">
        <v>46.1</v>
      </c>
      <c r="BG76" s="6">
        <f t="shared" si="15"/>
        <v>0.20588235294117646</v>
      </c>
      <c r="BH76" s="6"/>
      <c r="BI76" s="6"/>
      <c r="BJ76" s="6"/>
      <c r="BK76" s="6"/>
      <c r="BL76" s="6"/>
      <c r="BM76" s="6"/>
      <c r="BN76" s="6">
        <f t="shared" si="16"/>
        <v>48.308823529411768</v>
      </c>
      <c r="BO76" s="6">
        <f t="shared" si="17"/>
        <v>0.17647058823529413</v>
      </c>
      <c r="BP76" s="6">
        <f t="shared" si="18"/>
        <v>5.875</v>
      </c>
    </row>
    <row r="77" spans="1:68" x14ac:dyDescent="0.3">
      <c r="A77" s="1" t="s">
        <v>429</v>
      </c>
      <c r="B77" s="1" t="s">
        <v>370</v>
      </c>
      <c r="C77" s="6">
        <v>63.34</v>
      </c>
      <c r="D77" s="6">
        <v>16.989999999999998</v>
      </c>
      <c r="E77" s="6">
        <v>4.83</v>
      </c>
      <c r="F77" s="6">
        <v>0.1</v>
      </c>
      <c r="G77" s="6">
        <v>2.39</v>
      </c>
      <c r="H77" s="6">
        <v>5.85</v>
      </c>
      <c r="I77" s="6">
        <v>3.62</v>
      </c>
      <c r="J77" s="6">
        <v>0.57999999999999996</v>
      </c>
      <c r="K77" s="6">
        <v>0.36</v>
      </c>
      <c r="L77" s="6">
        <v>0.09</v>
      </c>
      <c r="M77" s="6">
        <v>99.55</v>
      </c>
      <c r="N77" s="17">
        <f t="shared" si="19"/>
        <v>0.46870995344876293</v>
      </c>
      <c r="O77" s="6">
        <v>2.02092050209205</v>
      </c>
      <c r="P77" s="6">
        <v>358.1</v>
      </c>
      <c r="Q77" s="6"/>
      <c r="R77" s="6"/>
      <c r="S77" s="6">
        <v>11.4</v>
      </c>
      <c r="T77" s="6">
        <v>13.5</v>
      </c>
      <c r="U77" s="6">
        <v>23.8</v>
      </c>
      <c r="V77" s="6"/>
      <c r="W77" s="6">
        <v>30.9</v>
      </c>
      <c r="X77" s="6"/>
      <c r="Y77" s="6"/>
      <c r="Z77" s="6"/>
      <c r="AA77" s="6">
        <v>16.100000000000001</v>
      </c>
      <c r="AB77" s="6"/>
      <c r="AC77" s="6"/>
      <c r="AD77" s="6"/>
      <c r="AE77" s="6">
        <v>6.7</v>
      </c>
      <c r="AF77" s="6"/>
      <c r="AG77" s="6"/>
      <c r="AH77" s="6">
        <v>0.8</v>
      </c>
      <c r="AI77" s="6">
        <v>0.9</v>
      </c>
      <c r="AJ77" s="6">
        <v>9.4</v>
      </c>
      <c r="AK77" s="6">
        <v>5.4</v>
      </c>
      <c r="AL77" s="6">
        <v>2</v>
      </c>
      <c r="AM77" s="6"/>
      <c r="AN77" s="6">
        <v>28.3</v>
      </c>
      <c r="AO77" s="6"/>
      <c r="AP77" s="6">
        <v>16</v>
      </c>
      <c r="AQ77" s="6"/>
      <c r="AR77" s="6"/>
      <c r="AS77" s="6">
        <v>557.79999999999995</v>
      </c>
      <c r="AT77" s="6"/>
      <c r="AU77" s="6"/>
      <c r="AV77" s="6">
        <v>1.6</v>
      </c>
      <c r="AW77" s="6">
        <v>2158.1439961632996</v>
      </c>
      <c r="AX77" s="6"/>
      <c r="AY77" s="6"/>
      <c r="AZ77" s="6">
        <v>1.4</v>
      </c>
      <c r="BA77" s="6">
        <v>132.9</v>
      </c>
      <c r="BB77" s="6"/>
      <c r="BC77" s="6">
        <v>12.1</v>
      </c>
      <c r="BD77" s="6"/>
      <c r="BE77" s="6">
        <v>38</v>
      </c>
      <c r="BF77" s="6">
        <v>51.5</v>
      </c>
      <c r="BG77" s="6">
        <f t="shared" si="15"/>
        <v>0.23880597014925373</v>
      </c>
      <c r="BH77" s="6"/>
      <c r="BI77" s="6"/>
      <c r="BJ77" s="6"/>
      <c r="BK77" s="6"/>
      <c r="BL77" s="6"/>
      <c r="BM77" s="6"/>
      <c r="BN77" s="6">
        <f t="shared" si="16"/>
        <v>53.447761194029852</v>
      </c>
      <c r="BO77" s="6">
        <f t="shared" si="17"/>
        <v>0.13432835820895522</v>
      </c>
      <c r="BP77" s="6">
        <f t="shared" si="18"/>
        <v>5.7</v>
      </c>
    </row>
    <row r="78" spans="1:68" x14ac:dyDescent="0.3">
      <c r="A78" s="1" t="s">
        <v>48</v>
      </c>
      <c r="B78" s="1" t="s">
        <v>370</v>
      </c>
      <c r="C78" s="6">
        <v>62.4</v>
      </c>
      <c r="D78" s="6">
        <v>17.21</v>
      </c>
      <c r="E78" s="6">
        <v>4.6899999999999995</v>
      </c>
      <c r="F78" s="6">
        <v>0.09</v>
      </c>
      <c r="G78" s="6">
        <v>2.15</v>
      </c>
      <c r="H78" s="6">
        <v>6.45</v>
      </c>
      <c r="I78" s="6">
        <v>3.69</v>
      </c>
      <c r="J78" s="6">
        <v>1.18</v>
      </c>
      <c r="K78" s="6">
        <v>0.35</v>
      </c>
      <c r="L78" s="6">
        <v>0.11</v>
      </c>
      <c r="M78" s="6">
        <v>99.560000000000016</v>
      </c>
      <c r="N78" s="17">
        <f t="shared" si="19"/>
        <v>0.44973645098978265</v>
      </c>
      <c r="O78" s="6">
        <v>2.1813953488372091</v>
      </c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>
        <v>2098.1955518254299</v>
      </c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</row>
    <row r="79" spans="1:68" x14ac:dyDescent="0.3">
      <c r="A79" s="1" t="s">
        <v>428</v>
      </c>
      <c r="B79" s="1" t="s">
        <v>370</v>
      </c>
      <c r="C79" s="6">
        <v>63.44</v>
      </c>
      <c r="D79" s="6">
        <v>17.09</v>
      </c>
      <c r="E79" s="6">
        <v>4.53</v>
      </c>
      <c r="F79" s="6">
        <v>0.1</v>
      </c>
      <c r="G79" s="6">
        <v>2.27</v>
      </c>
      <c r="H79" s="6">
        <v>5.69</v>
      </c>
      <c r="I79" s="6">
        <v>3.86</v>
      </c>
      <c r="J79" s="6">
        <v>1.25</v>
      </c>
      <c r="K79" s="6">
        <v>0.33</v>
      </c>
      <c r="L79" s="6">
        <v>0.15</v>
      </c>
      <c r="M79" s="6">
        <v>99.71</v>
      </c>
      <c r="N79" s="17">
        <f t="shared" si="19"/>
        <v>0.47185155290554115</v>
      </c>
      <c r="O79" s="6">
        <v>1.9955947136563879</v>
      </c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>
        <v>1978.2986631496915</v>
      </c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</row>
    <row r="80" spans="1:68" x14ac:dyDescent="0.3">
      <c r="A80" s="1" t="s">
        <v>427</v>
      </c>
      <c r="B80" s="1" t="s">
        <v>370</v>
      </c>
      <c r="C80" s="6">
        <v>64.27</v>
      </c>
      <c r="D80" s="6">
        <v>16.98</v>
      </c>
      <c r="E80" s="6">
        <v>4.26</v>
      </c>
      <c r="F80" s="6">
        <v>0.09</v>
      </c>
      <c r="G80" s="6">
        <v>1.9</v>
      </c>
      <c r="H80" s="6">
        <v>5.69</v>
      </c>
      <c r="I80" s="6">
        <v>3.77</v>
      </c>
      <c r="J80" s="6">
        <v>1.27</v>
      </c>
      <c r="K80" s="6">
        <v>0.33</v>
      </c>
      <c r="L80" s="6">
        <v>0.12</v>
      </c>
      <c r="M80" s="6">
        <v>99.720000000000013</v>
      </c>
      <c r="N80" s="17">
        <f t="shared" si="19"/>
        <v>0.44295295480429475</v>
      </c>
      <c r="O80" s="6">
        <v>2.2421052631578946</v>
      </c>
      <c r="P80" s="6">
        <v>384</v>
      </c>
      <c r="Q80" s="6"/>
      <c r="R80" s="6"/>
      <c r="S80" s="6"/>
      <c r="T80" s="6"/>
      <c r="U80" s="6">
        <v>17</v>
      </c>
      <c r="V80" s="6"/>
      <c r="W80" s="6">
        <v>31</v>
      </c>
      <c r="X80" s="6"/>
      <c r="Y80" s="6"/>
      <c r="Z80" s="6"/>
      <c r="AA80" s="6">
        <v>16</v>
      </c>
      <c r="AB80" s="6"/>
      <c r="AC80" s="6"/>
      <c r="AD80" s="6"/>
      <c r="AE80" s="6"/>
      <c r="AF80" s="6"/>
      <c r="AG80" s="6"/>
      <c r="AH80" s="6"/>
      <c r="AI80" s="6"/>
      <c r="AJ80" s="6"/>
      <c r="AK80" s="6">
        <v>14</v>
      </c>
      <c r="AL80" s="6"/>
      <c r="AM80" s="6"/>
      <c r="AN80" s="6">
        <v>30</v>
      </c>
      <c r="AO80" s="6"/>
      <c r="AP80" s="6"/>
      <c r="AQ80" s="6"/>
      <c r="AR80" s="6"/>
      <c r="AS80" s="6">
        <v>651</v>
      </c>
      <c r="AT80" s="6"/>
      <c r="AU80" s="6"/>
      <c r="AV80" s="6"/>
      <c r="AW80" s="6">
        <v>1978.2986631496915</v>
      </c>
      <c r="AX80" s="6"/>
      <c r="AY80" s="6"/>
      <c r="AZ80" s="6"/>
      <c r="BA80" s="6">
        <v>88</v>
      </c>
      <c r="BB80" s="6"/>
      <c r="BC80" s="6">
        <v>12</v>
      </c>
      <c r="BD80" s="6"/>
      <c r="BE80" s="6">
        <v>38</v>
      </c>
      <c r="BF80" s="6">
        <v>58</v>
      </c>
      <c r="BG80" s="6"/>
      <c r="BH80" s="6"/>
      <c r="BI80" s="6"/>
      <c r="BJ80" s="6"/>
      <c r="BK80" s="6"/>
      <c r="BL80" s="6"/>
      <c r="BM80" s="6"/>
      <c r="BN80" s="6"/>
      <c r="BO80" s="6"/>
      <c r="BP80" s="6"/>
    </row>
    <row r="81" spans="1:68" x14ac:dyDescent="0.3">
      <c r="B81" s="1" t="s">
        <v>787</v>
      </c>
      <c r="C81" s="6">
        <f t="shared" ref="C81:M81" si="20">AVERAGE(C70:C80)</f>
        <v>63.085999999999991</v>
      </c>
      <c r="D81" s="6">
        <f t="shared" si="20"/>
        <v>17.119999999999997</v>
      </c>
      <c r="E81" s="6">
        <f t="shared" si="20"/>
        <v>4.7094999999999994</v>
      </c>
      <c r="F81" s="6">
        <f t="shared" si="20"/>
        <v>0.11281000000000001</v>
      </c>
      <c r="G81" s="6">
        <f t="shared" si="20"/>
        <v>2.2493999999999992</v>
      </c>
      <c r="H81" s="6">
        <f t="shared" si="20"/>
        <v>6.0301999999999998</v>
      </c>
      <c r="I81" s="6">
        <f t="shared" si="20"/>
        <v>3.6620000000000004</v>
      </c>
      <c r="J81" s="6">
        <f t="shared" si="20"/>
        <v>0.9998999999999999</v>
      </c>
      <c r="K81" s="6">
        <f t="shared" si="20"/>
        <v>0.35212000000000004</v>
      </c>
      <c r="L81" s="6">
        <f t="shared" si="20"/>
        <v>0.1145</v>
      </c>
      <c r="M81" s="6">
        <f t="shared" si="20"/>
        <v>99.512129999999999</v>
      </c>
      <c r="N81" s="17">
        <f t="shared" si="19"/>
        <v>0.45991394608224223</v>
      </c>
      <c r="O81" s="6">
        <f>AVERAGE(O70:O80)</f>
        <v>2.1015903638867774</v>
      </c>
      <c r="P81" s="6">
        <f>AVERAGE(P70:P80)</f>
        <v>344.51111111111112</v>
      </c>
      <c r="Q81" s="6"/>
      <c r="R81" s="6">
        <f t="shared" ref="R81:BF81" si="21">AVERAGE(R70:R80)</f>
        <v>6.4090000000000008E-2</v>
      </c>
      <c r="S81" s="6">
        <f t="shared" si="21"/>
        <v>12.388571428571428</v>
      </c>
      <c r="T81" s="6">
        <f t="shared" si="21"/>
        <v>12.037142857142857</v>
      </c>
      <c r="U81" s="6">
        <f t="shared" si="21"/>
        <v>18.928888888888892</v>
      </c>
      <c r="V81" s="6">
        <f t="shared" si="21"/>
        <v>0.48109999999999997</v>
      </c>
      <c r="W81" s="6">
        <f t="shared" si="21"/>
        <v>27.150888888888893</v>
      </c>
      <c r="X81" s="6">
        <f t="shared" si="21"/>
        <v>1.5899999999999999</v>
      </c>
      <c r="Y81" s="6">
        <f t="shared" si="21"/>
        <v>0.99526000000000003</v>
      </c>
      <c r="Z81" s="6">
        <f t="shared" si="21"/>
        <v>0.51295000000000002</v>
      </c>
      <c r="AA81" s="6">
        <f t="shared" si="21"/>
        <v>17.111111111111111</v>
      </c>
      <c r="AB81" s="6">
        <f t="shared" si="21"/>
        <v>1.5004999999999999</v>
      </c>
      <c r="AC81" s="6">
        <f t="shared" si="21"/>
        <v>0.19370000000000001</v>
      </c>
      <c r="AD81" s="6">
        <f t="shared" si="21"/>
        <v>0.33474999999999999</v>
      </c>
      <c r="AE81" s="6">
        <f t="shared" si="21"/>
        <v>6.6038571428571426</v>
      </c>
      <c r="AF81" s="6">
        <f t="shared" si="21"/>
        <v>7.9305000000000003</v>
      </c>
      <c r="AG81" s="6">
        <f t="shared" si="21"/>
        <v>0.15345</v>
      </c>
      <c r="AH81" s="6">
        <f t="shared" si="21"/>
        <v>0.78644285714285711</v>
      </c>
      <c r="AI81" s="6">
        <f t="shared" si="21"/>
        <v>1.0684428571428572</v>
      </c>
      <c r="AJ81" s="6">
        <f t="shared" si="21"/>
        <v>7.8811428571428568</v>
      </c>
      <c r="AK81" s="6">
        <f t="shared" si="21"/>
        <v>7.7855555555555549</v>
      </c>
      <c r="AL81" s="6">
        <f t="shared" si="21"/>
        <v>2.7217142857142855</v>
      </c>
      <c r="AM81" s="6">
        <f t="shared" si="21"/>
        <v>1.7174999999999998</v>
      </c>
      <c r="AN81" s="6">
        <f t="shared" si="21"/>
        <v>24.973333333333336</v>
      </c>
      <c r="AO81" s="6">
        <f t="shared" si="21"/>
        <v>3.2325E-2</v>
      </c>
      <c r="AP81" s="6">
        <f t="shared" si="21"/>
        <v>14.231428571428571</v>
      </c>
      <c r="AQ81" s="6">
        <f t="shared" si="21"/>
        <v>1.548</v>
      </c>
      <c r="AR81" s="6">
        <f t="shared" si="21"/>
        <v>0.38329999999999997</v>
      </c>
      <c r="AS81" s="6">
        <f t="shared" si="21"/>
        <v>604.54444444444437</v>
      </c>
      <c r="AT81" s="6">
        <f t="shared" si="21"/>
        <v>5.979000000000001E-2</v>
      </c>
      <c r="AU81" s="6">
        <f t="shared" si="21"/>
        <v>0.24440000000000001</v>
      </c>
      <c r="AV81" s="6">
        <f t="shared" si="21"/>
        <v>1.1964285714285714</v>
      </c>
      <c r="AW81" s="6">
        <f t="shared" si="21"/>
        <v>1919.004201840962</v>
      </c>
      <c r="AX81" s="6">
        <f t="shared" si="21"/>
        <v>0.13764999999999999</v>
      </c>
      <c r="AY81" s="6">
        <f t="shared" si="21"/>
        <v>0.1502</v>
      </c>
      <c r="AZ81" s="6">
        <f t="shared" si="21"/>
        <v>1.2877375</v>
      </c>
      <c r="BA81" s="6">
        <f t="shared" si="21"/>
        <v>118.72222222222223</v>
      </c>
      <c r="BB81" s="6">
        <f t="shared" si="21"/>
        <v>0.17610000000000001</v>
      </c>
      <c r="BC81" s="6">
        <f t="shared" si="21"/>
        <v>11.18911111111111</v>
      </c>
      <c r="BD81" s="6">
        <f t="shared" si="21"/>
        <v>1.0319499999999999</v>
      </c>
      <c r="BE81" s="6">
        <f t="shared" si="21"/>
        <v>41.214444444444446</v>
      </c>
      <c r="BF81" s="6">
        <f t="shared" si="21"/>
        <v>53.599999999999994</v>
      </c>
      <c r="BG81" s="6">
        <f>AV81/AE81</f>
        <v>0.18117117701776017</v>
      </c>
      <c r="BH81" s="6">
        <f>X81/BD81/1.49</f>
        <v>1.0340753853963192</v>
      </c>
      <c r="BI81" s="6">
        <f>AE81/AQ81/1.55</f>
        <v>2.7522952166613082</v>
      </c>
      <c r="BJ81" s="6">
        <f>AE81/BD81/1.39</f>
        <v>4.6038823215928382</v>
      </c>
      <c r="BK81" s="6">
        <f>S81/BD81/3.6</f>
        <v>3.3347253658315239</v>
      </c>
      <c r="BL81" s="6">
        <f>AB81/BD81/1.5</f>
        <v>0.96936221070142292</v>
      </c>
      <c r="BM81" s="6">
        <f>SUM((Z81/1.02/((AQ81/2.63)*(AB81/3.68))^0.5))</f>
        <v>1.0265335973106264</v>
      </c>
      <c r="BN81" s="6">
        <f>P81/AE81</f>
        <v>52.168165309835764</v>
      </c>
      <c r="BO81" s="6">
        <f>AI81/AE81</f>
        <v>0.16179072836221259</v>
      </c>
      <c r="BP81" s="6">
        <f>S81/AL81</f>
        <v>4.5517530967877393</v>
      </c>
    </row>
    <row r="82" spans="1:68" x14ac:dyDescent="0.3">
      <c r="BG82" s="6"/>
      <c r="BH82" s="6"/>
      <c r="BI82" s="6"/>
      <c r="BJ82" s="6"/>
      <c r="BK82" s="6"/>
      <c r="BL82" s="6"/>
      <c r="BM82" s="6"/>
      <c r="BN82" s="6"/>
      <c r="BO82" s="6"/>
      <c r="BP82" s="6"/>
    </row>
    <row r="83" spans="1:68" x14ac:dyDescent="0.3">
      <c r="B83" s="16" t="s">
        <v>60</v>
      </c>
      <c r="BG83" s="6"/>
      <c r="BH83" s="6"/>
      <c r="BI83" s="6"/>
      <c r="BJ83" s="6"/>
      <c r="BK83" s="6"/>
      <c r="BL83" s="6"/>
      <c r="BM83" s="6"/>
      <c r="BN83" s="6"/>
      <c r="BO83" s="6"/>
      <c r="BP83" s="6"/>
    </row>
    <row r="84" spans="1:68" x14ac:dyDescent="0.3">
      <c r="A84" s="1" t="s">
        <v>419</v>
      </c>
      <c r="B84" s="1" t="s">
        <v>368</v>
      </c>
      <c r="C84" s="6">
        <v>62.71</v>
      </c>
      <c r="D84" s="6">
        <v>17.100000000000001</v>
      </c>
      <c r="E84" s="6">
        <v>4.6100000000000003</v>
      </c>
      <c r="F84" s="6">
        <v>0.09</v>
      </c>
      <c r="G84" s="6">
        <v>2.41</v>
      </c>
      <c r="H84" s="6">
        <v>6.17</v>
      </c>
      <c r="I84" s="6">
        <v>3.8</v>
      </c>
      <c r="J84" s="6">
        <v>1.39</v>
      </c>
      <c r="K84" s="6">
        <v>0.37</v>
      </c>
      <c r="L84" s="6">
        <v>0.12</v>
      </c>
      <c r="M84" s="6">
        <v>99.52000000000001</v>
      </c>
      <c r="N84" s="17">
        <f t="shared" ref="N84:N98" si="22">G84/40.3/(G84/40.3+E84/71.85)</f>
        <v>0.48241426527721093</v>
      </c>
      <c r="O84" s="6">
        <v>1.9128630705394192</v>
      </c>
      <c r="P84" s="6">
        <v>327</v>
      </c>
      <c r="Q84" s="6"/>
      <c r="R84" s="6"/>
      <c r="S84" s="6"/>
      <c r="T84" s="6"/>
      <c r="U84" s="6">
        <v>35</v>
      </c>
      <c r="V84" s="6"/>
      <c r="W84" s="6">
        <v>13</v>
      </c>
      <c r="X84" s="6"/>
      <c r="Y84" s="6"/>
      <c r="Z84" s="6"/>
      <c r="AA84" s="6">
        <v>20</v>
      </c>
      <c r="AB84" s="6"/>
      <c r="AC84" s="6"/>
      <c r="AD84" s="6"/>
      <c r="AE84" s="6"/>
      <c r="AF84" s="6"/>
      <c r="AG84" s="6"/>
      <c r="AH84" s="6"/>
      <c r="AI84" s="6"/>
      <c r="AJ84" s="6"/>
      <c r="AK84" s="6">
        <v>18</v>
      </c>
      <c r="AL84" s="6"/>
      <c r="AM84" s="6"/>
      <c r="AN84" s="6">
        <v>31</v>
      </c>
      <c r="AO84" s="6"/>
      <c r="AP84" s="6"/>
      <c r="AQ84" s="6"/>
      <c r="AR84" s="6"/>
      <c r="AS84" s="6">
        <v>626</v>
      </c>
      <c r="AT84" s="6"/>
      <c r="AU84" s="6"/>
      <c r="AV84" s="6"/>
      <c r="AW84" s="6">
        <v>2218.0924405011688</v>
      </c>
      <c r="AX84" s="6"/>
      <c r="AY84" s="6"/>
      <c r="AZ84" s="6">
        <v>1</v>
      </c>
      <c r="BA84" s="6">
        <v>124</v>
      </c>
      <c r="BB84" s="6"/>
      <c r="BC84" s="6">
        <v>12</v>
      </c>
      <c r="BD84" s="6"/>
      <c r="BE84" s="6">
        <v>37</v>
      </c>
      <c r="BF84" s="6">
        <v>63</v>
      </c>
      <c r="BG84" s="6"/>
      <c r="BH84" s="6"/>
      <c r="BI84" s="6"/>
      <c r="BJ84" s="6"/>
      <c r="BK84" s="6"/>
      <c r="BL84" s="6"/>
      <c r="BM84" s="6"/>
      <c r="BN84" s="6"/>
      <c r="BO84" s="6"/>
      <c r="BP84" s="6"/>
    </row>
    <row r="85" spans="1:68" x14ac:dyDescent="0.3">
      <c r="A85" s="1" t="s">
        <v>324</v>
      </c>
      <c r="B85" s="1" t="s">
        <v>368</v>
      </c>
      <c r="C85" s="6">
        <v>65.569999999999993</v>
      </c>
      <c r="D85" s="6">
        <v>16.649999999999999</v>
      </c>
      <c r="E85" s="6">
        <v>3.9820000000000002</v>
      </c>
      <c r="F85" s="6">
        <v>9.8619999999999999E-2</v>
      </c>
      <c r="G85" s="6">
        <v>1.8140000000000001</v>
      </c>
      <c r="H85" s="6">
        <v>5.4359999999999999</v>
      </c>
      <c r="I85" s="6">
        <v>3.746</v>
      </c>
      <c r="J85" s="6">
        <v>1.3160000000000001</v>
      </c>
      <c r="K85" s="6">
        <v>0.29020000000000001</v>
      </c>
      <c r="L85" s="6">
        <v>0.17180000000000001</v>
      </c>
      <c r="M85" s="6">
        <v>99.834620000000015</v>
      </c>
      <c r="N85" s="17">
        <f t="shared" si="22"/>
        <v>0.44818154777767655</v>
      </c>
      <c r="O85" s="6">
        <v>2.1951488423373759</v>
      </c>
      <c r="P85" s="6">
        <v>361.5</v>
      </c>
      <c r="Q85" s="6"/>
      <c r="R85" s="6">
        <v>1.1390000000000001E-2</v>
      </c>
      <c r="S85" s="6">
        <v>12.77</v>
      </c>
      <c r="T85" s="6">
        <v>8.14</v>
      </c>
      <c r="U85" s="6">
        <v>10.14</v>
      </c>
      <c r="V85" s="6">
        <v>0.1794</v>
      </c>
      <c r="W85" s="6">
        <v>8.8000000000000007</v>
      </c>
      <c r="X85" s="6">
        <v>1.5</v>
      </c>
      <c r="Y85" s="6">
        <v>0.939639</v>
      </c>
      <c r="Z85" s="6">
        <v>0.46589999999999998</v>
      </c>
      <c r="AA85" s="6">
        <v>15.7</v>
      </c>
      <c r="AB85" s="6">
        <v>1.41</v>
      </c>
      <c r="AC85" s="6">
        <v>0.17069999999999999</v>
      </c>
      <c r="AD85" s="6">
        <v>0.31</v>
      </c>
      <c r="AE85" s="6">
        <v>6.3639999999999999</v>
      </c>
      <c r="AF85" s="6">
        <v>6.0780000000000003</v>
      </c>
      <c r="AG85" s="6">
        <v>0.15109999999999998</v>
      </c>
      <c r="AH85" s="6">
        <v>0.109</v>
      </c>
      <c r="AI85" s="6">
        <v>0.90279999999999994</v>
      </c>
      <c r="AJ85" s="6">
        <v>6.6680000000000001</v>
      </c>
      <c r="AK85" s="6">
        <v>5.1609999999999996</v>
      </c>
      <c r="AL85" s="6">
        <v>2.2919999999999998</v>
      </c>
      <c r="AM85" s="6">
        <v>1.6180000000000001</v>
      </c>
      <c r="AN85" s="6">
        <v>20.46</v>
      </c>
      <c r="AO85" s="6">
        <v>2.682E-2</v>
      </c>
      <c r="AP85" s="6">
        <v>8.7789999999999999</v>
      </c>
      <c r="AQ85" s="6">
        <v>1.427</v>
      </c>
      <c r="AR85" s="6">
        <v>0.30480000000000002</v>
      </c>
      <c r="AS85" s="6">
        <v>595.29999999999995</v>
      </c>
      <c r="AT85" s="6">
        <v>6.8069999999999992E-2</v>
      </c>
      <c r="AU85" s="6">
        <v>0.2248</v>
      </c>
      <c r="AV85" s="6">
        <v>1.4570000000000001</v>
      </c>
      <c r="AW85" s="6">
        <v>1739.703854684971</v>
      </c>
      <c r="AX85" s="6">
        <v>0.122</v>
      </c>
      <c r="AY85" s="6">
        <v>0.1429</v>
      </c>
      <c r="AZ85" s="6">
        <v>0.51929999999999998</v>
      </c>
      <c r="BA85" s="6">
        <v>85.55</v>
      </c>
      <c r="BB85" s="6">
        <v>7.3010000000000005E-2</v>
      </c>
      <c r="BC85" s="6">
        <v>8.3339999999999996</v>
      </c>
      <c r="BD85" s="6">
        <v>1.0089999999999999</v>
      </c>
      <c r="BE85" s="6">
        <v>30.43</v>
      </c>
      <c r="BF85" s="6">
        <v>61.3</v>
      </c>
      <c r="BG85" s="6">
        <f>AV85/AE85</f>
        <v>0.2289440603394092</v>
      </c>
      <c r="BH85" s="6">
        <f>X85/BD85/1.49</f>
        <v>0.99773182298907159</v>
      </c>
      <c r="BI85" s="6">
        <f>AE85/AQ85/1.55</f>
        <v>2.8772294685444306</v>
      </c>
      <c r="BJ85" s="6">
        <f>AE85/BD85/1.39</f>
        <v>4.5375790546947981</v>
      </c>
      <c r="BK85" s="6">
        <f>S85/BD85/3.6</f>
        <v>3.5155819843629561</v>
      </c>
      <c r="BL85" s="6">
        <f>AB85/BD85/1.5</f>
        <v>0.93161546085232905</v>
      </c>
      <c r="BM85" s="6">
        <f>SUM((Z85/1.02/((AQ85/2.63)*(AB85/3.68))^0.5))</f>
        <v>1.0017809743416106</v>
      </c>
      <c r="BN85" s="6">
        <f t="shared" ref="BN85:BN90" si="23">P85/AE85</f>
        <v>56.803896920175994</v>
      </c>
      <c r="BO85" s="6">
        <f t="shared" ref="BO85:BO90" si="24">AI85/AE85</f>
        <v>0.14186046511627906</v>
      </c>
      <c r="BP85" s="6">
        <f t="shared" ref="BP85:BP90" si="25">S85/AL85</f>
        <v>5.5715532286212914</v>
      </c>
    </row>
    <row r="86" spans="1:68" x14ac:dyDescent="0.3">
      <c r="A86" s="1" t="s">
        <v>50</v>
      </c>
      <c r="B86" s="1" t="s">
        <v>368</v>
      </c>
      <c r="C86" s="6">
        <v>62.36</v>
      </c>
      <c r="D86" s="6">
        <v>16.989999999999998</v>
      </c>
      <c r="E86" s="6">
        <v>4.9429999999999996</v>
      </c>
      <c r="F86" s="6">
        <v>0.1118</v>
      </c>
      <c r="G86" s="6">
        <v>2.6080000000000001</v>
      </c>
      <c r="H86" s="6">
        <v>6.4530000000000003</v>
      </c>
      <c r="I86" s="6">
        <v>3.8130000000000002</v>
      </c>
      <c r="J86" s="6">
        <v>1.4019999999999999</v>
      </c>
      <c r="K86" s="6">
        <v>0.36530000000000001</v>
      </c>
      <c r="L86" s="6">
        <v>0.17130000000000001</v>
      </c>
      <c r="M86" s="6">
        <v>99.817400000000006</v>
      </c>
      <c r="N86" s="17">
        <f t="shared" si="22"/>
        <v>0.4847148525418683</v>
      </c>
      <c r="O86" s="6">
        <v>1.8953220858895703</v>
      </c>
      <c r="P86" s="6">
        <v>347.7</v>
      </c>
      <c r="Q86" s="6"/>
      <c r="R86" s="6"/>
      <c r="S86" s="6">
        <v>15.13</v>
      </c>
      <c r="T86" s="6">
        <v>12.39</v>
      </c>
      <c r="U86" s="6">
        <v>23.5</v>
      </c>
      <c r="V86" s="6">
        <v>0.2626</v>
      </c>
      <c r="W86" s="6">
        <v>18.760000000000002</v>
      </c>
      <c r="X86" s="6">
        <v>1.6930000000000001</v>
      </c>
      <c r="Y86" s="6">
        <v>1.079</v>
      </c>
      <c r="Z86" s="6">
        <v>0.5524</v>
      </c>
      <c r="AA86" s="6">
        <v>17.2</v>
      </c>
      <c r="AB86" s="6">
        <v>1.6040000000000001</v>
      </c>
      <c r="AC86" s="6">
        <v>0.24299999999999999</v>
      </c>
      <c r="AD86" s="6">
        <v>0.35510000000000003</v>
      </c>
      <c r="AE86" s="6">
        <v>7.66</v>
      </c>
      <c r="AF86" s="6">
        <v>6.5970000000000004</v>
      </c>
      <c r="AG86" s="6">
        <v>0.16490000000000002</v>
      </c>
      <c r="AH86" s="6">
        <v>0.1817</v>
      </c>
      <c r="AI86" s="6">
        <v>0.96620000000000006</v>
      </c>
      <c r="AJ86" s="6">
        <v>7.423</v>
      </c>
      <c r="AK86" s="6">
        <v>10.41</v>
      </c>
      <c r="AL86" s="6">
        <v>2.41</v>
      </c>
      <c r="AM86" s="6">
        <v>1.8520000000000001</v>
      </c>
      <c r="AN86" s="6">
        <v>27.66</v>
      </c>
      <c r="AO86" s="6">
        <v>5.5700000000000003E-3</v>
      </c>
      <c r="AP86" s="6">
        <v>14.28</v>
      </c>
      <c r="AQ86" s="6">
        <v>1.617</v>
      </c>
      <c r="AR86" s="6">
        <v>0.3327</v>
      </c>
      <c r="AS86" s="6">
        <v>624.6</v>
      </c>
      <c r="AT86" s="6">
        <v>6.1810000000000004E-2</v>
      </c>
      <c r="AU86" s="6">
        <v>0.25789999999999996</v>
      </c>
      <c r="AV86" s="6">
        <v>2.9630000000000001</v>
      </c>
      <c r="AW86" s="6">
        <v>2189.9166716623704</v>
      </c>
      <c r="AX86" s="6">
        <v>0.17130000000000001</v>
      </c>
      <c r="AY86" s="6">
        <v>0.16059999999999999</v>
      </c>
      <c r="AZ86" s="6">
        <v>0.83479999999999999</v>
      </c>
      <c r="BA86" s="6">
        <v>150.6</v>
      </c>
      <c r="BB86" s="6">
        <v>8.4530000000000008E-2</v>
      </c>
      <c r="BC86" s="6">
        <v>9.5690000000000008</v>
      </c>
      <c r="BD86" s="6">
        <v>1.101</v>
      </c>
      <c r="BE86" s="6">
        <v>34.67</v>
      </c>
      <c r="BF86" s="6">
        <v>61.2</v>
      </c>
      <c r="BG86" s="6">
        <f>AV86/AE86</f>
        <v>0.38681462140992168</v>
      </c>
      <c r="BH86" s="6">
        <f>X86/BD86/1.49</f>
        <v>1.0320087290992326</v>
      </c>
      <c r="BI86" s="6">
        <f>AE86/AQ86/1.55</f>
        <v>3.0562371576196461</v>
      </c>
      <c r="BJ86" s="6">
        <f>AE86/BD86/1.39</f>
        <v>5.0052600970994323</v>
      </c>
      <c r="BK86" s="6">
        <f>S86/BD86/3.6</f>
        <v>3.8172368553839946</v>
      </c>
      <c r="BL86" s="6">
        <f>AB86/BD86/1.5</f>
        <v>0.97123826824099313</v>
      </c>
      <c r="BM86" s="6">
        <f>SUM((Z86/1.02/((AQ86/2.63)*(AB86/3.68))^0.5))</f>
        <v>1.0461599495817016</v>
      </c>
      <c r="BN86" s="6">
        <f t="shared" si="23"/>
        <v>45.391644908616186</v>
      </c>
      <c r="BO86" s="6">
        <f t="shared" si="24"/>
        <v>0.12613577023498695</v>
      </c>
      <c r="BP86" s="6">
        <f t="shared" si="25"/>
        <v>6.2780082987551866</v>
      </c>
    </row>
    <row r="87" spans="1:68" x14ac:dyDescent="0.3">
      <c r="A87" s="1" t="s">
        <v>323</v>
      </c>
      <c r="B87" s="1" t="s">
        <v>368</v>
      </c>
      <c r="C87" s="6">
        <v>64.989999999999995</v>
      </c>
      <c r="D87" s="6">
        <v>16.55</v>
      </c>
      <c r="E87" s="6">
        <v>4.3419999999999996</v>
      </c>
      <c r="F87" s="6">
        <v>0.1084</v>
      </c>
      <c r="G87" s="6">
        <v>2.0249999999999999</v>
      </c>
      <c r="H87" s="6">
        <v>5.5869999999999997</v>
      </c>
      <c r="I87" s="6">
        <v>3.657</v>
      </c>
      <c r="J87" s="6">
        <v>1.4179999999999999</v>
      </c>
      <c r="K87" s="6">
        <v>0.31390000000000001</v>
      </c>
      <c r="L87" s="6">
        <v>0.1792</v>
      </c>
      <c r="M87" s="6">
        <v>99.840500000000006</v>
      </c>
      <c r="N87" s="17">
        <f t="shared" si="22"/>
        <v>0.45399641817236924</v>
      </c>
      <c r="O87" s="6">
        <v>2.1441975308641976</v>
      </c>
      <c r="P87" s="6">
        <v>360.4</v>
      </c>
      <c r="Q87" s="6"/>
      <c r="R87" s="6">
        <v>1.261E-2</v>
      </c>
      <c r="S87" s="6">
        <v>14.89</v>
      </c>
      <c r="T87" s="6">
        <v>9.0749999999999993</v>
      </c>
      <c r="U87" s="6">
        <v>12.4</v>
      </c>
      <c r="V87" s="6">
        <v>0.4496</v>
      </c>
      <c r="W87" s="6">
        <v>8.4760000000000009</v>
      </c>
      <c r="X87" s="6">
        <v>1.7230000000000001</v>
      </c>
      <c r="Y87" s="6">
        <v>1.0834900000000001</v>
      </c>
      <c r="Z87" s="6">
        <v>0.50190000000000001</v>
      </c>
      <c r="AA87" s="6">
        <v>15.7</v>
      </c>
      <c r="AB87" s="6">
        <v>1.6619999999999999</v>
      </c>
      <c r="AC87" s="6">
        <v>0.18359999999999999</v>
      </c>
      <c r="AD87" s="6">
        <v>0.36019999999999996</v>
      </c>
      <c r="AE87" s="6">
        <v>7.274</v>
      </c>
      <c r="AF87" s="6">
        <v>6.891</v>
      </c>
      <c r="AG87" s="6">
        <v>0.17560000000000001</v>
      </c>
      <c r="AH87" s="6">
        <v>0.1489</v>
      </c>
      <c r="AI87" s="6">
        <v>1.1659999999999999</v>
      </c>
      <c r="AJ87" s="6">
        <v>7.7590000000000003</v>
      </c>
      <c r="AK87" s="6">
        <v>6.3579999999999997</v>
      </c>
      <c r="AL87" s="6">
        <v>2.2730000000000001</v>
      </c>
      <c r="AM87" s="6">
        <v>1.887</v>
      </c>
      <c r="AN87" s="6">
        <v>26.69</v>
      </c>
      <c r="AO87" s="6">
        <v>2.9020000000000001E-2</v>
      </c>
      <c r="AP87" s="6">
        <v>10.07</v>
      </c>
      <c r="AQ87" s="6">
        <v>1.6719999999999999</v>
      </c>
      <c r="AR87" s="6">
        <v>0.36449999999999999</v>
      </c>
      <c r="AS87" s="6">
        <v>600.9</v>
      </c>
      <c r="AT87" s="6">
        <v>7.0260000000000003E-2</v>
      </c>
      <c r="AU87" s="6">
        <v>0.26200000000000001</v>
      </c>
      <c r="AV87" s="6">
        <v>1.2769999999999999</v>
      </c>
      <c r="AW87" s="6">
        <v>1881.7816677657217</v>
      </c>
      <c r="AX87" s="6">
        <v>0.13390000000000002</v>
      </c>
      <c r="AY87" s="6">
        <v>0.1663</v>
      </c>
      <c r="AZ87" s="6">
        <v>0.38</v>
      </c>
      <c r="BA87" s="6">
        <v>93.67</v>
      </c>
      <c r="BB87" s="6">
        <v>5.7290000000000001E-2</v>
      </c>
      <c r="BC87" s="6">
        <v>9.532</v>
      </c>
      <c r="BD87" s="6">
        <v>1.1839999999999999</v>
      </c>
      <c r="BE87" s="6">
        <v>34.729999999999997</v>
      </c>
      <c r="BF87" s="6">
        <v>69.5</v>
      </c>
      <c r="BG87" s="6">
        <f>AV87/AE87</f>
        <v>0.17555677756392629</v>
      </c>
      <c r="BH87" s="6">
        <f>X87/BD87/1.49</f>
        <v>0.97666878287683667</v>
      </c>
      <c r="BI87" s="6">
        <f>AE87/AQ87/1.55</f>
        <v>2.8067603025158205</v>
      </c>
      <c r="BJ87" s="6">
        <f>AE87/BD87/1.39</f>
        <v>4.4198425043748788</v>
      </c>
      <c r="BK87" s="6">
        <f>S87/BD87/3.6</f>
        <v>3.4933370870870872</v>
      </c>
      <c r="BL87" s="6">
        <f>AB87/BD87/1.5</f>
        <v>0.93581081081081086</v>
      </c>
      <c r="BM87" s="6">
        <f>SUM((Z87/1.02/((AQ87/2.63)*(AB87/3.68))^0.5))</f>
        <v>0.91830121985455637</v>
      </c>
      <c r="BN87" s="6">
        <f t="shared" si="23"/>
        <v>49.546329392356334</v>
      </c>
      <c r="BO87" s="6">
        <f t="shared" si="24"/>
        <v>0.16029694803409403</v>
      </c>
      <c r="BP87" s="6">
        <f t="shared" si="25"/>
        <v>6.5508139023317202</v>
      </c>
    </row>
    <row r="88" spans="1:68" x14ac:dyDescent="0.3">
      <c r="A88" s="1" t="s">
        <v>418</v>
      </c>
      <c r="B88" s="1" t="s">
        <v>368</v>
      </c>
      <c r="C88" s="6">
        <v>65.64</v>
      </c>
      <c r="D88" s="6">
        <v>17.48</v>
      </c>
      <c r="E88" s="6">
        <v>4.38</v>
      </c>
      <c r="F88" s="6">
        <v>0.09</v>
      </c>
      <c r="G88" s="6">
        <v>1.84</v>
      </c>
      <c r="H88" s="6">
        <v>5.26</v>
      </c>
      <c r="I88" s="6">
        <v>3.54</v>
      </c>
      <c r="J88" s="6">
        <v>0.95</v>
      </c>
      <c r="K88" s="6">
        <v>0.31</v>
      </c>
      <c r="L88" s="6">
        <v>0.11</v>
      </c>
      <c r="M88" s="6">
        <v>100.64000000000003</v>
      </c>
      <c r="N88" s="17">
        <f t="shared" si="22"/>
        <v>0.42823547703729614</v>
      </c>
      <c r="O88" s="6">
        <v>2.3804347826086953</v>
      </c>
      <c r="P88" s="6">
        <v>349.2</v>
      </c>
      <c r="Q88" s="6"/>
      <c r="R88" s="6"/>
      <c r="S88" s="6">
        <v>11.5</v>
      </c>
      <c r="T88" s="6">
        <v>10.8</v>
      </c>
      <c r="U88" s="6">
        <v>13.6</v>
      </c>
      <c r="V88" s="6"/>
      <c r="W88" s="6">
        <v>125.3</v>
      </c>
      <c r="X88" s="6"/>
      <c r="Y88" s="6"/>
      <c r="Z88" s="6"/>
      <c r="AA88" s="6">
        <v>16.5</v>
      </c>
      <c r="AB88" s="6"/>
      <c r="AC88" s="6"/>
      <c r="AD88" s="6"/>
      <c r="AE88" s="6">
        <v>9.5</v>
      </c>
      <c r="AF88" s="6"/>
      <c r="AG88" s="6"/>
      <c r="AH88" s="6">
        <v>1.1000000000000001</v>
      </c>
      <c r="AI88" s="6">
        <v>1</v>
      </c>
      <c r="AJ88" s="6">
        <v>11.6</v>
      </c>
      <c r="AK88" s="6">
        <v>1.4</v>
      </c>
      <c r="AL88" s="6">
        <v>2.5</v>
      </c>
      <c r="AM88" s="6"/>
      <c r="AN88" s="6">
        <v>16.2</v>
      </c>
      <c r="AO88" s="6"/>
      <c r="AP88" s="6">
        <v>12.4</v>
      </c>
      <c r="AQ88" s="6"/>
      <c r="AR88" s="6"/>
      <c r="AS88" s="6">
        <v>593.5</v>
      </c>
      <c r="AT88" s="6"/>
      <c r="AU88" s="6"/>
      <c r="AV88" s="6"/>
      <c r="AW88" s="6">
        <v>1858.4017744739526</v>
      </c>
      <c r="AX88" s="6"/>
      <c r="AY88" s="6"/>
      <c r="AZ88" s="6">
        <v>0.6</v>
      </c>
      <c r="BA88" s="6">
        <v>97.5</v>
      </c>
      <c r="BB88" s="6"/>
      <c r="BC88" s="6">
        <v>11.2</v>
      </c>
      <c r="BD88" s="6"/>
      <c r="BE88" s="6">
        <v>35.799999999999997</v>
      </c>
      <c r="BF88" s="6">
        <v>52.8</v>
      </c>
      <c r="BG88" s="6"/>
      <c r="BH88" s="6"/>
      <c r="BI88" s="6"/>
      <c r="BJ88" s="6"/>
      <c r="BK88" s="6"/>
      <c r="BL88" s="6"/>
      <c r="BM88" s="6"/>
      <c r="BN88" s="6">
        <f t="shared" si="23"/>
        <v>36.757894736842104</v>
      </c>
      <c r="BO88" s="6">
        <f t="shared" si="24"/>
        <v>0.10526315789473684</v>
      </c>
      <c r="BP88" s="6">
        <f t="shared" si="25"/>
        <v>4.5999999999999996</v>
      </c>
    </row>
    <row r="89" spans="1:68" x14ac:dyDescent="0.3">
      <c r="A89" s="1" t="s">
        <v>417</v>
      </c>
      <c r="B89" s="1" t="s">
        <v>791</v>
      </c>
      <c r="C89" s="6">
        <v>57.5</v>
      </c>
      <c r="D89" s="6">
        <v>18.28</v>
      </c>
      <c r="E89" s="6">
        <v>3.2199999999999998</v>
      </c>
      <c r="F89" s="6">
        <v>0.17</v>
      </c>
      <c r="G89" s="6">
        <v>4.32</v>
      </c>
      <c r="H89" s="6">
        <v>7.82</v>
      </c>
      <c r="I89" s="6">
        <v>4.2</v>
      </c>
      <c r="J89" s="6">
        <v>0.75</v>
      </c>
      <c r="K89" s="6">
        <v>0.45</v>
      </c>
      <c r="L89" s="6">
        <v>0.21</v>
      </c>
      <c r="M89" s="6">
        <v>98.089999999999989</v>
      </c>
      <c r="N89" s="17">
        <f t="shared" si="22"/>
        <v>0.70518313878198291</v>
      </c>
      <c r="O89" s="6">
        <v>0.74537037037037024</v>
      </c>
      <c r="P89" s="6">
        <v>154</v>
      </c>
      <c r="Q89" s="6"/>
      <c r="R89" s="6"/>
      <c r="S89" s="6">
        <v>13</v>
      </c>
      <c r="T89" s="6">
        <v>20</v>
      </c>
      <c r="U89" s="6">
        <v>13</v>
      </c>
      <c r="V89" s="6"/>
      <c r="W89" s="6">
        <v>31</v>
      </c>
      <c r="X89" s="6"/>
      <c r="Y89" s="6"/>
      <c r="Z89" s="6"/>
      <c r="AA89" s="6"/>
      <c r="AB89" s="6"/>
      <c r="AC89" s="6"/>
      <c r="AD89" s="6"/>
      <c r="AE89" s="6">
        <v>7</v>
      </c>
      <c r="AF89" s="6"/>
      <c r="AG89" s="6"/>
      <c r="AH89" s="6"/>
      <c r="AI89" s="6">
        <v>1</v>
      </c>
      <c r="AJ89" s="6"/>
      <c r="AK89" s="6">
        <v>15</v>
      </c>
      <c r="AL89" s="6">
        <v>2</v>
      </c>
      <c r="AM89" s="6"/>
      <c r="AN89" s="6">
        <v>18</v>
      </c>
      <c r="AO89" s="6"/>
      <c r="AP89" s="6"/>
      <c r="AQ89" s="6"/>
      <c r="AR89" s="6"/>
      <c r="AS89" s="6">
        <v>669</v>
      </c>
      <c r="AT89" s="6"/>
      <c r="AU89" s="6"/>
      <c r="AV89" s="6">
        <v>2</v>
      </c>
      <c r="AW89" s="6">
        <v>2697.6799952041247</v>
      </c>
      <c r="AX89" s="6"/>
      <c r="AY89" s="6"/>
      <c r="AZ89" s="6"/>
      <c r="BA89" s="6">
        <v>184</v>
      </c>
      <c r="BB89" s="6"/>
      <c r="BC89" s="6">
        <v>15</v>
      </c>
      <c r="BD89" s="6"/>
      <c r="BE89" s="6">
        <v>75</v>
      </c>
      <c r="BF89" s="6">
        <v>47</v>
      </c>
      <c r="BG89" s="6">
        <f>AV89/AE89</f>
        <v>0.2857142857142857</v>
      </c>
      <c r="BH89" s="6"/>
      <c r="BI89" s="6"/>
      <c r="BJ89" s="6"/>
      <c r="BK89" s="6"/>
      <c r="BL89" s="6"/>
      <c r="BM89" s="6"/>
      <c r="BN89" s="6">
        <f t="shared" si="23"/>
        <v>22</v>
      </c>
      <c r="BO89" s="6">
        <f t="shared" si="24"/>
        <v>0.14285714285714285</v>
      </c>
      <c r="BP89" s="6">
        <f t="shared" si="25"/>
        <v>6.5</v>
      </c>
    </row>
    <row r="90" spans="1:68" x14ac:dyDescent="0.3">
      <c r="A90" s="1" t="s">
        <v>416</v>
      </c>
      <c r="B90" s="1" t="s">
        <v>368</v>
      </c>
      <c r="C90" s="6">
        <v>62.47</v>
      </c>
      <c r="D90" s="6">
        <v>17.11</v>
      </c>
      <c r="E90" s="6">
        <v>4.71</v>
      </c>
      <c r="F90" s="6">
        <v>0.08</v>
      </c>
      <c r="G90" s="6">
        <v>2.5299999999999998</v>
      </c>
      <c r="H90" s="6">
        <v>6.31</v>
      </c>
      <c r="I90" s="6">
        <v>3.66</v>
      </c>
      <c r="J90" s="6">
        <v>1.29</v>
      </c>
      <c r="K90" s="6">
        <v>0.37</v>
      </c>
      <c r="L90" s="6">
        <v>0.17</v>
      </c>
      <c r="M90" s="6">
        <v>100.85</v>
      </c>
      <c r="N90" s="17">
        <f t="shared" si="22"/>
        <v>0.48919181847906384</v>
      </c>
      <c r="O90" s="6">
        <v>1.8616600790513835</v>
      </c>
      <c r="P90" s="6">
        <v>264</v>
      </c>
      <c r="Q90" s="6"/>
      <c r="R90" s="6"/>
      <c r="S90" s="6">
        <v>6</v>
      </c>
      <c r="T90" s="6">
        <v>14</v>
      </c>
      <c r="U90" s="6">
        <v>5</v>
      </c>
      <c r="V90" s="6"/>
      <c r="W90" s="6">
        <v>12</v>
      </c>
      <c r="X90" s="6"/>
      <c r="Y90" s="6"/>
      <c r="Z90" s="6"/>
      <c r="AA90" s="6"/>
      <c r="AB90" s="6"/>
      <c r="AC90" s="6"/>
      <c r="AD90" s="6"/>
      <c r="AE90" s="6">
        <v>6</v>
      </c>
      <c r="AF90" s="6"/>
      <c r="AG90" s="6"/>
      <c r="AH90" s="6"/>
      <c r="AI90" s="6">
        <v>1</v>
      </c>
      <c r="AJ90" s="6"/>
      <c r="AK90" s="6">
        <v>14</v>
      </c>
      <c r="AL90" s="6">
        <v>3</v>
      </c>
      <c r="AM90" s="6"/>
      <c r="AN90" s="6">
        <v>22</v>
      </c>
      <c r="AO90" s="6"/>
      <c r="AP90" s="6"/>
      <c r="AQ90" s="6"/>
      <c r="AR90" s="6"/>
      <c r="AS90" s="6">
        <v>593</v>
      </c>
      <c r="AT90" s="6"/>
      <c r="AU90" s="6"/>
      <c r="AV90" s="6">
        <v>2</v>
      </c>
      <c r="AW90" s="6">
        <v>2218.0924405011688</v>
      </c>
      <c r="AX90" s="6"/>
      <c r="AY90" s="6"/>
      <c r="AZ90" s="6"/>
      <c r="BA90" s="6">
        <v>128</v>
      </c>
      <c r="BB90" s="6"/>
      <c r="BC90" s="6">
        <v>13</v>
      </c>
      <c r="BD90" s="6"/>
      <c r="BE90" s="6">
        <v>49</v>
      </c>
      <c r="BF90" s="6">
        <v>61</v>
      </c>
      <c r="BG90" s="6">
        <f>AV90/AE90</f>
        <v>0.33333333333333331</v>
      </c>
      <c r="BH90" s="6"/>
      <c r="BI90" s="6"/>
      <c r="BJ90" s="6"/>
      <c r="BK90" s="6"/>
      <c r="BL90" s="6"/>
      <c r="BM90" s="6"/>
      <c r="BN90" s="6">
        <f t="shared" si="23"/>
        <v>44</v>
      </c>
      <c r="BO90" s="6">
        <f t="shared" si="24"/>
        <v>0.16666666666666666</v>
      </c>
      <c r="BP90" s="6">
        <f t="shared" si="25"/>
        <v>2</v>
      </c>
    </row>
    <row r="91" spans="1:68" x14ac:dyDescent="0.3">
      <c r="A91" s="1" t="s">
        <v>415</v>
      </c>
      <c r="B91" s="1" t="s">
        <v>368</v>
      </c>
      <c r="C91" s="6">
        <v>62.73</v>
      </c>
      <c r="D91" s="6">
        <v>16.8</v>
      </c>
      <c r="E91" s="6">
        <v>4.8100000000000005</v>
      </c>
      <c r="F91" s="6">
        <v>0.1</v>
      </c>
      <c r="G91" s="6">
        <v>2.63</v>
      </c>
      <c r="H91" s="6">
        <v>6.29</v>
      </c>
      <c r="I91" s="6">
        <v>3.69</v>
      </c>
      <c r="J91" s="6">
        <v>1.36</v>
      </c>
      <c r="K91" s="6">
        <v>0.37</v>
      </c>
      <c r="L91" s="6">
        <v>0.11</v>
      </c>
      <c r="M91" s="6">
        <v>99.409999999999982</v>
      </c>
      <c r="N91" s="17">
        <f t="shared" si="22"/>
        <v>0.49362932118800906</v>
      </c>
      <c r="O91" s="6">
        <v>1.828897338403042</v>
      </c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>
        <v>2218.0924405011688</v>
      </c>
      <c r="AX91" s="6"/>
      <c r="AY91" s="6"/>
      <c r="AZ91" s="6"/>
      <c r="BA91" s="6"/>
      <c r="BB91" s="6"/>
      <c r="BC91" s="6"/>
      <c r="BD91" s="6"/>
      <c r="BE91" s="6"/>
      <c r="BG91" s="6"/>
      <c r="BH91" s="6"/>
      <c r="BI91" s="6"/>
      <c r="BJ91" s="6"/>
      <c r="BK91" s="6"/>
      <c r="BL91" s="6"/>
      <c r="BM91" s="6"/>
      <c r="BN91" s="6"/>
      <c r="BO91" s="6"/>
      <c r="BP91" s="6"/>
    </row>
    <row r="92" spans="1:68" x14ac:dyDescent="0.3">
      <c r="A92" s="1" t="s">
        <v>414</v>
      </c>
      <c r="B92" s="1" t="s">
        <v>368</v>
      </c>
      <c r="C92" s="6">
        <v>62.9</v>
      </c>
      <c r="D92" s="6">
        <v>16.8</v>
      </c>
      <c r="E92" s="6">
        <v>4.71</v>
      </c>
      <c r="F92" s="6">
        <v>0.11</v>
      </c>
      <c r="G92" s="6">
        <v>2.34</v>
      </c>
      <c r="H92" s="6">
        <v>6.54</v>
      </c>
      <c r="I92" s="6">
        <v>3.5</v>
      </c>
      <c r="J92" s="6">
        <v>1.19</v>
      </c>
      <c r="K92" s="6">
        <v>0.36</v>
      </c>
      <c r="L92" s="6">
        <v>0.14000000000000001</v>
      </c>
      <c r="M92" s="6">
        <v>99.2</v>
      </c>
      <c r="N92" s="17">
        <f t="shared" si="22"/>
        <v>0.46971017650904334</v>
      </c>
      <c r="O92" s="6">
        <v>2.0128205128205128</v>
      </c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>
        <v>2158.1439961632996</v>
      </c>
      <c r="AX92" s="6"/>
      <c r="AY92" s="6"/>
      <c r="AZ92" s="6"/>
      <c r="BA92" s="6"/>
      <c r="BB92" s="6"/>
      <c r="BC92" s="6"/>
      <c r="BD92" s="6"/>
      <c r="BE92" s="6"/>
      <c r="BF92" s="6">
        <v>55</v>
      </c>
      <c r="BG92" s="6"/>
      <c r="BH92" s="6"/>
      <c r="BI92" s="6"/>
      <c r="BJ92" s="6"/>
      <c r="BK92" s="6"/>
      <c r="BL92" s="6"/>
      <c r="BM92" s="6"/>
      <c r="BN92" s="6"/>
      <c r="BO92" s="6"/>
      <c r="BP92" s="6"/>
    </row>
    <row r="93" spans="1:68" x14ac:dyDescent="0.3">
      <c r="A93" s="1" t="s">
        <v>413</v>
      </c>
      <c r="B93" s="1" t="s">
        <v>368</v>
      </c>
      <c r="C93" s="6">
        <v>63.02</v>
      </c>
      <c r="D93" s="6">
        <v>17.059999999999999</v>
      </c>
      <c r="E93" s="6">
        <v>4.4800000000000004</v>
      </c>
      <c r="F93" s="6">
        <v>0.08</v>
      </c>
      <c r="G93" s="6">
        <v>2.2599999999999998</v>
      </c>
      <c r="H93" s="6">
        <v>6.04</v>
      </c>
      <c r="I93" s="6">
        <v>3.76</v>
      </c>
      <c r="J93" s="6">
        <v>1.48</v>
      </c>
      <c r="K93" s="6">
        <v>0.34</v>
      </c>
      <c r="L93" s="6">
        <v>0.1</v>
      </c>
      <c r="M93" s="6">
        <v>99.490000000000023</v>
      </c>
      <c r="N93" s="17">
        <f t="shared" si="22"/>
        <v>0.47351753298826271</v>
      </c>
      <c r="O93" s="6">
        <v>1.9823008849557526</v>
      </c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>
        <v>2038.2471074875612</v>
      </c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</row>
    <row r="94" spans="1:68" x14ac:dyDescent="0.3">
      <c r="A94" s="1" t="s">
        <v>412</v>
      </c>
      <c r="B94" s="1" t="s">
        <v>368</v>
      </c>
      <c r="C94" s="6">
        <v>63.55</v>
      </c>
      <c r="D94" s="6">
        <v>16.8</v>
      </c>
      <c r="E94" s="6">
        <v>4.3499999999999996</v>
      </c>
      <c r="F94" s="6">
        <v>0.08</v>
      </c>
      <c r="G94" s="6">
        <v>2.31</v>
      </c>
      <c r="H94" s="6">
        <v>5.76</v>
      </c>
      <c r="I94" s="6">
        <v>3.63</v>
      </c>
      <c r="J94" s="6">
        <v>1.42</v>
      </c>
      <c r="K94" s="6">
        <v>0.33</v>
      </c>
      <c r="L94" s="6">
        <v>0.17</v>
      </c>
      <c r="M94" s="6">
        <v>99.91</v>
      </c>
      <c r="N94" s="17">
        <f t="shared" si="22"/>
        <v>0.48632861431352986</v>
      </c>
      <c r="O94" s="6">
        <v>1.883116883116883</v>
      </c>
      <c r="P94" s="6">
        <v>287</v>
      </c>
      <c r="Q94" s="6"/>
      <c r="R94" s="6"/>
      <c r="S94" s="6">
        <v>15</v>
      </c>
      <c r="T94" s="6">
        <v>13</v>
      </c>
      <c r="U94" s="6">
        <v>2</v>
      </c>
      <c r="V94" s="6"/>
      <c r="W94" s="6">
        <v>5</v>
      </c>
      <c r="X94" s="6"/>
      <c r="Y94" s="6"/>
      <c r="Z94" s="6"/>
      <c r="AA94" s="6"/>
      <c r="AB94" s="6"/>
      <c r="AC94" s="6"/>
      <c r="AD94" s="6"/>
      <c r="AE94" s="6">
        <v>6</v>
      </c>
      <c r="AF94" s="6"/>
      <c r="AG94" s="6"/>
      <c r="AH94" s="6"/>
      <c r="AI94" s="6">
        <v>1</v>
      </c>
      <c r="AJ94" s="6"/>
      <c r="AK94" s="6">
        <v>5</v>
      </c>
      <c r="AL94" s="6">
        <v>3</v>
      </c>
      <c r="AM94" s="6"/>
      <c r="AN94" s="6">
        <v>24</v>
      </c>
      <c r="AO94" s="6"/>
      <c r="AP94" s="6"/>
      <c r="AQ94" s="6"/>
      <c r="AR94" s="6"/>
      <c r="AS94" s="6">
        <v>593</v>
      </c>
      <c r="AT94" s="6"/>
      <c r="AU94" s="6"/>
      <c r="AV94" s="6">
        <v>2</v>
      </c>
      <c r="AW94" s="6">
        <v>1978.2986631496915</v>
      </c>
      <c r="AX94" s="6"/>
      <c r="AY94" s="6"/>
      <c r="AZ94" s="6">
        <v>1</v>
      </c>
      <c r="BA94" s="6">
        <v>99</v>
      </c>
      <c r="BB94" s="6"/>
      <c r="BC94" s="6">
        <v>13</v>
      </c>
      <c r="BD94" s="6"/>
      <c r="BE94" s="6">
        <v>41</v>
      </c>
      <c r="BF94" s="6">
        <v>64</v>
      </c>
      <c r="BG94" s="6">
        <f>AV94/AE94</f>
        <v>0.33333333333333331</v>
      </c>
      <c r="BH94" s="6"/>
      <c r="BI94" s="6"/>
      <c r="BJ94" s="6"/>
      <c r="BK94" s="6"/>
      <c r="BL94" s="6"/>
      <c r="BM94" s="6"/>
      <c r="BN94" s="6">
        <f>P94/AE94</f>
        <v>47.833333333333336</v>
      </c>
      <c r="BO94" s="6">
        <f>AI94/AE94</f>
        <v>0.16666666666666666</v>
      </c>
      <c r="BP94" s="6">
        <f>S94/AL94</f>
        <v>5</v>
      </c>
    </row>
    <row r="95" spans="1:68" x14ac:dyDescent="0.3">
      <c r="A95" s="1" t="s">
        <v>411</v>
      </c>
      <c r="B95" s="1" t="s">
        <v>368</v>
      </c>
      <c r="C95" s="6">
        <v>63.86</v>
      </c>
      <c r="D95" s="6">
        <v>17.3</v>
      </c>
      <c r="E95" s="6">
        <v>4.42</v>
      </c>
      <c r="F95" s="6">
        <v>7.0000000000000007E-2</v>
      </c>
      <c r="G95" s="6">
        <v>2.2999999999999998</v>
      </c>
      <c r="H95" s="6">
        <v>5.99</v>
      </c>
      <c r="I95" s="6">
        <v>3.69</v>
      </c>
      <c r="J95" s="6">
        <v>1.43</v>
      </c>
      <c r="K95" s="6">
        <v>0.33</v>
      </c>
      <c r="L95" s="6">
        <v>0.19</v>
      </c>
      <c r="M95" s="6">
        <v>100.50999999999999</v>
      </c>
      <c r="N95" s="17">
        <f t="shared" si="22"/>
        <v>0.48125842722806444</v>
      </c>
      <c r="O95" s="6">
        <v>1.9217391304347826</v>
      </c>
      <c r="P95" s="6">
        <v>309</v>
      </c>
      <c r="Q95" s="6"/>
      <c r="R95" s="6"/>
      <c r="S95" s="6">
        <v>10</v>
      </c>
      <c r="T95" s="6">
        <v>14</v>
      </c>
      <c r="U95" s="6"/>
      <c r="V95" s="6"/>
      <c r="W95" s="6">
        <v>185</v>
      </c>
      <c r="X95" s="6"/>
      <c r="Y95" s="6"/>
      <c r="Z95" s="6"/>
      <c r="AA95" s="6"/>
      <c r="AB95" s="6"/>
      <c r="AC95" s="6"/>
      <c r="AD95" s="6"/>
      <c r="AE95" s="6">
        <v>5</v>
      </c>
      <c r="AF95" s="6"/>
      <c r="AG95" s="6"/>
      <c r="AH95" s="6"/>
      <c r="AI95" s="6">
        <v>1</v>
      </c>
      <c r="AJ95" s="6"/>
      <c r="AK95" s="6">
        <v>5</v>
      </c>
      <c r="AL95" s="6">
        <v>2</v>
      </c>
      <c r="AM95" s="6"/>
      <c r="AN95" s="6">
        <v>29</v>
      </c>
      <c r="AO95" s="6"/>
      <c r="AP95" s="6"/>
      <c r="AQ95" s="6"/>
      <c r="AR95" s="6"/>
      <c r="AS95" s="6">
        <v>587</v>
      </c>
      <c r="AT95" s="6"/>
      <c r="AU95" s="6"/>
      <c r="AV95" s="6">
        <v>2</v>
      </c>
      <c r="AW95" s="6">
        <v>1978.2986631496915</v>
      </c>
      <c r="AX95" s="6"/>
      <c r="AY95" s="6"/>
      <c r="AZ95" s="6">
        <v>1</v>
      </c>
      <c r="BA95" s="6">
        <v>107</v>
      </c>
      <c r="BB95" s="6"/>
      <c r="BC95" s="6">
        <v>13</v>
      </c>
      <c r="BD95" s="6"/>
      <c r="BE95" s="6">
        <v>50</v>
      </c>
      <c r="BF95" s="6">
        <v>64</v>
      </c>
      <c r="BG95" s="6">
        <f>AV95/AE95</f>
        <v>0.4</v>
      </c>
      <c r="BH95" s="6"/>
      <c r="BI95" s="6"/>
      <c r="BJ95" s="6"/>
      <c r="BK95" s="6"/>
      <c r="BL95" s="6"/>
      <c r="BM95" s="6"/>
      <c r="BN95" s="6">
        <f>P95/AE95</f>
        <v>61.8</v>
      </c>
      <c r="BO95" s="6">
        <f>AI95/AE95</f>
        <v>0.2</v>
      </c>
      <c r="BP95" s="6">
        <f>S95/AL95</f>
        <v>5</v>
      </c>
    </row>
    <row r="96" spans="1:68" x14ac:dyDescent="0.3">
      <c r="A96" s="1" t="s">
        <v>324</v>
      </c>
      <c r="B96" s="1" t="s">
        <v>368</v>
      </c>
      <c r="C96" s="6">
        <v>64.7</v>
      </c>
      <c r="D96" s="6">
        <v>16.68</v>
      </c>
      <c r="E96" s="6">
        <v>3.69</v>
      </c>
      <c r="F96" s="6">
        <v>0.09</v>
      </c>
      <c r="G96" s="6">
        <v>1.55</v>
      </c>
      <c r="H96" s="6">
        <v>5.44</v>
      </c>
      <c r="I96" s="6">
        <v>4.28</v>
      </c>
      <c r="J96" s="6">
        <v>1.41</v>
      </c>
      <c r="K96" s="6">
        <v>0.28000000000000003</v>
      </c>
      <c r="L96" s="6">
        <v>0.11</v>
      </c>
      <c r="M96" s="6">
        <v>99.079999999999984</v>
      </c>
      <c r="N96" s="17">
        <f t="shared" si="22"/>
        <v>0.42821383872698016</v>
      </c>
      <c r="O96" s="6">
        <v>2.3806451612903223</v>
      </c>
      <c r="P96" s="6">
        <v>357</v>
      </c>
      <c r="Q96" s="6"/>
      <c r="R96" s="6"/>
      <c r="S96" s="6"/>
      <c r="T96" s="6"/>
      <c r="U96" s="6">
        <v>10</v>
      </c>
      <c r="V96" s="6"/>
      <c r="W96" s="6">
        <v>28</v>
      </c>
      <c r="X96" s="6"/>
      <c r="Y96" s="6"/>
      <c r="Z96" s="6"/>
      <c r="AA96" s="6">
        <v>19</v>
      </c>
      <c r="AB96" s="6"/>
      <c r="AC96" s="6"/>
      <c r="AD96" s="6"/>
      <c r="AE96" s="6"/>
      <c r="AF96" s="6"/>
      <c r="AG96" s="6"/>
      <c r="AH96" s="6"/>
      <c r="AI96" s="6"/>
      <c r="AJ96" s="6"/>
      <c r="AK96" s="6">
        <v>19</v>
      </c>
      <c r="AL96" s="6"/>
      <c r="AM96" s="6"/>
      <c r="AN96" s="6">
        <v>21</v>
      </c>
      <c r="AO96" s="6"/>
      <c r="AP96" s="6"/>
      <c r="AQ96" s="6"/>
      <c r="AR96" s="6"/>
      <c r="AS96" s="6">
        <v>654</v>
      </c>
      <c r="AT96" s="6"/>
      <c r="AU96" s="6"/>
      <c r="AV96" s="6">
        <v>2</v>
      </c>
      <c r="AW96" s="6">
        <v>1678.5564414603443</v>
      </c>
      <c r="AX96" s="6"/>
      <c r="AY96" s="6"/>
      <c r="AZ96" s="6">
        <v>1</v>
      </c>
      <c r="BA96" s="6">
        <v>65</v>
      </c>
      <c r="BB96" s="6"/>
      <c r="BC96" s="6">
        <v>9</v>
      </c>
      <c r="BD96" s="6"/>
      <c r="BE96" s="6">
        <v>32</v>
      </c>
      <c r="BF96" s="6">
        <v>61</v>
      </c>
      <c r="BG96" s="6"/>
      <c r="BH96" s="6"/>
      <c r="BI96" s="6"/>
      <c r="BJ96" s="6"/>
      <c r="BK96" s="6"/>
      <c r="BL96" s="6"/>
      <c r="BM96" s="6"/>
      <c r="BN96" s="6"/>
      <c r="BO96" s="6"/>
      <c r="BP96" s="6"/>
    </row>
    <row r="97" spans="1:68" x14ac:dyDescent="0.3">
      <c r="A97" s="1" t="s">
        <v>323</v>
      </c>
      <c r="B97" s="1" t="s">
        <v>368</v>
      </c>
      <c r="C97" s="6">
        <v>65.78</v>
      </c>
      <c r="D97" s="6">
        <v>16.649999999999999</v>
      </c>
      <c r="E97" s="6">
        <v>3.9699999999999998</v>
      </c>
      <c r="F97" s="6">
        <v>0.1</v>
      </c>
      <c r="G97" s="6">
        <v>1.87</v>
      </c>
      <c r="H97" s="6">
        <v>5.43</v>
      </c>
      <c r="I97" s="6">
        <v>3.72</v>
      </c>
      <c r="J97" s="6">
        <v>1.41</v>
      </c>
      <c r="K97" s="6">
        <v>0.3</v>
      </c>
      <c r="L97" s="6">
        <v>0.13</v>
      </c>
      <c r="M97" s="6">
        <v>99.879999999999981</v>
      </c>
      <c r="N97" s="17">
        <f t="shared" si="22"/>
        <v>0.45646091988972337</v>
      </c>
      <c r="O97" s="6">
        <v>2.1229946524064167</v>
      </c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>
        <v>1798.453330136083</v>
      </c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</row>
    <row r="98" spans="1:68" x14ac:dyDescent="0.3">
      <c r="B98" s="1" t="s">
        <v>787</v>
      </c>
      <c r="C98" s="6">
        <f t="shared" ref="C98:M98" si="26">AVERAGE(C84:C97)</f>
        <v>63.412857142857142</v>
      </c>
      <c r="D98" s="6">
        <f t="shared" si="26"/>
        <v>17.017857142857146</v>
      </c>
      <c r="E98" s="6">
        <f t="shared" si="26"/>
        <v>4.3297857142857143</v>
      </c>
      <c r="F98" s="6">
        <f t="shared" si="26"/>
        <v>9.8487142857142884E-2</v>
      </c>
      <c r="G98" s="6">
        <f t="shared" si="26"/>
        <v>2.3433571428571431</v>
      </c>
      <c r="H98" s="6">
        <f t="shared" si="26"/>
        <v>6.037571428571427</v>
      </c>
      <c r="I98" s="6">
        <f t="shared" si="26"/>
        <v>3.7632857142857143</v>
      </c>
      <c r="J98" s="6">
        <f t="shared" si="26"/>
        <v>1.3011428571428569</v>
      </c>
      <c r="K98" s="6">
        <f t="shared" si="26"/>
        <v>0.34138571428571429</v>
      </c>
      <c r="L98" s="6">
        <f t="shared" si="26"/>
        <v>0.14873571428571428</v>
      </c>
      <c r="M98" s="6">
        <f t="shared" si="26"/>
        <v>99.719465714285704</v>
      </c>
      <c r="N98" s="17">
        <f t="shared" si="22"/>
        <v>0.49107486538598294</v>
      </c>
      <c r="O98" s="6">
        <f t="shared" ref="O98:BF98" si="27">AVERAGE(O84:O97)</f>
        <v>1.94767938036348</v>
      </c>
      <c r="P98" s="6">
        <f t="shared" si="27"/>
        <v>311.68</v>
      </c>
      <c r="Q98" s="6" t="e">
        <f t="shared" si="27"/>
        <v>#DIV/0!</v>
      </c>
      <c r="R98" s="6">
        <f t="shared" si="27"/>
        <v>1.2E-2</v>
      </c>
      <c r="S98" s="6">
        <f t="shared" si="27"/>
        <v>12.286249999999999</v>
      </c>
      <c r="T98" s="6">
        <f t="shared" si="27"/>
        <v>12.675625</v>
      </c>
      <c r="U98" s="6">
        <f t="shared" si="27"/>
        <v>13.848888888888888</v>
      </c>
      <c r="V98" s="6">
        <f t="shared" si="27"/>
        <v>0.29719999999999996</v>
      </c>
      <c r="W98" s="6">
        <f t="shared" si="27"/>
        <v>43.5336</v>
      </c>
      <c r="X98" s="6">
        <f t="shared" si="27"/>
        <v>1.6386666666666667</v>
      </c>
      <c r="Y98" s="6">
        <f t="shared" si="27"/>
        <v>1.0340429999999998</v>
      </c>
      <c r="Z98" s="6">
        <f t="shared" si="27"/>
        <v>0.50673333333333337</v>
      </c>
      <c r="AA98" s="6">
        <f t="shared" si="27"/>
        <v>17.350000000000001</v>
      </c>
      <c r="AB98" s="6">
        <f t="shared" si="27"/>
        <v>1.5586666666666666</v>
      </c>
      <c r="AC98" s="6">
        <f t="shared" si="27"/>
        <v>0.19909999999999997</v>
      </c>
      <c r="AD98" s="6">
        <f t="shared" si="27"/>
        <v>0.34176666666666672</v>
      </c>
      <c r="AE98" s="6">
        <f t="shared" si="27"/>
        <v>6.8497500000000002</v>
      </c>
      <c r="AF98" s="6">
        <f t="shared" si="27"/>
        <v>6.5220000000000011</v>
      </c>
      <c r="AG98" s="6">
        <f t="shared" si="27"/>
        <v>0.16386666666666669</v>
      </c>
      <c r="AH98" s="6">
        <f t="shared" si="27"/>
        <v>0.38490000000000002</v>
      </c>
      <c r="AI98" s="6">
        <f t="shared" si="27"/>
        <v>1.004375</v>
      </c>
      <c r="AJ98" s="6">
        <f t="shared" si="27"/>
        <v>8.3625000000000007</v>
      </c>
      <c r="AK98" s="6">
        <f t="shared" si="27"/>
        <v>9.9329000000000001</v>
      </c>
      <c r="AL98" s="6">
        <f t="shared" si="27"/>
        <v>2.4343750000000002</v>
      </c>
      <c r="AM98" s="6">
        <f t="shared" si="27"/>
        <v>1.7856666666666667</v>
      </c>
      <c r="AN98" s="6">
        <f t="shared" si="27"/>
        <v>23.600999999999999</v>
      </c>
      <c r="AO98" s="6">
        <f t="shared" si="27"/>
        <v>2.0470000000000002E-2</v>
      </c>
      <c r="AP98" s="6">
        <f t="shared" si="27"/>
        <v>11.382249999999999</v>
      </c>
      <c r="AQ98" s="6">
        <f t="shared" si="27"/>
        <v>1.5720000000000001</v>
      </c>
      <c r="AR98" s="6">
        <f t="shared" si="27"/>
        <v>0.33400000000000002</v>
      </c>
      <c r="AS98" s="6">
        <f t="shared" si="27"/>
        <v>613.63</v>
      </c>
      <c r="AT98" s="6">
        <f t="shared" si="27"/>
        <v>6.6713333333333333E-2</v>
      </c>
      <c r="AU98" s="6">
        <f t="shared" si="27"/>
        <v>0.24823333333333331</v>
      </c>
      <c r="AV98" s="6">
        <f t="shared" si="27"/>
        <v>1.9621249999999999</v>
      </c>
      <c r="AW98" s="6">
        <f t="shared" si="27"/>
        <v>2046.5542490600942</v>
      </c>
      <c r="AX98" s="6">
        <f t="shared" si="27"/>
        <v>0.1424</v>
      </c>
      <c r="AY98" s="6">
        <f t="shared" si="27"/>
        <v>0.15659999999999999</v>
      </c>
      <c r="AZ98" s="6">
        <f t="shared" si="27"/>
        <v>0.79176249999999992</v>
      </c>
      <c r="BA98" s="6">
        <f t="shared" si="27"/>
        <v>113.43199999999999</v>
      </c>
      <c r="BB98" s="6">
        <f t="shared" si="27"/>
        <v>7.1610000000000007E-2</v>
      </c>
      <c r="BC98" s="6">
        <f t="shared" si="27"/>
        <v>11.3635</v>
      </c>
      <c r="BD98" s="6">
        <f t="shared" si="27"/>
        <v>1.0979999999999999</v>
      </c>
      <c r="BE98" s="6">
        <f t="shared" si="27"/>
        <v>41.963000000000001</v>
      </c>
      <c r="BF98" s="6">
        <f t="shared" si="27"/>
        <v>59.981818181818177</v>
      </c>
      <c r="BG98" s="6">
        <f>AV98/AE98</f>
        <v>0.28645206029417131</v>
      </c>
      <c r="BH98" s="6">
        <f>X98/BD98/1.49</f>
        <v>1.0016177471343057</v>
      </c>
      <c r="BI98" s="6">
        <f>AE98/AQ98/1.55</f>
        <v>2.8111918246737257</v>
      </c>
      <c r="BJ98" s="6">
        <f>AE98/BD98/1.39</f>
        <v>4.4880489051381858</v>
      </c>
      <c r="BK98" s="6">
        <f>S98/BD98/3.6</f>
        <v>3.108239728799838</v>
      </c>
      <c r="BL98" s="6">
        <f>AB98/BD98/1.5</f>
        <v>0.94636713215948198</v>
      </c>
      <c r="BM98" s="6">
        <f>SUM((Z98/1.02/((AQ98/2.63)*(AB98/3.68))^0.5))</f>
        <v>0.98736605086254248</v>
      </c>
      <c r="BN98" s="6">
        <f>P98/AE98</f>
        <v>45.502390598197017</v>
      </c>
      <c r="BO98" s="6">
        <f>AI98/AE98</f>
        <v>0.14662943903062156</v>
      </c>
      <c r="BP98" s="6">
        <f>S98/AL98</f>
        <v>5.0469833119383818</v>
      </c>
    </row>
    <row r="99" spans="1:68" x14ac:dyDescent="0.3">
      <c r="BG99" s="6"/>
      <c r="BH99" s="6"/>
      <c r="BI99" s="6"/>
      <c r="BJ99" s="6"/>
      <c r="BK99" s="6"/>
      <c r="BL99" s="6"/>
      <c r="BM99" s="6"/>
      <c r="BN99" s="6"/>
      <c r="BO99" s="6"/>
      <c r="BP99" s="6"/>
    </row>
    <row r="100" spans="1:68" x14ac:dyDescent="0.3">
      <c r="B100" s="16" t="s">
        <v>54</v>
      </c>
      <c r="BG100" s="6"/>
      <c r="BH100" s="6"/>
      <c r="BI100" s="6"/>
      <c r="BJ100" s="6"/>
      <c r="BK100" s="6"/>
      <c r="BL100" s="6"/>
      <c r="BM100" s="6"/>
      <c r="BN100" s="6"/>
      <c r="BO100" s="6"/>
      <c r="BP100" s="6"/>
    </row>
    <row r="101" spans="1:68" x14ac:dyDescent="0.3">
      <c r="A101" s="1" t="s">
        <v>49</v>
      </c>
      <c r="B101" s="1" t="s">
        <v>369</v>
      </c>
      <c r="C101" s="6">
        <v>62.86</v>
      </c>
      <c r="D101" s="6">
        <v>16.71</v>
      </c>
      <c r="E101" s="6">
        <v>4.3380000000000001</v>
      </c>
      <c r="F101" s="6">
        <v>0.12230000000000001</v>
      </c>
      <c r="G101" s="6">
        <v>2.0550000000000002</v>
      </c>
      <c r="H101" s="6">
        <v>6.5919999999999996</v>
      </c>
      <c r="I101" s="6">
        <v>4.4779999999999998</v>
      </c>
      <c r="J101" s="6">
        <v>1.7609999999999999</v>
      </c>
      <c r="K101" s="6">
        <v>0.31769999999999998</v>
      </c>
      <c r="L101" s="6">
        <v>0.18329999999999999</v>
      </c>
      <c r="M101" s="6">
        <v>99.817299999999989</v>
      </c>
      <c r="N101" s="17">
        <f t="shared" ref="N101:N112" si="28">G101/40.3/(G101/40.3+E101/71.85)</f>
        <v>0.45787300431059141</v>
      </c>
      <c r="O101" s="6">
        <v>2.1109489051094887</v>
      </c>
      <c r="P101" s="6">
        <v>358</v>
      </c>
      <c r="Q101" s="6"/>
      <c r="R101" s="6">
        <v>1.4019999999999999E-2</v>
      </c>
      <c r="S101" s="6">
        <v>14.3</v>
      </c>
      <c r="T101" s="6">
        <v>8.4009999999999998</v>
      </c>
      <c r="U101" s="6">
        <v>9.4809999999999999</v>
      </c>
      <c r="V101" s="6">
        <v>0.41549999999999998</v>
      </c>
      <c r="W101" s="6">
        <v>14.13</v>
      </c>
      <c r="X101" s="6">
        <v>1.8460000000000001</v>
      </c>
      <c r="Y101" s="6">
        <v>1.1484799999999999</v>
      </c>
      <c r="Z101" s="6">
        <v>0.50480000000000003</v>
      </c>
      <c r="AA101" s="6">
        <v>16.7</v>
      </c>
      <c r="AB101" s="6">
        <v>1.73</v>
      </c>
      <c r="AC101" s="6">
        <v>0.29510000000000003</v>
      </c>
      <c r="AD101" s="6">
        <v>0.3805</v>
      </c>
      <c r="AE101" s="6">
        <v>6.9649999999999999</v>
      </c>
      <c r="AF101" s="6">
        <v>6.2370000000000001</v>
      </c>
      <c r="AG101" s="6">
        <v>0.18059999999999998</v>
      </c>
      <c r="AH101" s="6">
        <v>0.65700000000000003</v>
      </c>
      <c r="AI101" s="6">
        <v>1.163</v>
      </c>
      <c r="AJ101" s="6">
        <v>7.6550000000000002</v>
      </c>
      <c r="AK101" s="6">
        <v>5.7489999999999997</v>
      </c>
      <c r="AL101" s="6">
        <v>2.9729999999999999</v>
      </c>
      <c r="AM101" s="6">
        <v>1.853</v>
      </c>
      <c r="AN101" s="6">
        <v>30.8</v>
      </c>
      <c r="AO101" s="6">
        <v>1.9379999999999998E-2</v>
      </c>
      <c r="AP101" s="6">
        <v>9.5269999999999992</v>
      </c>
      <c r="AQ101" s="6">
        <v>1.6819999999999999</v>
      </c>
      <c r="AR101" s="6">
        <v>0.40629999999999999</v>
      </c>
      <c r="AS101" s="6">
        <v>565.5</v>
      </c>
      <c r="AT101" s="6">
        <v>9.5010000000000011E-2</v>
      </c>
      <c r="AU101" s="6">
        <v>0.27610000000000001</v>
      </c>
      <c r="AV101" s="6">
        <v>2.2069999999999999</v>
      </c>
      <c r="AW101" s="6">
        <v>1904.5620766141119</v>
      </c>
      <c r="AX101" s="6">
        <v>0.15090000000000001</v>
      </c>
      <c r="AY101" s="6">
        <v>0.17419999999999999</v>
      </c>
      <c r="AZ101" s="6">
        <v>0.73120000000000007</v>
      </c>
      <c r="BA101" s="6">
        <v>83.6</v>
      </c>
      <c r="BB101" s="6">
        <v>6.583E-2</v>
      </c>
      <c r="BC101" s="6">
        <v>10.32</v>
      </c>
      <c r="BD101" s="6">
        <v>1.238</v>
      </c>
      <c r="BE101" s="6">
        <v>37.89</v>
      </c>
      <c r="BF101" s="6">
        <v>68.5</v>
      </c>
      <c r="BG101" s="6">
        <f>AV101/AE101</f>
        <v>0.31687006460875805</v>
      </c>
      <c r="BH101" s="6">
        <f>X101/BD101/1.49</f>
        <v>1.000748121564333</v>
      </c>
      <c r="BI101" s="6">
        <f>AE101/AQ101/1.55</f>
        <v>2.6715507652180586</v>
      </c>
      <c r="BJ101" s="6">
        <f>AE101/BD101/1.39</f>
        <v>4.0474889878081379</v>
      </c>
      <c r="BK101" s="6">
        <f>S101/BD101/3.6</f>
        <v>3.2085801471908098</v>
      </c>
      <c r="BL101" s="6">
        <f>AB101/BD101/1.5</f>
        <v>0.9316101238556812</v>
      </c>
      <c r="BM101" s="6">
        <f>SUM((Z101/1.02/((AQ101/2.63)*(AB101/3.68))^0.5))</f>
        <v>0.90257834751117849</v>
      </c>
      <c r="BN101" s="6">
        <f>P101/AE101</f>
        <v>51.399856424982055</v>
      </c>
      <c r="BO101" s="6">
        <f>AI101/AE101</f>
        <v>0.16697774587221825</v>
      </c>
      <c r="BP101" s="6">
        <f>S101/AL101</f>
        <v>4.80995627312479</v>
      </c>
    </row>
    <row r="102" spans="1:68" x14ac:dyDescent="0.3">
      <c r="A102" s="1" t="s">
        <v>790</v>
      </c>
      <c r="B102" s="1" t="s">
        <v>369</v>
      </c>
      <c r="C102" s="6">
        <v>64.19</v>
      </c>
      <c r="D102" s="6">
        <v>16.989999999999998</v>
      </c>
      <c r="E102" s="6">
        <v>4.4089999999999998</v>
      </c>
      <c r="F102" s="6">
        <v>0.10589999999999999</v>
      </c>
      <c r="G102" s="6">
        <v>1.996</v>
      </c>
      <c r="H102" s="6">
        <v>5.984</v>
      </c>
      <c r="I102" s="6">
        <v>3.9249999999999998</v>
      </c>
      <c r="J102" s="6">
        <v>1.143</v>
      </c>
      <c r="K102" s="6">
        <v>0.3286</v>
      </c>
      <c r="L102" s="6">
        <v>0.1759</v>
      </c>
      <c r="M102" s="6">
        <v>99.817399999999978</v>
      </c>
      <c r="N102" s="17">
        <f t="shared" si="28"/>
        <v>0.44663562499980536</v>
      </c>
      <c r="O102" s="6">
        <v>2.2089178356713428</v>
      </c>
      <c r="P102" s="6">
        <v>335.6</v>
      </c>
      <c r="Q102" s="6"/>
      <c r="R102" s="6"/>
      <c r="S102" s="6">
        <v>13.29</v>
      </c>
      <c r="T102" s="6">
        <v>10.31</v>
      </c>
      <c r="U102" s="6">
        <v>30.17</v>
      </c>
      <c r="V102" s="6">
        <v>0.31889999999999996</v>
      </c>
      <c r="W102" s="6">
        <v>76.09</v>
      </c>
      <c r="X102" s="6">
        <v>1.5640000000000001</v>
      </c>
      <c r="Y102" s="6">
        <v>0.99620000000000009</v>
      </c>
      <c r="Z102" s="6">
        <v>0.50519999999999998</v>
      </c>
      <c r="AA102" s="6">
        <v>15.3</v>
      </c>
      <c r="AB102" s="6">
        <v>1.496</v>
      </c>
      <c r="AC102" s="6">
        <v>0.1822</v>
      </c>
      <c r="AD102" s="6">
        <v>0.32889999999999997</v>
      </c>
      <c r="AE102" s="6">
        <v>6.4969999999999999</v>
      </c>
      <c r="AF102" s="6">
        <v>4.1289999999999996</v>
      </c>
      <c r="AG102" s="6">
        <v>0.1515</v>
      </c>
      <c r="AH102" s="6">
        <v>1.633</v>
      </c>
      <c r="AI102" s="6">
        <v>0.96189999999999998</v>
      </c>
      <c r="AJ102" s="6">
        <v>6.9349999999999996</v>
      </c>
      <c r="AK102" s="6">
        <v>14.94</v>
      </c>
      <c r="AL102" s="6">
        <v>3.3340000000000001</v>
      </c>
      <c r="AM102" s="6">
        <v>1.6739999999999999</v>
      </c>
      <c r="AN102" s="6">
        <v>21.3</v>
      </c>
      <c r="AO102" s="6">
        <v>2.5589999999999998E-2</v>
      </c>
      <c r="AP102" s="6">
        <v>10.31</v>
      </c>
      <c r="AQ102" s="6">
        <v>1.5089999999999999</v>
      </c>
      <c r="AR102" s="6">
        <v>0.4158</v>
      </c>
      <c r="AS102" s="6">
        <v>638.4</v>
      </c>
      <c r="AT102" s="6">
        <v>5.654E-2</v>
      </c>
      <c r="AU102" s="6">
        <v>0.2424</v>
      </c>
      <c r="AV102" s="6">
        <v>1.254</v>
      </c>
      <c r="AW102" s="6">
        <v>1969.9058809423898</v>
      </c>
      <c r="AX102" s="6">
        <v>0.1258</v>
      </c>
      <c r="AY102" s="6">
        <v>0.14959999999999998</v>
      </c>
      <c r="AZ102" s="6">
        <v>0.42949999999999999</v>
      </c>
      <c r="BA102" s="6">
        <v>107</v>
      </c>
      <c r="BB102" s="6">
        <v>0.21190000000000001</v>
      </c>
      <c r="BC102" s="6">
        <v>8.8059999999999992</v>
      </c>
      <c r="BD102" s="6">
        <v>1.0309999999999999</v>
      </c>
      <c r="BE102" s="6">
        <v>49.72</v>
      </c>
      <c r="BF102" s="6">
        <v>64.2</v>
      </c>
      <c r="BG102" s="6">
        <f>AV102/AE102</f>
        <v>0.19301215945821149</v>
      </c>
      <c r="BH102" s="6">
        <f>X102/BD102/1.49</f>
        <v>1.0181032294182362</v>
      </c>
      <c r="BI102" s="6">
        <f>AE102/AQ102/1.55</f>
        <v>2.7777421492550074</v>
      </c>
      <c r="BJ102" s="6">
        <f>AE102/BD102/1.39</f>
        <v>4.5335603486173239</v>
      </c>
      <c r="BK102" s="6">
        <f>S102/BD102/3.6</f>
        <v>3.5806660200452636</v>
      </c>
      <c r="BL102" s="6">
        <f>AB102/BD102/1.5</f>
        <v>0.96734561913999351</v>
      </c>
      <c r="BM102" s="6">
        <f>SUM((Z102/1.02/((AQ102/2.63)*(AB102/3.68))^0.5))</f>
        <v>1.0255445642594372</v>
      </c>
      <c r="BN102" s="6">
        <f>P102/AE102</f>
        <v>51.654609819916892</v>
      </c>
      <c r="BO102" s="6">
        <f>AI102/AE102</f>
        <v>0.14805294751423734</v>
      </c>
      <c r="BP102" s="6">
        <f>S102/AL102</f>
        <v>3.9862027594481102</v>
      </c>
    </row>
    <row r="103" spans="1:68" x14ac:dyDescent="0.3">
      <c r="A103" s="1" t="s">
        <v>49</v>
      </c>
      <c r="B103" s="1" t="s">
        <v>369</v>
      </c>
      <c r="C103" s="6">
        <v>65.239999999999995</v>
      </c>
      <c r="D103" s="6">
        <v>16.73</v>
      </c>
      <c r="E103" s="6">
        <v>3.97</v>
      </c>
      <c r="F103" s="6">
        <v>0.1</v>
      </c>
      <c r="G103" s="6">
        <v>1.85</v>
      </c>
      <c r="H103" s="6">
        <v>5.51</v>
      </c>
      <c r="I103" s="6">
        <v>3.77</v>
      </c>
      <c r="J103" s="6">
        <v>1.53</v>
      </c>
      <c r="K103" s="6">
        <v>0.31</v>
      </c>
      <c r="L103" s="6">
        <v>0.12</v>
      </c>
      <c r="M103" s="6">
        <v>99.61</v>
      </c>
      <c r="N103" s="17">
        <f t="shared" si="28"/>
        <v>0.45379437956939511</v>
      </c>
      <c r="O103" s="6">
        <v>2.1459459459459458</v>
      </c>
      <c r="P103" s="6">
        <v>409</v>
      </c>
      <c r="Q103" s="6"/>
      <c r="R103" s="6"/>
      <c r="S103" s="6"/>
      <c r="T103" s="6"/>
      <c r="U103" s="6">
        <v>8</v>
      </c>
      <c r="V103" s="6"/>
      <c r="W103" s="6">
        <v>27</v>
      </c>
      <c r="X103" s="6"/>
      <c r="Y103" s="6"/>
      <c r="Z103" s="6"/>
      <c r="AA103" s="6">
        <v>19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>
        <v>16</v>
      </c>
      <c r="AL103" s="6"/>
      <c r="AM103" s="6"/>
      <c r="AN103" s="6">
        <v>37</v>
      </c>
      <c r="AO103" s="6"/>
      <c r="AP103" s="6"/>
      <c r="AQ103" s="6"/>
      <c r="AR103" s="6"/>
      <c r="AS103" s="6">
        <v>635</v>
      </c>
      <c r="AT103" s="6"/>
      <c r="AU103" s="6"/>
      <c r="AV103" s="6"/>
      <c r="AW103" s="6">
        <v>1858.4017744739526</v>
      </c>
      <c r="AX103" s="6"/>
      <c r="AY103" s="6"/>
      <c r="AZ103" s="6">
        <v>3</v>
      </c>
      <c r="BA103" s="6">
        <v>73</v>
      </c>
      <c r="BB103" s="6"/>
      <c r="BC103" s="6">
        <v>12</v>
      </c>
      <c r="BD103" s="6"/>
      <c r="BE103" s="6">
        <v>41</v>
      </c>
      <c r="BF103" s="6">
        <v>58</v>
      </c>
      <c r="BG103" s="6"/>
      <c r="BH103" s="6"/>
      <c r="BI103" s="6"/>
      <c r="BJ103" s="6"/>
      <c r="BK103" s="6"/>
      <c r="BL103" s="6"/>
      <c r="BM103" s="6"/>
      <c r="BN103" s="6"/>
      <c r="BO103" s="6"/>
      <c r="BP103" s="6"/>
    </row>
    <row r="104" spans="1:68" x14ac:dyDescent="0.3">
      <c r="A104" s="1" t="s">
        <v>49</v>
      </c>
      <c r="B104" s="1" t="s">
        <v>369</v>
      </c>
      <c r="C104" s="6">
        <v>65.239999999999995</v>
      </c>
      <c r="D104" s="6">
        <v>16.73</v>
      </c>
      <c r="E104" s="6">
        <v>3.97</v>
      </c>
      <c r="F104" s="6">
        <v>0.1</v>
      </c>
      <c r="G104" s="6">
        <v>1.85</v>
      </c>
      <c r="H104" s="6">
        <v>5.51</v>
      </c>
      <c r="I104" s="6">
        <v>3.77</v>
      </c>
      <c r="J104" s="6">
        <v>1.53</v>
      </c>
      <c r="K104" s="6">
        <v>0.31</v>
      </c>
      <c r="L104" s="6">
        <v>0.12</v>
      </c>
      <c r="M104" s="6">
        <v>99.61</v>
      </c>
      <c r="N104" s="17">
        <f t="shared" si="28"/>
        <v>0.45379437956939511</v>
      </c>
      <c r="O104" s="6">
        <v>2.1459459459459458</v>
      </c>
      <c r="P104" s="6">
        <v>409</v>
      </c>
      <c r="Q104" s="6"/>
      <c r="R104" s="6"/>
      <c r="S104" s="6"/>
      <c r="T104" s="6"/>
      <c r="U104" s="6">
        <v>8</v>
      </c>
      <c r="V104" s="6"/>
      <c r="W104" s="6">
        <v>27</v>
      </c>
      <c r="X104" s="6"/>
      <c r="Y104" s="6"/>
      <c r="Z104" s="6"/>
      <c r="AA104" s="6">
        <v>19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>
        <v>16</v>
      </c>
      <c r="AL104" s="6"/>
      <c r="AM104" s="6"/>
      <c r="AN104" s="6">
        <v>37</v>
      </c>
      <c r="AO104" s="6"/>
      <c r="AP104" s="6"/>
      <c r="AQ104" s="6"/>
      <c r="AR104" s="6"/>
      <c r="AS104" s="6">
        <v>635</v>
      </c>
      <c r="AT104" s="6"/>
      <c r="AU104" s="6"/>
      <c r="AV104" s="6"/>
      <c r="AW104" s="6">
        <v>1858.4017744739526</v>
      </c>
      <c r="AX104" s="6"/>
      <c r="AY104" s="6"/>
      <c r="AZ104" s="6">
        <v>3</v>
      </c>
      <c r="BA104" s="6">
        <v>73</v>
      </c>
      <c r="BB104" s="6"/>
      <c r="BC104" s="6">
        <v>12</v>
      </c>
      <c r="BD104" s="6"/>
      <c r="BE104" s="6">
        <v>41</v>
      </c>
      <c r="BF104" s="6">
        <v>58</v>
      </c>
      <c r="BG104" s="6"/>
      <c r="BH104" s="6"/>
      <c r="BI104" s="6"/>
      <c r="BJ104" s="6"/>
      <c r="BK104" s="6"/>
      <c r="BL104" s="6"/>
      <c r="BM104" s="6"/>
      <c r="BN104" s="6"/>
      <c r="BO104" s="6"/>
      <c r="BP104" s="6"/>
    </row>
    <row r="105" spans="1:68" x14ac:dyDescent="0.3">
      <c r="A105" s="1" t="s">
        <v>426</v>
      </c>
      <c r="B105" s="1" t="s">
        <v>369</v>
      </c>
      <c r="C105" s="6">
        <v>63.78</v>
      </c>
      <c r="D105" s="6">
        <v>17.73</v>
      </c>
      <c r="E105" s="6">
        <v>4.87</v>
      </c>
      <c r="F105" s="6">
        <v>0.09</v>
      </c>
      <c r="G105" s="6">
        <v>2.27</v>
      </c>
      <c r="H105" s="6">
        <v>5.99</v>
      </c>
      <c r="I105" s="6">
        <v>3.66</v>
      </c>
      <c r="J105" s="6">
        <v>0.9</v>
      </c>
      <c r="K105" s="6">
        <v>0.35</v>
      </c>
      <c r="L105" s="6">
        <v>0.12</v>
      </c>
      <c r="M105" s="6">
        <v>100.51</v>
      </c>
      <c r="N105" s="17">
        <f t="shared" si="28"/>
        <v>0.45386039923697785</v>
      </c>
      <c r="O105" s="6">
        <v>2.1453744493392071</v>
      </c>
      <c r="P105" s="6">
        <v>269.5</v>
      </c>
      <c r="Q105" s="6"/>
      <c r="R105" s="6"/>
      <c r="S105" s="6">
        <v>8.9</v>
      </c>
      <c r="T105" s="6">
        <v>9.6</v>
      </c>
      <c r="U105" s="6">
        <v>5.4</v>
      </c>
      <c r="V105" s="6"/>
      <c r="W105" s="6">
        <v>109.9</v>
      </c>
      <c r="X105" s="6"/>
      <c r="Y105" s="6"/>
      <c r="Z105" s="6"/>
      <c r="AA105" s="6">
        <v>16.8</v>
      </c>
      <c r="AB105" s="6"/>
      <c r="AC105" s="6"/>
      <c r="AD105" s="6"/>
      <c r="AE105" s="6">
        <v>7.1</v>
      </c>
      <c r="AF105" s="6"/>
      <c r="AG105" s="6"/>
      <c r="AH105" s="6">
        <v>1.6</v>
      </c>
      <c r="AI105" s="6">
        <v>1.1000000000000001</v>
      </c>
      <c r="AJ105" s="6">
        <v>8.4</v>
      </c>
      <c r="AK105" s="6">
        <v>2.7</v>
      </c>
      <c r="AL105" s="6">
        <v>2.9</v>
      </c>
      <c r="AM105" s="6"/>
      <c r="AN105" s="6">
        <v>13.2</v>
      </c>
      <c r="AO105" s="6"/>
      <c r="AP105" s="6">
        <v>12.9</v>
      </c>
      <c r="AQ105" s="6"/>
      <c r="AR105" s="6"/>
      <c r="AS105" s="6">
        <v>603.29999999999995</v>
      </c>
      <c r="AT105" s="6"/>
      <c r="AU105" s="6"/>
      <c r="AV105" s="6"/>
      <c r="AW105" s="6">
        <v>2098.1955518254299</v>
      </c>
      <c r="AX105" s="6"/>
      <c r="AY105" s="6"/>
      <c r="AZ105" s="6"/>
      <c r="BA105" s="6">
        <v>118.8</v>
      </c>
      <c r="BB105" s="6"/>
      <c r="BC105" s="6">
        <v>11.5</v>
      </c>
      <c r="BD105" s="6"/>
      <c r="BE105" s="6">
        <v>52.4</v>
      </c>
      <c r="BF105" s="6">
        <v>55.7</v>
      </c>
      <c r="BG105" s="6"/>
      <c r="BH105" s="6"/>
      <c r="BI105" s="6"/>
      <c r="BJ105" s="6"/>
      <c r="BK105" s="6"/>
      <c r="BL105" s="6"/>
      <c r="BM105" s="6"/>
      <c r="BN105" s="6">
        <f>P105/AE105</f>
        <v>37.95774647887324</v>
      </c>
      <c r="BO105" s="6">
        <f>AI105/AE105</f>
        <v>0.15492957746478875</v>
      </c>
      <c r="BP105" s="6">
        <f>S105/AL105</f>
        <v>3.0689655172413794</v>
      </c>
    </row>
    <row r="106" spans="1:68" x14ac:dyDescent="0.3">
      <c r="A106" s="1" t="s">
        <v>425</v>
      </c>
      <c r="B106" s="1" t="s">
        <v>369</v>
      </c>
      <c r="C106" s="6">
        <v>64.78</v>
      </c>
      <c r="D106" s="6">
        <v>16.760000000000002</v>
      </c>
      <c r="E106" s="6">
        <v>4.32</v>
      </c>
      <c r="F106" s="6">
        <v>0.1</v>
      </c>
      <c r="G106" s="6">
        <v>1.68</v>
      </c>
      <c r="H106" s="6">
        <v>5.56</v>
      </c>
      <c r="I106" s="6">
        <v>3.71</v>
      </c>
      <c r="J106" s="6">
        <v>0.21</v>
      </c>
      <c r="K106" s="6">
        <v>0.3</v>
      </c>
      <c r="L106" s="6">
        <v>0.09</v>
      </c>
      <c r="M106" s="6">
        <v>99.07</v>
      </c>
      <c r="N106" s="17">
        <f t="shared" si="28"/>
        <v>0.40945170350470139</v>
      </c>
      <c r="O106" s="6">
        <v>2.5714285714285716</v>
      </c>
      <c r="P106" s="6">
        <v>362.5</v>
      </c>
      <c r="Q106" s="6"/>
      <c r="R106" s="6"/>
      <c r="S106" s="6">
        <v>15.4</v>
      </c>
      <c r="T106" s="6">
        <v>9.1</v>
      </c>
      <c r="U106" s="6">
        <v>12.9</v>
      </c>
      <c r="V106" s="6"/>
      <c r="W106" s="6">
        <v>10.1</v>
      </c>
      <c r="X106" s="6"/>
      <c r="Y106" s="6"/>
      <c r="Z106" s="6"/>
      <c r="AA106" s="6">
        <v>15</v>
      </c>
      <c r="AB106" s="6"/>
      <c r="AC106" s="6"/>
      <c r="AD106" s="6"/>
      <c r="AE106" s="6">
        <v>5.0999999999999996</v>
      </c>
      <c r="AF106" s="6"/>
      <c r="AG106" s="6"/>
      <c r="AH106" s="6">
        <v>1</v>
      </c>
      <c r="AI106" s="6">
        <v>1.1000000000000001</v>
      </c>
      <c r="AJ106" s="6">
        <v>8.8000000000000007</v>
      </c>
      <c r="AK106" s="6">
        <v>1.6</v>
      </c>
      <c r="AL106" s="6">
        <v>2.2999999999999998</v>
      </c>
      <c r="AM106" s="6"/>
      <c r="AN106" s="6">
        <v>27.6</v>
      </c>
      <c r="AO106" s="6"/>
      <c r="AP106" s="6">
        <v>12.3</v>
      </c>
      <c r="AQ106" s="6"/>
      <c r="AR106" s="6"/>
      <c r="AS106" s="6">
        <v>568.1</v>
      </c>
      <c r="AT106" s="6"/>
      <c r="AU106" s="6"/>
      <c r="AV106" s="6">
        <v>0.8</v>
      </c>
      <c r="AW106" s="6">
        <v>1798.453330136083</v>
      </c>
      <c r="AX106" s="6"/>
      <c r="AY106" s="6"/>
      <c r="AZ106" s="6">
        <v>1.4</v>
      </c>
      <c r="BA106" s="6">
        <v>82.8</v>
      </c>
      <c r="BB106" s="6"/>
      <c r="BC106" s="6">
        <v>10.199999999999999</v>
      </c>
      <c r="BD106" s="6"/>
      <c r="BE106" s="6">
        <v>32.299999999999997</v>
      </c>
      <c r="BF106" s="6">
        <v>56.4</v>
      </c>
      <c r="BG106" s="6">
        <f>AV106/AE106</f>
        <v>0.15686274509803924</v>
      </c>
      <c r="BH106" s="6"/>
      <c r="BI106" s="6"/>
      <c r="BJ106" s="6"/>
      <c r="BK106" s="6"/>
      <c r="BL106" s="6"/>
      <c r="BM106" s="6"/>
      <c r="BN106" s="6">
        <f>P106/AE106</f>
        <v>71.078431372549019</v>
      </c>
      <c r="BO106" s="6">
        <f>AI106/AE106</f>
        <v>0.21568627450980396</v>
      </c>
      <c r="BP106" s="6">
        <f>S106/AL106</f>
        <v>6.6956521739130439</v>
      </c>
    </row>
    <row r="107" spans="1:68" x14ac:dyDescent="0.3">
      <c r="A107" s="1" t="s">
        <v>424</v>
      </c>
      <c r="B107" s="1" t="s">
        <v>369</v>
      </c>
      <c r="C107" s="6">
        <v>63.34</v>
      </c>
      <c r="D107" s="6">
        <v>17.36</v>
      </c>
      <c r="E107" s="6">
        <v>4.8499999999999996</v>
      </c>
      <c r="F107" s="6">
        <v>0.11</v>
      </c>
      <c r="G107" s="6">
        <v>2.0499999999999998</v>
      </c>
      <c r="H107" s="6">
        <v>5.99</v>
      </c>
      <c r="I107" s="6">
        <v>3.66</v>
      </c>
      <c r="J107" s="6">
        <v>0.74</v>
      </c>
      <c r="K107" s="6">
        <v>0.34</v>
      </c>
      <c r="L107" s="6">
        <v>0.1</v>
      </c>
      <c r="M107" s="6">
        <v>99.809999999999974</v>
      </c>
      <c r="N107" s="17">
        <f t="shared" si="28"/>
        <v>0.42974055244750142</v>
      </c>
      <c r="O107" s="6">
        <v>2.3658536585365852</v>
      </c>
      <c r="P107" s="6">
        <v>322.39999999999998</v>
      </c>
      <c r="Q107" s="6"/>
      <c r="R107" s="6"/>
      <c r="S107" s="6">
        <v>13.9</v>
      </c>
      <c r="T107" s="6">
        <v>12.4</v>
      </c>
      <c r="U107" s="6">
        <v>28</v>
      </c>
      <c r="V107" s="6"/>
      <c r="W107" s="6">
        <v>27.4</v>
      </c>
      <c r="X107" s="6"/>
      <c r="Y107" s="6"/>
      <c r="Z107" s="6"/>
      <c r="AA107" s="6">
        <v>16.600000000000001</v>
      </c>
      <c r="AB107" s="6"/>
      <c r="AC107" s="6"/>
      <c r="AD107" s="6"/>
      <c r="AE107" s="6">
        <v>7</v>
      </c>
      <c r="AF107" s="6"/>
      <c r="AG107" s="6"/>
      <c r="AH107" s="6">
        <v>1</v>
      </c>
      <c r="AI107" s="6">
        <v>0.9</v>
      </c>
      <c r="AJ107" s="6">
        <v>9.3000000000000007</v>
      </c>
      <c r="AK107" s="6">
        <v>3.5</v>
      </c>
      <c r="AL107" s="6">
        <v>2.8</v>
      </c>
      <c r="AM107" s="6"/>
      <c r="AN107" s="6">
        <v>19.3</v>
      </c>
      <c r="AO107" s="6"/>
      <c r="AP107" s="6">
        <v>14.3</v>
      </c>
      <c r="AQ107" s="6"/>
      <c r="AR107" s="6"/>
      <c r="AS107" s="6">
        <v>626.1</v>
      </c>
      <c r="AT107" s="6"/>
      <c r="AU107" s="6"/>
      <c r="AV107" s="6"/>
      <c r="AW107" s="6">
        <v>2038.2471074875612</v>
      </c>
      <c r="AX107" s="6"/>
      <c r="AY107" s="6"/>
      <c r="AZ107" s="6">
        <v>1.1000000000000001</v>
      </c>
      <c r="BA107" s="6">
        <v>114.7</v>
      </c>
      <c r="BB107" s="6"/>
      <c r="BC107" s="6">
        <v>12.3</v>
      </c>
      <c r="BD107" s="6"/>
      <c r="BE107" s="6">
        <v>38.1</v>
      </c>
      <c r="BF107" s="6">
        <v>55.6</v>
      </c>
      <c r="BG107" s="6"/>
      <c r="BH107" s="6"/>
      <c r="BI107" s="6"/>
      <c r="BJ107" s="6"/>
      <c r="BK107" s="6"/>
      <c r="BL107" s="6"/>
      <c r="BM107" s="6"/>
      <c r="BN107" s="6">
        <f>P107/AE107</f>
        <v>46.057142857142857</v>
      </c>
      <c r="BO107" s="6">
        <f>AI107/AE107</f>
        <v>0.12857142857142859</v>
      </c>
      <c r="BP107" s="6">
        <f>S107/AL107</f>
        <v>4.9642857142857144</v>
      </c>
    </row>
    <row r="108" spans="1:68" x14ac:dyDescent="0.3">
      <c r="A108" s="1" t="s">
        <v>789</v>
      </c>
      <c r="B108" s="1" t="s">
        <v>369</v>
      </c>
      <c r="C108" s="6">
        <v>65.650000000000006</v>
      </c>
      <c r="D108" s="6">
        <v>17.190000000000001</v>
      </c>
      <c r="E108" s="6">
        <v>3.79</v>
      </c>
      <c r="F108" s="6">
        <v>0.09</v>
      </c>
      <c r="G108" s="6">
        <v>1.7</v>
      </c>
      <c r="H108" s="6">
        <v>5.63</v>
      </c>
      <c r="I108" s="6">
        <v>3.74</v>
      </c>
      <c r="J108" s="6">
        <v>1.17</v>
      </c>
      <c r="K108" s="6">
        <v>0.3</v>
      </c>
      <c r="L108" s="6">
        <v>0.13</v>
      </c>
      <c r="M108" s="6">
        <v>99.96</v>
      </c>
      <c r="N108" s="17">
        <f t="shared" si="28"/>
        <v>0.44435430475622262</v>
      </c>
      <c r="O108" s="6">
        <v>2.2294117647058824</v>
      </c>
      <c r="P108" s="6">
        <v>333</v>
      </c>
      <c r="Q108" s="6"/>
      <c r="R108" s="6"/>
      <c r="S108" s="6"/>
      <c r="T108" s="6"/>
      <c r="U108" s="6">
        <v>13</v>
      </c>
      <c r="V108" s="6"/>
      <c r="W108" s="6">
        <v>30</v>
      </c>
      <c r="X108" s="6"/>
      <c r="Y108" s="6"/>
      <c r="Z108" s="6"/>
      <c r="AA108" s="6">
        <v>20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>
        <v>18</v>
      </c>
      <c r="AL108" s="6"/>
      <c r="AM108" s="6"/>
      <c r="AN108" s="6">
        <v>24</v>
      </c>
      <c r="AO108" s="6"/>
      <c r="AP108" s="6"/>
      <c r="AQ108" s="6"/>
      <c r="AR108" s="6"/>
      <c r="AS108" s="6">
        <v>663</v>
      </c>
      <c r="AT108" s="6"/>
      <c r="AU108" s="6"/>
      <c r="AV108" s="6"/>
      <c r="AW108" s="6">
        <v>1798.453330136083</v>
      </c>
      <c r="AX108" s="6"/>
      <c r="AY108" s="6"/>
      <c r="AZ108" s="6">
        <v>1</v>
      </c>
      <c r="BA108" s="6">
        <v>85</v>
      </c>
      <c r="BB108" s="6"/>
      <c r="BC108" s="6">
        <v>11</v>
      </c>
      <c r="BD108" s="6"/>
      <c r="BE108" s="6">
        <v>44</v>
      </c>
      <c r="BF108" s="6">
        <v>62</v>
      </c>
      <c r="BG108" s="6"/>
      <c r="BH108" s="6"/>
      <c r="BI108" s="6"/>
      <c r="BJ108" s="6"/>
      <c r="BK108" s="6"/>
      <c r="BL108" s="6"/>
      <c r="BM108" s="6"/>
      <c r="BN108" s="6"/>
      <c r="BO108" s="6"/>
      <c r="BP108" s="6"/>
    </row>
    <row r="109" spans="1:68" x14ac:dyDescent="0.3">
      <c r="A109" s="1" t="s">
        <v>423</v>
      </c>
      <c r="B109" s="1" t="s">
        <v>369</v>
      </c>
      <c r="C109" s="6">
        <v>63.85</v>
      </c>
      <c r="D109" s="6">
        <v>16.96</v>
      </c>
      <c r="E109" s="6">
        <v>4.9700000000000006</v>
      </c>
      <c r="F109" s="6">
        <v>0.13</v>
      </c>
      <c r="G109" s="6">
        <v>2.11</v>
      </c>
      <c r="H109" s="6">
        <v>5.67</v>
      </c>
      <c r="I109" s="6">
        <v>3.52</v>
      </c>
      <c r="J109" s="6">
        <v>1.0900000000000001</v>
      </c>
      <c r="K109" s="6">
        <v>0.39</v>
      </c>
      <c r="L109" s="6">
        <v>0.16</v>
      </c>
      <c r="M109" s="6">
        <v>100.38999999999999</v>
      </c>
      <c r="N109" s="17">
        <f t="shared" si="28"/>
        <v>0.43082088523691037</v>
      </c>
      <c r="O109" s="6">
        <v>2.3554502369668251</v>
      </c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>
        <v>2337.9893291769081</v>
      </c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</row>
    <row r="110" spans="1:68" x14ac:dyDescent="0.3">
      <c r="A110" s="1" t="s">
        <v>422</v>
      </c>
      <c r="B110" s="1" t="s">
        <v>369</v>
      </c>
      <c r="C110" s="6">
        <v>65.040000000000006</v>
      </c>
      <c r="D110" s="6">
        <v>17.09</v>
      </c>
      <c r="E110" s="6">
        <v>3.6799999999999997</v>
      </c>
      <c r="F110" s="6">
        <v>0.14000000000000001</v>
      </c>
      <c r="G110" s="6">
        <v>1.71</v>
      </c>
      <c r="H110" s="6">
        <v>5.66</v>
      </c>
      <c r="I110" s="6">
        <v>3.83</v>
      </c>
      <c r="J110" s="6">
        <v>1.18</v>
      </c>
      <c r="K110" s="6">
        <v>0.28999999999999998</v>
      </c>
      <c r="L110" s="6">
        <v>0.11</v>
      </c>
      <c r="M110" s="6">
        <v>99.460000000000022</v>
      </c>
      <c r="N110" s="17">
        <f t="shared" si="28"/>
        <v>0.453090801810689</v>
      </c>
      <c r="O110" s="6">
        <v>2.1520467836257309</v>
      </c>
      <c r="P110" s="6">
        <v>389</v>
      </c>
      <c r="Q110" s="6"/>
      <c r="R110" s="6"/>
      <c r="S110" s="6"/>
      <c r="T110" s="6"/>
      <c r="U110" s="6">
        <v>11</v>
      </c>
      <c r="V110" s="6"/>
      <c r="W110" s="6">
        <v>19</v>
      </c>
      <c r="X110" s="6"/>
      <c r="Y110" s="6"/>
      <c r="Z110" s="6"/>
      <c r="AA110" s="6">
        <v>16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>
        <v>17</v>
      </c>
      <c r="AL110" s="6"/>
      <c r="AM110" s="6"/>
      <c r="AN110" s="6">
        <v>21</v>
      </c>
      <c r="AO110" s="6"/>
      <c r="AP110" s="6"/>
      <c r="AQ110" s="6"/>
      <c r="AR110" s="6"/>
      <c r="AS110" s="6">
        <v>651</v>
      </c>
      <c r="AT110" s="6"/>
      <c r="AU110" s="6"/>
      <c r="AV110" s="6">
        <v>2</v>
      </c>
      <c r="AW110" s="6">
        <v>1738.5048857982135</v>
      </c>
      <c r="AX110" s="6"/>
      <c r="AY110" s="6"/>
      <c r="AZ110" s="6"/>
      <c r="BA110" s="6">
        <v>71</v>
      </c>
      <c r="BB110" s="6"/>
      <c r="BC110" s="6">
        <v>10</v>
      </c>
      <c r="BD110" s="6"/>
      <c r="BE110" s="6">
        <v>51</v>
      </c>
      <c r="BF110" s="6">
        <v>63</v>
      </c>
      <c r="BG110" s="6"/>
      <c r="BH110" s="6"/>
      <c r="BI110" s="6"/>
      <c r="BJ110" s="6"/>
      <c r="BK110" s="6"/>
      <c r="BL110" s="6"/>
      <c r="BM110" s="6"/>
      <c r="BN110" s="6"/>
      <c r="BO110" s="6"/>
      <c r="BP110" s="6"/>
    </row>
    <row r="111" spans="1:68" x14ac:dyDescent="0.3">
      <c r="A111" s="1" t="s">
        <v>421</v>
      </c>
      <c r="B111" s="1" t="s">
        <v>369</v>
      </c>
      <c r="C111" s="6">
        <v>65.400000000000006</v>
      </c>
      <c r="D111" s="6">
        <v>16.97</v>
      </c>
      <c r="E111" s="6">
        <v>4.0600000000000005</v>
      </c>
      <c r="F111" s="6">
        <v>0.04</v>
      </c>
      <c r="G111" s="6">
        <v>1.89</v>
      </c>
      <c r="H111" s="6">
        <v>5.28</v>
      </c>
      <c r="I111" s="6">
        <v>3.73</v>
      </c>
      <c r="J111" s="6">
        <v>0.88</v>
      </c>
      <c r="K111" s="6">
        <v>0.3</v>
      </c>
      <c r="L111" s="6">
        <v>0.17</v>
      </c>
      <c r="M111" s="6">
        <v>100.66000000000001</v>
      </c>
      <c r="N111" s="17">
        <f t="shared" si="28"/>
        <v>0.45354015921072621</v>
      </c>
      <c r="O111" s="6">
        <v>2.1481481481481484</v>
      </c>
      <c r="P111" s="6">
        <v>302</v>
      </c>
      <c r="Q111" s="6"/>
      <c r="R111" s="6"/>
      <c r="S111" s="6">
        <v>11</v>
      </c>
      <c r="T111" s="6">
        <v>11</v>
      </c>
      <c r="U111" s="6"/>
      <c r="V111" s="6"/>
      <c r="W111" s="6">
        <v>30</v>
      </c>
      <c r="X111" s="6"/>
      <c r="Y111" s="6"/>
      <c r="Z111" s="6"/>
      <c r="AA111" s="6"/>
      <c r="AB111" s="6"/>
      <c r="AC111" s="6"/>
      <c r="AD111" s="6"/>
      <c r="AE111" s="6">
        <v>5</v>
      </c>
      <c r="AF111" s="6"/>
      <c r="AG111" s="6"/>
      <c r="AH111" s="6"/>
      <c r="AI111" s="6">
        <v>2</v>
      </c>
      <c r="AJ111" s="6"/>
      <c r="AK111" s="6">
        <v>4</v>
      </c>
      <c r="AL111" s="6">
        <v>3</v>
      </c>
      <c r="AM111" s="6"/>
      <c r="AN111" s="6">
        <v>21</v>
      </c>
      <c r="AO111" s="6"/>
      <c r="AP111" s="6"/>
      <c r="AQ111" s="6"/>
      <c r="AR111" s="6"/>
      <c r="AS111" s="6">
        <v>609</v>
      </c>
      <c r="AT111" s="6"/>
      <c r="AU111" s="6"/>
      <c r="AV111" s="6">
        <v>1</v>
      </c>
      <c r="AW111" s="6">
        <v>1798.453330136083</v>
      </c>
      <c r="AX111" s="6"/>
      <c r="AY111" s="6"/>
      <c r="AZ111" s="6"/>
      <c r="BA111" s="6">
        <v>83</v>
      </c>
      <c r="BB111" s="6"/>
      <c r="BC111" s="6">
        <v>11</v>
      </c>
      <c r="BD111" s="6"/>
      <c r="BE111" s="6">
        <v>34</v>
      </c>
      <c r="BF111" s="6">
        <v>59</v>
      </c>
      <c r="BG111" s="6">
        <f>AV111/AE111</f>
        <v>0.2</v>
      </c>
      <c r="BH111" s="6"/>
      <c r="BI111" s="6"/>
      <c r="BJ111" s="6"/>
      <c r="BK111" s="6"/>
      <c r="BL111" s="6"/>
      <c r="BM111" s="6"/>
      <c r="BN111" s="6">
        <f>P111/AE111</f>
        <v>60.4</v>
      </c>
      <c r="BO111" s="6">
        <f>AI111/AE111</f>
        <v>0.4</v>
      </c>
      <c r="BP111" s="6">
        <f>S111/AL111</f>
        <v>3.6666666666666665</v>
      </c>
    </row>
    <row r="112" spans="1:68" x14ac:dyDescent="0.3">
      <c r="B112" s="1" t="s">
        <v>787</v>
      </c>
      <c r="C112" s="6">
        <f t="shared" ref="C112:M112" si="29">AVERAGE(C101:C111)</f>
        <v>64.488181818181815</v>
      </c>
      <c r="D112" s="6">
        <f t="shared" si="29"/>
        <v>17.020000000000003</v>
      </c>
      <c r="E112" s="6">
        <f t="shared" si="29"/>
        <v>4.2933636363636367</v>
      </c>
      <c r="F112" s="6">
        <f t="shared" si="29"/>
        <v>0.10256363636363637</v>
      </c>
      <c r="G112" s="6">
        <f t="shared" si="29"/>
        <v>1.9237272727272725</v>
      </c>
      <c r="H112" s="6">
        <f t="shared" si="29"/>
        <v>5.7614545454545461</v>
      </c>
      <c r="I112" s="6">
        <f t="shared" si="29"/>
        <v>3.7993636363636365</v>
      </c>
      <c r="J112" s="6">
        <f t="shared" si="29"/>
        <v>1.1030909090909093</v>
      </c>
      <c r="K112" s="6">
        <f t="shared" si="29"/>
        <v>0.32148181818181815</v>
      </c>
      <c r="L112" s="6">
        <f t="shared" si="29"/>
        <v>0.13447272727272727</v>
      </c>
      <c r="M112" s="6">
        <f t="shared" si="29"/>
        <v>99.883154545454545</v>
      </c>
      <c r="N112" s="17">
        <f t="shared" si="28"/>
        <v>0.4440905953456119</v>
      </c>
      <c r="O112" s="6">
        <f>AVERAGE(O101:O111)</f>
        <v>2.2344974768566974</v>
      </c>
      <c r="P112" s="6">
        <f>AVERAGE(P101:P111)</f>
        <v>349</v>
      </c>
      <c r="Q112" s="6"/>
      <c r="R112" s="6">
        <f t="shared" ref="R112:BF112" si="30">AVERAGE(R101:R111)</f>
        <v>1.4019999999999999E-2</v>
      </c>
      <c r="S112" s="6">
        <f t="shared" si="30"/>
        <v>12.798333333333334</v>
      </c>
      <c r="T112" s="6">
        <f t="shared" si="30"/>
        <v>10.135166666666667</v>
      </c>
      <c r="U112" s="6">
        <f t="shared" si="30"/>
        <v>13.994555555555557</v>
      </c>
      <c r="V112" s="6">
        <f t="shared" si="30"/>
        <v>0.36719999999999997</v>
      </c>
      <c r="W112" s="6">
        <f t="shared" si="30"/>
        <v>37.061999999999998</v>
      </c>
      <c r="X112" s="6">
        <f t="shared" si="30"/>
        <v>1.7050000000000001</v>
      </c>
      <c r="Y112" s="6">
        <f t="shared" si="30"/>
        <v>1.0723400000000001</v>
      </c>
      <c r="Z112" s="6">
        <f t="shared" si="30"/>
        <v>0.505</v>
      </c>
      <c r="AA112" s="6">
        <f t="shared" si="30"/>
        <v>17.155555555555555</v>
      </c>
      <c r="AB112" s="6">
        <f t="shared" si="30"/>
        <v>1.613</v>
      </c>
      <c r="AC112" s="6">
        <f t="shared" si="30"/>
        <v>0.23865000000000003</v>
      </c>
      <c r="AD112" s="6">
        <f t="shared" si="30"/>
        <v>0.35470000000000002</v>
      </c>
      <c r="AE112" s="6">
        <f t="shared" si="30"/>
        <v>6.2770000000000001</v>
      </c>
      <c r="AF112" s="6">
        <f t="shared" si="30"/>
        <v>5.1829999999999998</v>
      </c>
      <c r="AG112" s="6">
        <f t="shared" si="30"/>
        <v>0.16604999999999998</v>
      </c>
      <c r="AH112" s="6">
        <f t="shared" si="30"/>
        <v>1.1780000000000002</v>
      </c>
      <c r="AI112" s="6">
        <f t="shared" si="30"/>
        <v>1.2041500000000001</v>
      </c>
      <c r="AJ112" s="6">
        <f t="shared" si="30"/>
        <v>8.218</v>
      </c>
      <c r="AK112" s="6">
        <f t="shared" si="30"/>
        <v>9.9489000000000001</v>
      </c>
      <c r="AL112" s="6">
        <f t="shared" si="30"/>
        <v>2.8845000000000005</v>
      </c>
      <c r="AM112" s="6">
        <f t="shared" si="30"/>
        <v>1.7635000000000001</v>
      </c>
      <c r="AN112" s="6">
        <f t="shared" si="30"/>
        <v>25.22</v>
      </c>
      <c r="AO112" s="6">
        <f t="shared" si="30"/>
        <v>2.2484999999999998E-2</v>
      </c>
      <c r="AP112" s="6">
        <f t="shared" si="30"/>
        <v>11.8674</v>
      </c>
      <c r="AQ112" s="6">
        <f t="shared" si="30"/>
        <v>1.5954999999999999</v>
      </c>
      <c r="AR112" s="6">
        <f t="shared" si="30"/>
        <v>0.41105000000000003</v>
      </c>
      <c r="AS112" s="6">
        <f t="shared" si="30"/>
        <v>619.43999999999994</v>
      </c>
      <c r="AT112" s="6">
        <f t="shared" si="30"/>
        <v>7.5775000000000009E-2</v>
      </c>
      <c r="AU112" s="6">
        <f t="shared" si="30"/>
        <v>0.25924999999999998</v>
      </c>
      <c r="AV112" s="6">
        <f t="shared" si="30"/>
        <v>1.4521999999999999</v>
      </c>
      <c r="AW112" s="6">
        <f t="shared" si="30"/>
        <v>1927.2334882909788</v>
      </c>
      <c r="AX112" s="6">
        <f t="shared" si="30"/>
        <v>0.13835</v>
      </c>
      <c r="AY112" s="6">
        <f t="shared" si="30"/>
        <v>0.16189999999999999</v>
      </c>
      <c r="AZ112" s="6">
        <f t="shared" si="30"/>
        <v>1.5229571428571429</v>
      </c>
      <c r="BA112" s="6">
        <f t="shared" si="30"/>
        <v>89.190000000000012</v>
      </c>
      <c r="BB112" s="6">
        <f t="shared" si="30"/>
        <v>0.13886500000000002</v>
      </c>
      <c r="BC112" s="6">
        <f t="shared" si="30"/>
        <v>10.912599999999999</v>
      </c>
      <c r="BD112" s="6">
        <f t="shared" si="30"/>
        <v>1.1345000000000001</v>
      </c>
      <c r="BE112" s="6">
        <f t="shared" si="30"/>
        <v>42.141000000000005</v>
      </c>
      <c r="BF112" s="6">
        <f t="shared" si="30"/>
        <v>60.04</v>
      </c>
      <c r="BG112" s="6">
        <f>AV112/AE112</f>
        <v>0.23135255695395887</v>
      </c>
      <c r="BH112" s="6">
        <f>X112/BD112/1.49</f>
        <v>1.0086340255737531</v>
      </c>
      <c r="BI112" s="6">
        <f>AE112/AQ112/1.55</f>
        <v>2.5381870381415474</v>
      </c>
      <c r="BJ112" s="6">
        <f>AE112/BD112/1.39</f>
        <v>3.9804560054028175</v>
      </c>
      <c r="BK112" s="6">
        <f>S112/BD112/3.6</f>
        <v>3.1336206192971283</v>
      </c>
      <c r="BL112" s="6">
        <f>AB112/BD112/1.5</f>
        <v>0.94784780373145283</v>
      </c>
      <c r="BM112" s="6">
        <f>SUM((Z112/1.02/((AQ112/2.63)*(AB112/3.68))^0.5))</f>
        <v>0.96012416844183346</v>
      </c>
      <c r="BN112" s="6">
        <f>P112/AE112</f>
        <v>55.59980882587223</v>
      </c>
      <c r="BO112" s="6">
        <f>AI112/AE112</f>
        <v>0.19183527162657321</v>
      </c>
      <c r="BP112" s="6">
        <f>S112/AL112</f>
        <v>4.4369330328768699</v>
      </c>
    </row>
    <row r="113" spans="1:68" x14ac:dyDescent="0.3">
      <c r="BG113" s="6"/>
      <c r="BH113" s="6"/>
      <c r="BI113" s="6"/>
      <c r="BJ113" s="6"/>
      <c r="BK113" s="6"/>
      <c r="BL113" s="6"/>
      <c r="BM113" s="6"/>
      <c r="BN113" s="6"/>
      <c r="BO113" s="6"/>
      <c r="BP113" s="6"/>
    </row>
    <row r="114" spans="1:68" x14ac:dyDescent="0.3">
      <c r="B114" s="16" t="s">
        <v>347</v>
      </c>
      <c r="BG114" s="6"/>
      <c r="BH114" s="6"/>
      <c r="BI114" s="6"/>
      <c r="BJ114" s="6"/>
      <c r="BK114" s="6"/>
      <c r="BL114" s="6"/>
      <c r="BM114" s="6"/>
      <c r="BN114" s="6"/>
      <c r="BO114" s="6"/>
      <c r="BP114" s="6"/>
    </row>
    <row r="115" spans="1:68" x14ac:dyDescent="0.3">
      <c r="A115" s="1" t="s">
        <v>319</v>
      </c>
      <c r="B115" s="1" t="s">
        <v>400</v>
      </c>
      <c r="C115" s="6">
        <v>68.180000000000007</v>
      </c>
      <c r="D115" s="6">
        <v>15.78</v>
      </c>
      <c r="E115" s="6">
        <v>3.5329999999999999</v>
      </c>
      <c r="F115" s="6">
        <v>6.4369999999999997E-2</v>
      </c>
      <c r="G115" s="6">
        <v>1.625</v>
      </c>
      <c r="H115" s="6">
        <v>4.867</v>
      </c>
      <c r="I115" s="6">
        <v>3.931</v>
      </c>
      <c r="J115" s="6">
        <v>0.57310000000000005</v>
      </c>
      <c r="K115" s="6">
        <v>0.24840000000000001</v>
      </c>
      <c r="L115" s="6">
        <v>0.15859999999999999</v>
      </c>
      <c r="M115" s="6">
        <v>99.790470000000013</v>
      </c>
      <c r="N115" s="17">
        <f t="shared" ref="N115:N124" si="31">G115/40.3/(G115/40.3+E115/71.85)</f>
        <v>0.45055948388520861</v>
      </c>
      <c r="O115" s="6">
        <v>2.1741538461538461</v>
      </c>
      <c r="P115" s="6">
        <v>327.10000000000002</v>
      </c>
      <c r="Q115" s="6"/>
      <c r="R115" s="6"/>
      <c r="S115" s="6">
        <v>12.2</v>
      </c>
      <c r="T115" s="6">
        <v>7.149</v>
      </c>
      <c r="U115" s="6">
        <v>16.010000000000002</v>
      </c>
      <c r="V115" s="6">
        <v>0.2379</v>
      </c>
      <c r="W115" s="6">
        <v>798.8</v>
      </c>
      <c r="X115" s="6">
        <v>1.3140000000000001</v>
      </c>
      <c r="Y115" s="6">
        <v>0.81420000000000003</v>
      </c>
      <c r="Z115" s="6">
        <v>0.45569999999999999</v>
      </c>
      <c r="AA115" s="6">
        <v>14.5</v>
      </c>
      <c r="AB115" s="6">
        <v>1.2869999999999999</v>
      </c>
      <c r="AC115" s="6">
        <v>5.6250000000000001E-2</v>
      </c>
      <c r="AD115" s="6">
        <v>0.27400000000000002</v>
      </c>
      <c r="AE115" s="6">
        <v>6.048</v>
      </c>
      <c r="AF115" s="6">
        <v>8.6579999999999995</v>
      </c>
      <c r="AG115" s="6">
        <v>0.11309999999999999</v>
      </c>
      <c r="AH115" s="6">
        <v>0.16700000000000001</v>
      </c>
      <c r="AI115" s="6">
        <v>0.86229999999999996</v>
      </c>
      <c r="AJ115" s="6">
        <v>6.0960000000000001</v>
      </c>
      <c r="AK115" s="6">
        <v>7.7389999999999999</v>
      </c>
      <c r="AL115" s="6">
        <v>4.03</v>
      </c>
      <c r="AM115" s="6">
        <v>1.514</v>
      </c>
      <c r="AN115" s="6">
        <v>9.3640000000000008</v>
      </c>
      <c r="AO115" s="6">
        <v>4.6590000000000006E-2</v>
      </c>
      <c r="AP115" s="6">
        <v>7.7210000000000001</v>
      </c>
      <c r="AQ115" s="6">
        <v>1.304</v>
      </c>
      <c r="AR115" s="6">
        <v>0.32989999999999997</v>
      </c>
      <c r="AS115" s="6">
        <v>629.9</v>
      </c>
      <c r="AT115" s="6">
        <v>5.1560000000000002E-2</v>
      </c>
      <c r="AU115" s="6">
        <v>0.20799999999999999</v>
      </c>
      <c r="AV115" s="6">
        <v>0.7026</v>
      </c>
      <c r="AW115" s="6">
        <v>1489.1193573526768</v>
      </c>
      <c r="AX115" s="6">
        <v>0.108</v>
      </c>
      <c r="AY115" s="6">
        <v>0.1179</v>
      </c>
      <c r="AZ115" s="6">
        <v>0.1618</v>
      </c>
      <c r="BA115" s="6">
        <v>77.760000000000005</v>
      </c>
      <c r="BB115" s="6">
        <v>6.5700000000000008E-2</v>
      </c>
      <c r="BC115" s="6">
        <v>7.3949999999999996</v>
      </c>
      <c r="BD115" s="6">
        <v>0.77349999999999997</v>
      </c>
      <c r="BE115" s="6">
        <v>44.44</v>
      </c>
      <c r="BF115" s="6">
        <v>50.4</v>
      </c>
      <c r="BG115" s="6">
        <f>AV115/AE115</f>
        <v>0.11617063492063492</v>
      </c>
      <c r="BH115" s="6">
        <f>X115/BD115/1.49</f>
        <v>1.1401153130328023</v>
      </c>
      <c r="BI115" s="6">
        <f>AE115/AQ115/1.55</f>
        <v>2.9922818127844844</v>
      </c>
      <c r="BJ115" s="6">
        <f>AE115/BD115/1.39</f>
        <v>5.6251831114294095</v>
      </c>
      <c r="BK115" s="6">
        <f>S115/BD115/3.6</f>
        <v>4.3812396753573219</v>
      </c>
      <c r="BL115" s="6">
        <f>AB115/BD115/1.5</f>
        <v>1.1092436974789917</v>
      </c>
      <c r="BM115" s="6">
        <f>SUM((Z115/1.02/((AQ115/2.63)*(AB115/3.68))^0.5))</f>
        <v>1.0728835122897902</v>
      </c>
      <c r="BN115" s="6">
        <f>P115/AE115</f>
        <v>54.083994708994709</v>
      </c>
      <c r="BO115" s="6">
        <f>AI115/AE115</f>
        <v>0.1425760582010582</v>
      </c>
      <c r="BP115" s="6">
        <f>S115/AL115</f>
        <v>3.0272952853598012</v>
      </c>
    </row>
    <row r="116" spans="1:68" x14ac:dyDescent="0.3">
      <c r="A116" s="1" t="s">
        <v>318</v>
      </c>
      <c r="B116" s="1" t="s">
        <v>399</v>
      </c>
      <c r="C116" s="6">
        <v>68.180000000000007</v>
      </c>
      <c r="D116" s="6">
        <v>15.46</v>
      </c>
      <c r="E116" s="6">
        <v>3.5649999999999999</v>
      </c>
      <c r="F116" s="6">
        <v>6.9620000000000001E-2</v>
      </c>
      <c r="G116" s="6">
        <v>1.466</v>
      </c>
      <c r="H116" s="6">
        <v>4.0389999999999997</v>
      </c>
      <c r="I116" s="6">
        <v>3.7669999999999999</v>
      </c>
      <c r="J116" s="6">
        <v>1.377</v>
      </c>
      <c r="K116" s="6">
        <v>0.31900000000000001</v>
      </c>
      <c r="L116" s="6">
        <v>0.28470000000000001</v>
      </c>
      <c r="M116" s="6">
        <v>99.80731999999999</v>
      </c>
      <c r="N116" s="17">
        <f t="shared" si="31"/>
        <v>0.4230177637412772</v>
      </c>
      <c r="O116" s="6">
        <v>2.4317871759890859</v>
      </c>
      <c r="P116" s="6">
        <v>437.8</v>
      </c>
      <c r="Q116" s="6"/>
      <c r="R116" s="6">
        <v>5.6250000000000001E-2</v>
      </c>
      <c r="S116" s="6">
        <v>15.06</v>
      </c>
      <c r="T116" s="6">
        <v>5.3819999999999997</v>
      </c>
      <c r="U116" s="6">
        <v>12.58</v>
      </c>
      <c r="V116" s="6">
        <v>0.55679999999999996</v>
      </c>
      <c r="W116" s="6">
        <v>219.1</v>
      </c>
      <c r="X116" s="6">
        <v>1.67</v>
      </c>
      <c r="Y116" s="6">
        <v>0.94933899999999993</v>
      </c>
      <c r="Z116" s="6">
        <v>0.52979999999999994</v>
      </c>
      <c r="AA116" s="6">
        <v>18.2</v>
      </c>
      <c r="AB116" s="6">
        <v>1.661</v>
      </c>
      <c r="AC116" s="6">
        <v>0.109</v>
      </c>
      <c r="AD116" s="6">
        <v>0.3291</v>
      </c>
      <c r="AE116" s="6">
        <v>7.4850000000000003</v>
      </c>
      <c r="AF116" s="6">
        <v>4.702</v>
      </c>
      <c r="AG116" s="6">
        <v>0.12759999999999999</v>
      </c>
      <c r="AH116" s="6">
        <v>1.5269999999999999</v>
      </c>
      <c r="AI116" s="6">
        <v>1.3420000000000001</v>
      </c>
      <c r="AJ116" s="6">
        <v>7.8680000000000003</v>
      </c>
      <c r="AK116" s="6">
        <v>6.0529999999999999</v>
      </c>
      <c r="AL116" s="6">
        <v>4.4420000000000002</v>
      </c>
      <c r="AM116" s="6">
        <v>1.9219999999999999</v>
      </c>
      <c r="AN116" s="6">
        <v>18.03</v>
      </c>
      <c r="AO116" s="6">
        <v>8.1629999999999994E-2</v>
      </c>
      <c r="AP116" s="6">
        <v>6.6870000000000003</v>
      </c>
      <c r="AQ116" s="6">
        <v>1.68</v>
      </c>
      <c r="AR116" s="6">
        <v>0.39889999999999998</v>
      </c>
      <c r="AS116" s="6">
        <v>466.7</v>
      </c>
      <c r="AT116" s="6">
        <v>7.6469999999999996E-2</v>
      </c>
      <c r="AU116" s="6">
        <v>0.25780000000000003</v>
      </c>
      <c r="AV116" s="6">
        <v>1.952</v>
      </c>
      <c r="AW116" s="6">
        <v>1912.3553743780351</v>
      </c>
      <c r="AX116" s="6">
        <v>0.18309999999999998</v>
      </c>
      <c r="AY116" s="6">
        <v>0.14069999999999999</v>
      </c>
      <c r="AZ116" s="6">
        <v>0.37580000000000002</v>
      </c>
      <c r="BA116" s="6">
        <v>63.15</v>
      </c>
      <c r="BB116" s="6">
        <v>0.36369999999999997</v>
      </c>
      <c r="BC116" s="6">
        <v>8.8079999999999998</v>
      </c>
      <c r="BD116" s="6">
        <v>0.93300000000000005</v>
      </c>
      <c r="BE116" s="6">
        <v>47.45</v>
      </c>
      <c r="BF116" s="6">
        <v>119.7</v>
      </c>
      <c r="BG116" s="6">
        <f>AV116/AE116</f>
        <v>0.26078824315297261</v>
      </c>
      <c r="BH116" s="6">
        <f>X116/BD116/1.49</f>
        <v>1.2012919283253125</v>
      </c>
      <c r="BI116" s="6">
        <f>AE116/AQ116/1.55</f>
        <v>2.8744239631336406</v>
      </c>
      <c r="BJ116" s="6">
        <f>AE116/BD116/1.39</f>
        <v>5.7715885169677756</v>
      </c>
      <c r="BK116" s="6">
        <f>S116/BD116/3.6</f>
        <v>4.4837441943551264</v>
      </c>
      <c r="BL116" s="6">
        <f>AB116/BD116/1.5</f>
        <v>1.1868524473026081</v>
      </c>
      <c r="BM116" s="6">
        <f>SUM((Z116/1.02/((AQ116/2.63)*(AB116/3.68))^0.5))</f>
        <v>0.96732877906893711</v>
      </c>
      <c r="BN116" s="6">
        <f>P116/AE116</f>
        <v>58.490313961255843</v>
      </c>
      <c r="BO116" s="6">
        <f>AI116/AE116</f>
        <v>0.17929191716766868</v>
      </c>
      <c r="BP116" s="6">
        <f>S116/AL116</f>
        <v>3.3903647005853217</v>
      </c>
    </row>
    <row r="117" spans="1:68" x14ac:dyDescent="0.3">
      <c r="A117" s="1" t="s">
        <v>405</v>
      </c>
      <c r="B117" s="1" t="s">
        <v>400</v>
      </c>
      <c r="C117" s="6">
        <v>69.88</v>
      </c>
      <c r="D117" s="6">
        <v>15.42</v>
      </c>
      <c r="E117" s="6">
        <v>3.45</v>
      </c>
      <c r="F117" s="6">
        <v>0.05</v>
      </c>
      <c r="G117" s="6">
        <v>1.57</v>
      </c>
      <c r="H117" s="6">
        <v>4</v>
      </c>
      <c r="I117" s="6">
        <v>3.7</v>
      </c>
      <c r="J117" s="6">
        <v>1.1499999999999999</v>
      </c>
      <c r="K117" s="6">
        <v>0.25</v>
      </c>
      <c r="L117" s="6">
        <v>0.08</v>
      </c>
      <c r="M117" s="6">
        <v>100.13</v>
      </c>
      <c r="N117" s="17">
        <f t="shared" si="31"/>
        <v>0.44792218853674659</v>
      </c>
      <c r="O117" s="6">
        <v>2.1974522292993632</v>
      </c>
      <c r="P117" s="6">
        <v>210.5</v>
      </c>
      <c r="Q117" s="6"/>
      <c r="R117" s="6"/>
      <c r="S117" s="6">
        <v>6.2</v>
      </c>
      <c r="T117" s="6">
        <v>8.3000000000000007</v>
      </c>
      <c r="U117" s="6">
        <v>9.4</v>
      </c>
      <c r="V117" s="6"/>
      <c r="W117" s="6">
        <v>2308.6</v>
      </c>
      <c r="X117" s="6"/>
      <c r="Y117" s="6"/>
      <c r="Z117" s="6"/>
      <c r="AA117" s="6">
        <v>14</v>
      </c>
      <c r="AB117" s="6"/>
      <c r="AC117" s="6"/>
      <c r="AD117" s="6"/>
      <c r="AE117" s="6">
        <v>8.1</v>
      </c>
      <c r="AF117" s="6"/>
      <c r="AG117" s="6"/>
      <c r="AH117" s="6">
        <v>2.8</v>
      </c>
      <c r="AI117" s="6">
        <v>1.2</v>
      </c>
      <c r="AJ117" s="6">
        <v>6.7</v>
      </c>
      <c r="AK117" s="6"/>
      <c r="AL117" s="6">
        <v>4.3</v>
      </c>
      <c r="AM117" s="6"/>
      <c r="AN117" s="6">
        <v>14.1</v>
      </c>
      <c r="AO117" s="6"/>
      <c r="AP117" s="6">
        <v>9.8000000000000007</v>
      </c>
      <c r="AQ117" s="6"/>
      <c r="AR117" s="6"/>
      <c r="AS117" s="6">
        <v>485.3</v>
      </c>
      <c r="AT117" s="6"/>
      <c r="AU117" s="6"/>
      <c r="AV117" s="6">
        <v>1.4</v>
      </c>
      <c r="AW117" s="6">
        <v>1498.7111084467358</v>
      </c>
      <c r="AX117" s="6"/>
      <c r="AY117" s="6"/>
      <c r="AZ117" s="6">
        <v>0.5</v>
      </c>
      <c r="BA117" s="6">
        <v>77.2</v>
      </c>
      <c r="BB117" s="6"/>
      <c r="BC117" s="6">
        <v>9.4</v>
      </c>
      <c r="BD117" s="6"/>
      <c r="BE117" s="6">
        <v>36</v>
      </c>
      <c r="BF117" s="6">
        <v>49.9</v>
      </c>
      <c r="BG117" s="6">
        <f>AV117/AE117</f>
        <v>0.1728395061728395</v>
      </c>
      <c r="BH117" s="6"/>
      <c r="BI117" s="6"/>
      <c r="BJ117" s="6"/>
      <c r="BK117" s="6"/>
      <c r="BL117" s="6"/>
      <c r="BM117" s="6"/>
      <c r="BN117" s="6">
        <f>P117/AE117</f>
        <v>25.987654320987655</v>
      </c>
      <c r="BO117" s="6">
        <f>AI117/AE117</f>
        <v>0.14814814814814814</v>
      </c>
      <c r="BP117" s="6">
        <f>S117/AL117</f>
        <v>1.4418604651162792</v>
      </c>
    </row>
    <row r="118" spans="1:68" x14ac:dyDescent="0.3">
      <c r="A118" s="1" t="s">
        <v>404</v>
      </c>
      <c r="B118" s="1" t="s">
        <v>400</v>
      </c>
      <c r="C118" s="6">
        <v>67.260000000000005</v>
      </c>
      <c r="D118" s="6">
        <v>16.96</v>
      </c>
      <c r="E118" s="6">
        <v>4.1399999999999997</v>
      </c>
      <c r="F118" s="6">
        <v>0.04</v>
      </c>
      <c r="G118" s="6">
        <v>1.71</v>
      </c>
      <c r="H118" s="6">
        <v>4.0599999999999996</v>
      </c>
      <c r="I118" s="6">
        <v>4.09</v>
      </c>
      <c r="J118" s="6">
        <v>1.38</v>
      </c>
      <c r="K118" s="6">
        <v>0.28000000000000003</v>
      </c>
      <c r="L118" s="6">
        <v>0.1</v>
      </c>
      <c r="M118" s="6">
        <v>100.46</v>
      </c>
      <c r="N118" s="17">
        <f t="shared" si="31"/>
        <v>0.4240979201292347</v>
      </c>
      <c r="O118" s="6">
        <v>2.4210526315789473</v>
      </c>
      <c r="P118" s="6">
        <v>204.2</v>
      </c>
      <c r="Q118" s="6"/>
      <c r="R118" s="6"/>
      <c r="S118" s="6">
        <v>10.3</v>
      </c>
      <c r="T118" s="6">
        <v>9.6</v>
      </c>
      <c r="U118" s="6">
        <v>14.8</v>
      </c>
      <c r="V118" s="6"/>
      <c r="W118" s="6">
        <v>1730.2</v>
      </c>
      <c r="X118" s="6"/>
      <c r="Y118" s="6"/>
      <c r="Z118" s="6"/>
      <c r="AA118" s="6">
        <v>15</v>
      </c>
      <c r="AB118" s="6"/>
      <c r="AC118" s="6"/>
      <c r="AD118" s="6"/>
      <c r="AE118" s="6">
        <v>9.1999999999999993</v>
      </c>
      <c r="AF118" s="6"/>
      <c r="AG118" s="6"/>
      <c r="AH118" s="6">
        <v>0.9</v>
      </c>
      <c r="AI118" s="6">
        <v>0.9</v>
      </c>
      <c r="AJ118" s="6">
        <v>8.6</v>
      </c>
      <c r="AK118" s="6">
        <v>1.2</v>
      </c>
      <c r="AL118" s="6">
        <v>7.4</v>
      </c>
      <c r="AM118" s="6"/>
      <c r="AN118" s="6">
        <v>10.8</v>
      </c>
      <c r="AO118" s="6"/>
      <c r="AP118" s="6">
        <v>10.8</v>
      </c>
      <c r="AQ118" s="6"/>
      <c r="AR118" s="6"/>
      <c r="AS118" s="6">
        <v>543</v>
      </c>
      <c r="AT118" s="6"/>
      <c r="AU118" s="6"/>
      <c r="AV118" s="6">
        <v>0.8</v>
      </c>
      <c r="AW118" s="6">
        <v>1678.5564414603443</v>
      </c>
      <c r="AX118" s="6"/>
      <c r="AY118" s="6"/>
      <c r="AZ118" s="6">
        <v>0.9</v>
      </c>
      <c r="BA118" s="6">
        <v>90.8</v>
      </c>
      <c r="BB118" s="6"/>
      <c r="BC118" s="6">
        <v>12.9</v>
      </c>
      <c r="BD118" s="6"/>
      <c r="BE118" s="6">
        <v>36.6</v>
      </c>
      <c r="BF118" s="6">
        <v>59.9</v>
      </c>
      <c r="BG118" s="6">
        <f>AV118/AE118</f>
        <v>8.6956521739130446E-2</v>
      </c>
      <c r="BH118" s="6"/>
      <c r="BI118" s="6"/>
      <c r="BJ118" s="6"/>
      <c r="BK118" s="6"/>
      <c r="BL118" s="6"/>
      <c r="BM118" s="6"/>
      <c r="BN118" s="6">
        <f>P118/AE118</f>
        <v>22.195652173913043</v>
      </c>
      <c r="BO118" s="6">
        <f>AI118/AE118</f>
        <v>9.7826086956521743E-2</v>
      </c>
      <c r="BP118" s="6">
        <f>S118/AL118</f>
        <v>1.3918918918918919</v>
      </c>
    </row>
    <row r="119" spans="1:68" x14ac:dyDescent="0.3">
      <c r="A119" s="1" t="s">
        <v>403</v>
      </c>
      <c r="B119" s="1" t="s">
        <v>400</v>
      </c>
      <c r="C119" s="6">
        <v>67.77</v>
      </c>
      <c r="D119" s="6">
        <v>16.04</v>
      </c>
      <c r="E119" s="6">
        <v>3.46</v>
      </c>
      <c r="F119" s="6">
        <v>0.04</v>
      </c>
      <c r="G119" s="6">
        <v>1.54</v>
      </c>
      <c r="H119" s="6">
        <v>4.0999999999999996</v>
      </c>
      <c r="I119" s="6">
        <v>4.42</v>
      </c>
      <c r="J119" s="6">
        <v>0.87</v>
      </c>
      <c r="K119" s="6">
        <v>0.26</v>
      </c>
      <c r="L119" s="6">
        <v>0.08</v>
      </c>
      <c r="M119" s="6">
        <v>100.05</v>
      </c>
      <c r="N119" s="17">
        <f t="shared" si="31"/>
        <v>0.44244203017349965</v>
      </c>
      <c r="O119" s="6">
        <v>2.2467532467532467</v>
      </c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>
        <v>1558.6595527846052</v>
      </c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</row>
    <row r="120" spans="1:68" x14ac:dyDescent="0.3">
      <c r="A120" s="1" t="s">
        <v>401</v>
      </c>
      <c r="B120" s="1" t="s">
        <v>400</v>
      </c>
      <c r="C120" s="6">
        <v>67.27</v>
      </c>
      <c r="D120" s="6">
        <v>16.12</v>
      </c>
      <c r="E120" s="6">
        <v>3.64</v>
      </c>
      <c r="F120" s="6">
        <v>0.04</v>
      </c>
      <c r="G120" s="6">
        <v>1.62</v>
      </c>
      <c r="H120" s="6">
        <v>3.94</v>
      </c>
      <c r="I120" s="6">
        <v>4.42</v>
      </c>
      <c r="J120" s="6">
        <v>0.65</v>
      </c>
      <c r="K120" s="6">
        <v>0.27</v>
      </c>
      <c r="L120" s="6">
        <v>0.12</v>
      </c>
      <c r="M120" s="6">
        <v>99.500000000000014</v>
      </c>
      <c r="N120" s="17">
        <f t="shared" si="31"/>
        <v>0.442424426714914</v>
      </c>
      <c r="O120" s="6">
        <v>2.2469135802469133</v>
      </c>
      <c r="P120" s="6">
        <v>298</v>
      </c>
      <c r="Q120" s="6"/>
      <c r="R120" s="6"/>
      <c r="S120" s="6"/>
      <c r="T120" s="6"/>
      <c r="U120" s="6">
        <v>14</v>
      </c>
      <c r="V120" s="6"/>
      <c r="W120" s="6">
        <v>1886</v>
      </c>
      <c r="X120" s="6"/>
      <c r="Y120" s="6"/>
      <c r="Z120" s="6"/>
      <c r="AA120" s="6">
        <v>15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>
        <v>7</v>
      </c>
      <c r="AL120" s="6"/>
      <c r="AM120" s="6"/>
      <c r="AN120" s="6">
        <v>12</v>
      </c>
      <c r="AO120" s="6"/>
      <c r="AP120" s="6"/>
      <c r="AQ120" s="6"/>
      <c r="AR120" s="6"/>
      <c r="AS120" s="6">
        <v>587</v>
      </c>
      <c r="AT120" s="6"/>
      <c r="AU120" s="6"/>
      <c r="AV120" s="6"/>
      <c r="AW120" s="6">
        <v>1618.6079971224749</v>
      </c>
      <c r="AX120" s="6"/>
      <c r="AY120" s="6"/>
      <c r="AZ120" s="6">
        <v>3</v>
      </c>
      <c r="BA120" s="6">
        <v>75</v>
      </c>
      <c r="BB120" s="6"/>
      <c r="BC120" s="6">
        <v>9</v>
      </c>
      <c r="BD120" s="6"/>
      <c r="BE120" s="6">
        <v>26</v>
      </c>
      <c r="BF120" s="6">
        <v>48</v>
      </c>
      <c r="BG120" s="6"/>
      <c r="BH120" s="6"/>
      <c r="BI120" s="6"/>
      <c r="BJ120" s="6"/>
      <c r="BK120" s="6"/>
      <c r="BL120" s="6"/>
      <c r="BM120" s="6"/>
      <c r="BN120" s="6"/>
      <c r="BO120" s="6"/>
      <c r="BP120" s="6"/>
    </row>
    <row r="121" spans="1:68" x14ac:dyDescent="0.3">
      <c r="A121" s="1" t="s">
        <v>319</v>
      </c>
      <c r="B121" s="1" t="s">
        <v>400</v>
      </c>
      <c r="C121" s="6">
        <v>69</v>
      </c>
      <c r="D121" s="6">
        <v>15.82</v>
      </c>
      <c r="E121" s="6">
        <v>3.27</v>
      </c>
      <c r="F121" s="6">
        <v>0.06</v>
      </c>
      <c r="G121" s="6">
        <v>1.41</v>
      </c>
      <c r="H121" s="6">
        <v>4.72</v>
      </c>
      <c r="I121" s="6">
        <v>3.65</v>
      </c>
      <c r="J121" s="6">
        <v>0.56999999999999995</v>
      </c>
      <c r="K121" s="6">
        <v>0.23</v>
      </c>
      <c r="L121" s="6">
        <v>0.1</v>
      </c>
      <c r="M121" s="6">
        <v>99.78</v>
      </c>
      <c r="N121" s="17">
        <f t="shared" si="31"/>
        <v>0.4346334776984806</v>
      </c>
      <c r="O121" s="6">
        <v>2.3191489361702131</v>
      </c>
      <c r="P121" s="6">
        <v>353</v>
      </c>
      <c r="Q121" s="6"/>
      <c r="R121" s="6"/>
      <c r="S121" s="6"/>
      <c r="T121" s="6"/>
      <c r="U121" s="6">
        <v>16</v>
      </c>
      <c r="V121" s="6"/>
      <c r="W121" s="6">
        <v>454</v>
      </c>
      <c r="X121" s="6"/>
      <c r="Y121" s="6"/>
      <c r="Z121" s="6"/>
      <c r="AA121" s="6">
        <v>16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>
        <v>12</v>
      </c>
      <c r="AL121" s="6"/>
      <c r="AM121" s="6"/>
      <c r="AN121" s="6">
        <v>10</v>
      </c>
      <c r="AO121" s="6"/>
      <c r="AP121" s="6"/>
      <c r="AQ121" s="6"/>
      <c r="AR121" s="6"/>
      <c r="AS121" s="6">
        <v>647</v>
      </c>
      <c r="AT121" s="6"/>
      <c r="AU121" s="6"/>
      <c r="AV121" s="6">
        <v>1</v>
      </c>
      <c r="AW121" s="6">
        <v>1378.8142197709972</v>
      </c>
      <c r="AX121" s="6"/>
      <c r="AY121" s="6"/>
      <c r="AZ121" s="6">
        <v>3</v>
      </c>
      <c r="BA121" s="6">
        <v>66</v>
      </c>
      <c r="BB121" s="6"/>
      <c r="BC121" s="6">
        <v>9</v>
      </c>
      <c r="BD121" s="6"/>
      <c r="BE121" s="6">
        <v>53</v>
      </c>
      <c r="BF121" s="6">
        <v>49</v>
      </c>
      <c r="BG121" s="6"/>
      <c r="BH121" s="6"/>
      <c r="BI121" s="6"/>
      <c r="BJ121" s="6"/>
      <c r="BK121" s="6"/>
      <c r="BL121" s="6"/>
      <c r="BM121" s="6"/>
      <c r="BN121" s="6"/>
      <c r="BO121" s="6"/>
      <c r="BP121" s="6"/>
    </row>
    <row r="122" spans="1:68" x14ac:dyDescent="0.3">
      <c r="A122" s="1" t="s">
        <v>318</v>
      </c>
      <c r="B122" s="1" t="s">
        <v>399</v>
      </c>
      <c r="C122" s="6">
        <v>69.650000000000006</v>
      </c>
      <c r="D122" s="6">
        <v>14.82</v>
      </c>
      <c r="E122" s="6">
        <v>3.02</v>
      </c>
      <c r="F122" s="6">
        <v>0.08</v>
      </c>
      <c r="G122" s="6">
        <v>1.0900000000000001</v>
      </c>
      <c r="H122" s="6">
        <v>3.5</v>
      </c>
      <c r="I122" s="6">
        <v>4.29</v>
      </c>
      <c r="J122" s="6">
        <v>1.77</v>
      </c>
      <c r="K122" s="6">
        <v>0.28000000000000003</v>
      </c>
      <c r="L122" s="6">
        <v>0.08</v>
      </c>
      <c r="M122" s="6">
        <v>99.87</v>
      </c>
      <c r="N122" s="17">
        <f t="shared" si="31"/>
        <v>0.39153845192415854</v>
      </c>
      <c r="O122" s="6">
        <v>2.7706422018348622</v>
      </c>
      <c r="P122" s="6">
        <v>561</v>
      </c>
      <c r="Q122" s="6"/>
      <c r="R122" s="6"/>
      <c r="S122" s="6"/>
      <c r="T122" s="6"/>
      <c r="U122" s="6">
        <v>7</v>
      </c>
      <c r="V122" s="6"/>
      <c r="W122" s="6">
        <v>21</v>
      </c>
      <c r="X122" s="6"/>
      <c r="Y122" s="6"/>
      <c r="Z122" s="6"/>
      <c r="AA122" s="6">
        <v>16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>
        <v>11</v>
      </c>
      <c r="AL122" s="6"/>
      <c r="AM122" s="6"/>
      <c r="AN122" s="6">
        <v>23</v>
      </c>
      <c r="AO122" s="6"/>
      <c r="AP122" s="6"/>
      <c r="AQ122" s="6"/>
      <c r="AR122" s="6"/>
      <c r="AS122" s="6">
        <v>491</v>
      </c>
      <c r="AT122" s="6"/>
      <c r="AU122" s="6"/>
      <c r="AV122" s="6"/>
      <c r="AW122" s="6">
        <v>1678.5564414603443</v>
      </c>
      <c r="AX122" s="6"/>
      <c r="AY122" s="6"/>
      <c r="AZ122" s="6">
        <v>4</v>
      </c>
      <c r="BA122" s="6">
        <v>51</v>
      </c>
      <c r="BB122" s="6"/>
      <c r="BC122" s="6">
        <v>11</v>
      </c>
      <c r="BD122" s="6"/>
      <c r="BE122" s="6">
        <v>50</v>
      </c>
      <c r="BF122" s="6">
        <v>130</v>
      </c>
      <c r="BG122" s="6"/>
      <c r="BH122" s="6"/>
      <c r="BI122" s="6"/>
      <c r="BJ122" s="6"/>
      <c r="BK122" s="6"/>
      <c r="BL122" s="6"/>
      <c r="BM122" s="6"/>
      <c r="BN122" s="6"/>
      <c r="BO122" s="6"/>
      <c r="BP122" s="6"/>
    </row>
    <row r="123" spans="1:68" x14ac:dyDescent="0.3">
      <c r="A123" s="1" t="s">
        <v>398</v>
      </c>
      <c r="B123" s="1" t="s">
        <v>788</v>
      </c>
      <c r="C123" s="6">
        <v>67.67</v>
      </c>
      <c r="D123" s="6">
        <v>17.45</v>
      </c>
      <c r="E123" s="6">
        <v>3.52</v>
      </c>
      <c r="F123" s="6">
        <v>0.03</v>
      </c>
      <c r="G123" s="6">
        <v>1.46</v>
      </c>
      <c r="H123" s="6">
        <v>3.79</v>
      </c>
      <c r="I123" s="6">
        <v>3.85</v>
      </c>
      <c r="J123" s="6">
        <v>1.62</v>
      </c>
      <c r="K123" s="6">
        <v>0.25</v>
      </c>
      <c r="L123" s="6">
        <v>0.1</v>
      </c>
      <c r="M123" s="6">
        <v>100.33999999999999</v>
      </c>
      <c r="N123" s="17">
        <f t="shared" si="31"/>
        <v>0.42511863898491226</v>
      </c>
      <c r="O123" s="6">
        <v>2.4109589041095889</v>
      </c>
      <c r="P123" s="6">
        <v>185.3</v>
      </c>
      <c r="Q123" s="6"/>
      <c r="R123" s="6"/>
      <c r="S123" s="6">
        <v>8.1</v>
      </c>
      <c r="T123" s="6">
        <v>7.1</v>
      </c>
      <c r="U123" s="6">
        <v>9.1</v>
      </c>
      <c r="V123" s="6"/>
      <c r="W123" s="6">
        <v>4498.6000000000004</v>
      </c>
      <c r="X123" s="6"/>
      <c r="Y123" s="6"/>
      <c r="Z123" s="6"/>
      <c r="AA123" s="6">
        <v>15.2</v>
      </c>
      <c r="AB123" s="6"/>
      <c r="AC123" s="6"/>
      <c r="AD123" s="6"/>
      <c r="AE123" s="6">
        <v>6.7</v>
      </c>
      <c r="AF123" s="6"/>
      <c r="AG123" s="6"/>
      <c r="AH123" s="6">
        <v>0.7</v>
      </c>
      <c r="AI123" s="6">
        <v>0.9</v>
      </c>
      <c r="AJ123" s="6">
        <v>9.1</v>
      </c>
      <c r="AK123" s="6">
        <v>0.6</v>
      </c>
      <c r="AL123" s="6">
        <v>1.7</v>
      </c>
      <c r="AM123" s="6"/>
      <c r="AN123" s="6">
        <v>14.6</v>
      </c>
      <c r="AO123" s="6"/>
      <c r="AP123" s="6">
        <v>10.4</v>
      </c>
      <c r="AQ123" s="6"/>
      <c r="AR123" s="6"/>
      <c r="AS123" s="6">
        <v>611.5</v>
      </c>
      <c r="AT123" s="6"/>
      <c r="AU123" s="6"/>
      <c r="AV123" s="6"/>
      <c r="AW123" s="6">
        <v>1498.7111084467358</v>
      </c>
      <c r="AX123" s="6"/>
      <c r="AY123" s="6"/>
      <c r="AZ123" s="6"/>
      <c r="BA123" s="6">
        <v>72.5</v>
      </c>
      <c r="BB123" s="6"/>
      <c r="BC123" s="6">
        <v>7.9</v>
      </c>
      <c r="BD123" s="6"/>
      <c r="BE123" s="6">
        <v>432.4</v>
      </c>
      <c r="BF123" s="6">
        <v>44.6</v>
      </c>
      <c r="BG123" s="6"/>
      <c r="BH123" s="6"/>
      <c r="BI123" s="6"/>
      <c r="BJ123" s="6"/>
      <c r="BK123" s="6"/>
      <c r="BL123" s="6"/>
      <c r="BM123" s="6"/>
      <c r="BN123" s="6">
        <f>P123/AE123</f>
        <v>27.656716417910449</v>
      </c>
      <c r="BO123" s="6">
        <f>AI123/AE123</f>
        <v>0.13432835820895522</v>
      </c>
      <c r="BP123" s="6">
        <f>S123/AL123</f>
        <v>4.7647058823529411</v>
      </c>
    </row>
    <row r="124" spans="1:68" x14ac:dyDescent="0.3">
      <c r="B124" s="1" t="s">
        <v>787</v>
      </c>
      <c r="C124" s="6">
        <f t="shared" ref="C124:M124" si="32">AVERAGE(C115:C123)</f>
        <v>68.317777777777764</v>
      </c>
      <c r="D124" s="6">
        <f t="shared" si="32"/>
        <v>15.985555555555553</v>
      </c>
      <c r="E124" s="6">
        <f t="shared" si="32"/>
        <v>3.5108888888888887</v>
      </c>
      <c r="F124" s="6">
        <f t="shared" si="32"/>
        <v>5.2665555555555556E-2</v>
      </c>
      <c r="G124" s="6">
        <f t="shared" si="32"/>
        <v>1.4989999999999999</v>
      </c>
      <c r="H124" s="6">
        <f t="shared" si="32"/>
        <v>4.1128888888888886</v>
      </c>
      <c r="I124" s="6">
        <f t="shared" si="32"/>
        <v>4.0131111111111117</v>
      </c>
      <c r="J124" s="6">
        <f t="shared" si="32"/>
        <v>1.1066777777777779</v>
      </c>
      <c r="K124" s="6">
        <f t="shared" si="32"/>
        <v>0.26526666666666665</v>
      </c>
      <c r="L124" s="6">
        <f t="shared" si="32"/>
        <v>0.12258888888888889</v>
      </c>
      <c r="M124" s="6">
        <f t="shared" si="32"/>
        <v>99.969754444444447</v>
      </c>
      <c r="N124" s="17">
        <f t="shared" si="31"/>
        <v>0.43220954928657745</v>
      </c>
      <c r="O124" s="6">
        <f>AVERAGE(O115:O123)</f>
        <v>2.357651416904007</v>
      </c>
      <c r="P124" s="6">
        <f>AVERAGE(P115:P123)</f>
        <v>322.11250000000007</v>
      </c>
      <c r="Q124" s="6"/>
      <c r="R124" s="6">
        <f t="shared" ref="R124:BF124" si="33">AVERAGE(R115:R123)</f>
        <v>5.6250000000000001E-2</v>
      </c>
      <c r="S124" s="6">
        <f t="shared" si="33"/>
        <v>10.372000000000002</v>
      </c>
      <c r="T124" s="6">
        <f t="shared" si="33"/>
        <v>7.5061999999999998</v>
      </c>
      <c r="U124" s="6">
        <f t="shared" si="33"/>
        <v>12.36125</v>
      </c>
      <c r="V124" s="6">
        <f t="shared" si="33"/>
        <v>0.39734999999999998</v>
      </c>
      <c r="W124" s="6">
        <f t="shared" si="33"/>
        <v>1489.5374999999999</v>
      </c>
      <c r="X124" s="6">
        <f t="shared" si="33"/>
        <v>1.492</v>
      </c>
      <c r="Y124" s="6">
        <f t="shared" si="33"/>
        <v>0.88176949999999998</v>
      </c>
      <c r="Z124" s="6">
        <f t="shared" si="33"/>
        <v>0.49274999999999997</v>
      </c>
      <c r="AA124" s="6">
        <f t="shared" si="33"/>
        <v>15.487500000000001</v>
      </c>
      <c r="AB124" s="6">
        <f t="shared" si="33"/>
        <v>1.474</v>
      </c>
      <c r="AC124" s="6">
        <f t="shared" si="33"/>
        <v>8.2625000000000004E-2</v>
      </c>
      <c r="AD124" s="6">
        <f t="shared" si="33"/>
        <v>0.30154999999999998</v>
      </c>
      <c r="AE124" s="6">
        <f t="shared" si="33"/>
        <v>7.5066000000000006</v>
      </c>
      <c r="AF124" s="6">
        <f t="shared" si="33"/>
        <v>6.68</v>
      </c>
      <c r="AG124" s="6">
        <f t="shared" si="33"/>
        <v>0.12034999999999998</v>
      </c>
      <c r="AH124" s="6">
        <f t="shared" si="33"/>
        <v>1.2188000000000001</v>
      </c>
      <c r="AI124" s="6">
        <f t="shared" si="33"/>
        <v>1.0408600000000001</v>
      </c>
      <c r="AJ124" s="6">
        <f t="shared" si="33"/>
        <v>7.6728000000000005</v>
      </c>
      <c r="AK124" s="6">
        <f t="shared" si="33"/>
        <v>6.5131428571428573</v>
      </c>
      <c r="AL124" s="6">
        <f t="shared" si="33"/>
        <v>4.3744000000000005</v>
      </c>
      <c r="AM124" s="6">
        <f t="shared" si="33"/>
        <v>1.718</v>
      </c>
      <c r="AN124" s="6">
        <f t="shared" si="33"/>
        <v>13.986749999999999</v>
      </c>
      <c r="AO124" s="6">
        <f t="shared" si="33"/>
        <v>6.411E-2</v>
      </c>
      <c r="AP124" s="6">
        <f t="shared" si="33"/>
        <v>9.0815999999999999</v>
      </c>
      <c r="AQ124" s="6">
        <f t="shared" si="33"/>
        <v>1.492</v>
      </c>
      <c r="AR124" s="6">
        <f t="shared" si="33"/>
        <v>0.36439999999999995</v>
      </c>
      <c r="AS124" s="6">
        <f t="shared" si="33"/>
        <v>557.67499999999995</v>
      </c>
      <c r="AT124" s="6">
        <f t="shared" si="33"/>
        <v>6.4015000000000002E-2</v>
      </c>
      <c r="AU124" s="6">
        <f t="shared" si="33"/>
        <v>0.2329</v>
      </c>
      <c r="AV124" s="6">
        <f t="shared" si="33"/>
        <v>1.17092</v>
      </c>
      <c r="AW124" s="6">
        <f t="shared" si="33"/>
        <v>1590.2324001358834</v>
      </c>
      <c r="AX124" s="6">
        <f t="shared" si="33"/>
        <v>0.14554999999999998</v>
      </c>
      <c r="AY124" s="6">
        <f t="shared" si="33"/>
        <v>0.1293</v>
      </c>
      <c r="AZ124" s="6">
        <f t="shared" si="33"/>
        <v>1.7053714285714285</v>
      </c>
      <c r="BA124" s="6">
        <f t="shared" si="33"/>
        <v>71.67625000000001</v>
      </c>
      <c r="BB124" s="6">
        <f t="shared" si="33"/>
        <v>0.2147</v>
      </c>
      <c r="BC124" s="6">
        <f t="shared" si="33"/>
        <v>9.4253750000000007</v>
      </c>
      <c r="BD124" s="6">
        <f t="shared" si="33"/>
        <v>0.85325000000000006</v>
      </c>
      <c r="BE124" s="6">
        <f t="shared" si="33"/>
        <v>90.736249999999998</v>
      </c>
      <c r="BF124" s="6">
        <f t="shared" si="33"/>
        <v>68.9375</v>
      </c>
      <c r="BG124" s="6">
        <f>AV124/AE124</f>
        <v>0.15598539951509335</v>
      </c>
      <c r="BH124" s="6">
        <f>X124/BD124/1.49</f>
        <v>1.1735625922990853</v>
      </c>
      <c r="BI124" s="6">
        <f>AE124/AQ124/1.55</f>
        <v>3.2459569315921475</v>
      </c>
      <c r="BJ124" s="6">
        <f>AE124/BD124/1.39</f>
        <v>6.3292489360401509</v>
      </c>
      <c r="BK124" s="6">
        <f>S124/BD124/3.6</f>
        <v>3.3766318325357294</v>
      </c>
      <c r="BL124" s="6">
        <f>AB124/BD124/1.5</f>
        <v>1.1516749682586189</v>
      </c>
      <c r="BM124" s="6">
        <f>SUM((Z124/1.02/((AQ124/2.63)*(AB124/3.68))^0.5))</f>
        <v>1.0134331155200134</v>
      </c>
      <c r="BN124" s="6">
        <f>P124/AE124</f>
        <v>42.910572029946984</v>
      </c>
      <c r="BO124" s="6">
        <f>AI124/AE124</f>
        <v>0.13865931313777211</v>
      </c>
      <c r="BP124" s="6">
        <f>S124/AL124</f>
        <v>2.3710680321872717</v>
      </c>
    </row>
    <row r="125" spans="1:68" x14ac:dyDescent="0.3">
      <c r="BG125" s="6"/>
      <c r="BH125" s="6"/>
      <c r="BI125" s="6"/>
      <c r="BJ125" s="6"/>
      <c r="BK125" s="6"/>
      <c r="BL125" s="6"/>
      <c r="BM125" s="6"/>
      <c r="BN125" s="6"/>
      <c r="BO125" s="6"/>
      <c r="BP125" s="6"/>
    </row>
    <row r="126" spans="1:68" x14ac:dyDescent="0.3">
      <c r="B126" s="16" t="s">
        <v>63</v>
      </c>
      <c r="BG126" s="6"/>
      <c r="BH126" s="6"/>
      <c r="BI126" s="6"/>
      <c r="BJ126" s="6"/>
      <c r="BK126" s="6"/>
      <c r="BL126" s="6"/>
      <c r="BM126" s="6"/>
      <c r="BN126" s="6"/>
      <c r="BO126" s="6"/>
      <c r="BP126" s="6"/>
    </row>
    <row r="127" spans="1:68" x14ac:dyDescent="0.3">
      <c r="A127" s="1" t="s">
        <v>322</v>
      </c>
      <c r="B127" s="1" t="s">
        <v>367</v>
      </c>
      <c r="C127" s="6">
        <v>65.02</v>
      </c>
      <c r="D127" s="6">
        <v>17.16</v>
      </c>
      <c r="E127" s="6">
        <v>4.218</v>
      </c>
      <c r="F127" s="6">
        <v>7.5920000000000001E-2</v>
      </c>
      <c r="G127" s="6">
        <v>1.7989999999999999</v>
      </c>
      <c r="H127" s="6">
        <v>5.4630000000000001</v>
      </c>
      <c r="I127" s="6">
        <v>3.8530000000000002</v>
      </c>
      <c r="J127" s="6">
        <v>1.01</v>
      </c>
      <c r="K127" s="6">
        <v>0.29499999999999998</v>
      </c>
      <c r="L127" s="6">
        <v>0.1653</v>
      </c>
      <c r="M127" s="6">
        <v>99.839219999999997</v>
      </c>
      <c r="N127" s="17">
        <f t="shared" ref="N127:N136" si="34">G127/40.3/(G127/40.3+E127/71.85)</f>
        <v>0.43194966107038896</v>
      </c>
      <c r="O127" s="6">
        <v>2.3446359088382436</v>
      </c>
      <c r="P127" s="6">
        <v>283.7</v>
      </c>
      <c r="Q127" s="6"/>
      <c r="R127" s="6"/>
      <c r="S127" s="6">
        <v>15.69</v>
      </c>
      <c r="T127" s="6">
        <v>0.91149999999999998</v>
      </c>
      <c r="U127" s="6">
        <v>3.6419999999999999</v>
      </c>
      <c r="V127" s="6">
        <v>0.17859999999999998</v>
      </c>
      <c r="W127" s="6">
        <v>70.31</v>
      </c>
      <c r="X127" s="6">
        <v>0.27200000000000002</v>
      </c>
      <c r="Y127" s="6">
        <v>0.14249999999999999</v>
      </c>
      <c r="Z127" s="6">
        <v>0.18419999999999997</v>
      </c>
      <c r="AA127" s="6">
        <v>16</v>
      </c>
      <c r="AB127" s="6">
        <v>0.4224</v>
      </c>
      <c r="AC127" s="6">
        <v>6.8110000000000004E-2</v>
      </c>
      <c r="AD127" s="6">
        <v>4.999E-2</v>
      </c>
      <c r="AE127" s="6">
        <v>9.5730000000000004</v>
      </c>
      <c r="AF127" s="6">
        <v>2.7440000000000002</v>
      </c>
      <c r="AG127" s="6">
        <v>2.1079999999999998E-2</v>
      </c>
      <c r="AH127" s="6">
        <v>1.4219999999999999</v>
      </c>
      <c r="AI127" s="6">
        <v>1.365</v>
      </c>
      <c r="AJ127" s="6">
        <v>4.7140000000000004</v>
      </c>
      <c r="AK127" s="6">
        <v>1.9119999999999999</v>
      </c>
      <c r="AL127" s="6">
        <v>4.6150000000000002</v>
      </c>
      <c r="AM127" s="6">
        <v>1.508</v>
      </c>
      <c r="AN127" s="6">
        <v>60.83</v>
      </c>
      <c r="AO127" s="6">
        <v>1.8940000000000002E-2</v>
      </c>
      <c r="AP127" s="6">
        <v>1.629</v>
      </c>
      <c r="AQ127" s="6">
        <v>0.62470000000000003</v>
      </c>
      <c r="AR127" s="6">
        <v>0.1288</v>
      </c>
      <c r="AS127" s="6">
        <v>80.349999999999994</v>
      </c>
      <c r="AT127" s="6">
        <v>0.19419999999999998</v>
      </c>
      <c r="AU127" s="6">
        <v>5.1869999999999999E-2</v>
      </c>
      <c r="AV127" s="6">
        <v>8.1920000000000002</v>
      </c>
      <c r="AW127" s="6">
        <v>1768.4791079671484</v>
      </c>
      <c r="AX127" s="6">
        <v>0.23369999999999999</v>
      </c>
      <c r="AY127" s="6">
        <v>2.4989999999999998E-2</v>
      </c>
      <c r="AZ127" s="6">
        <v>1.53</v>
      </c>
      <c r="BA127" s="6">
        <v>5.0330000000000004</v>
      </c>
      <c r="BB127" s="6">
        <v>0.192</v>
      </c>
      <c r="BC127" s="6">
        <v>1.4119999999999999</v>
      </c>
      <c r="BD127" s="6">
        <v>0.14499999999999999</v>
      </c>
      <c r="BE127" s="6">
        <v>5.6840000000000002</v>
      </c>
      <c r="BF127" s="6">
        <v>55.5</v>
      </c>
      <c r="BG127" s="6">
        <f>AV127/AE127</f>
        <v>0.85574010237125242</v>
      </c>
      <c r="BH127" s="6">
        <f>X127/BD127/1.49</f>
        <v>1.2589678315204815</v>
      </c>
      <c r="BI127" s="6">
        <f>AE127/AQ127/1.55</f>
        <v>9.8865519965712565</v>
      </c>
      <c r="BJ127" s="6">
        <f>AE127/BD127/1.39</f>
        <v>47.496899032498149</v>
      </c>
      <c r="BK127" s="6">
        <f>S127/BD127/3.6</f>
        <v>30.057471264367816</v>
      </c>
      <c r="BL127" s="6">
        <f>AB127/BD127/1.5</f>
        <v>1.9420689655172414</v>
      </c>
      <c r="BM127" s="6">
        <f>SUM((Z127/1.02/((AQ127/2.63)*(AB127/3.68))^0.5))</f>
        <v>1.093688208780454</v>
      </c>
      <c r="BN127" s="6">
        <f>P127/AE127</f>
        <v>29.635432988613807</v>
      </c>
      <c r="BO127" s="6">
        <f>AI127/AE127</f>
        <v>0.14258853024130366</v>
      </c>
      <c r="BP127" s="6">
        <f>S127/AL127</f>
        <v>3.3997833152762729</v>
      </c>
    </row>
    <row r="128" spans="1:68" x14ac:dyDescent="0.3">
      <c r="A128" s="1" t="s">
        <v>321</v>
      </c>
      <c r="B128" s="1" t="s">
        <v>367</v>
      </c>
      <c r="C128" s="6">
        <v>75.83</v>
      </c>
      <c r="D128" s="6">
        <v>12.22</v>
      </c>
      <c r="E128" s="6">
        <v>0.73850000000000005</v>
      </c>
      <c r="F128" s="6">
        <v>1.3050000000000001E-2</v>
      </c>
      <c r="G128" s="6">
        <v>0.27389999999999998</v>
      </c>
      <c r="H128" s="6">
        <v>0.87660000000000005</v>
      </c>
      <c r="I128" s="6">
        <v>3.7909999999999999</v>
      </c>
      <c r="J128" s="6">
        <v>5.5720000000000001</v>
      </c>
      <c r="K128" s="6">
        <v>0.1298</v>
      </c>
      <c r="L128" s="6">
        <v>8.2199999999999995E-2</v>
      </c>
      <c r="M128" s="6">
        <v>99.867050000000006</v>
      </c>
      <c r="N128" s="17">
        <f t="shared" si="34"/>
        <v>0.39804230332698809</v>
      </c>
      <c r="O128" s="6">
        <v>2.6962395034684197</v>
      </c>
      <c r="P128" s="6">
        <v>662.5</v>
      </c>
      <c r="Q128" s="6"/>
      <c r="R128" s="6"/>
      <c r="S128" s="6">
        <v>7.1980000000000004</v>
      </c>
      <c r="T128" s="6">
        <v>1.5609999999999999</v>
      </c>
      <c r="U128" s="6">
        <v>4.2880000000000003</v>
      </c>
      <c r="V128" s="6">
        <v>0.21409999999999998</v>
      </c>
      <c r="W128" s="6">
        <v>92.75</v>
      </c>
      <c r="X128" s="6">
        <v>0.26280000000000003</v>
      </c>
      <c r="Y128" s="6">
        <v>0.17150000000000001</v>
      </c>
      <c r="Z128" s="6">
        <v>0.24669999999999997</v>
      </c>
      <c r="AA128" s="6">
        <v>11.6</v>
      </c>
      <c r="AB128" s="6">
        <v>0.27389999999999998</v>
      </c>
      <c r="AC128" s="6">
        <v>4.1590000000000002E-2</v>
      </c>
      <c r="AD128" s="6">
        <v>5.4420000000000003E-2</v>
      </c>
      <c r="AE128" s="6">
        <v>4.6970000000000001</v>
      </c>
      <c r="AF128" s="6">
        <v>3.8079999999999998</v>
      </c>
      <c r="AG128" s="6">
        <v>2.9700000000000001E-2</v>
      </c>
      <c r="AH128" s="6">
        <v>1.6859999999999999</v>
      </c>
      <c r="AI128" s="6">
        <v>0.88490000000000002</v>
      </c>
      <c r="AJ128" s="6">
        <v>2.1949999999999998</v>
      </c>
      <c r="AK128" s="6">
        <v>2.4390000000000001</v>
      </c>
      <c r="AL128" s="6">
        <v>4.4829999999999997</v>
      </c>
      <c r="AM128" s="6">
        <v>0.68989999999999996</v>
      </c>
      <c r="AN128" s="6">
        <v>56.48</v>
      </c>
      <c r="AO128" s="6">
        <v>1.6879999999999999E-2</v>
      </c>
      <c r="AP128" s="6">
        <v>1.4930000000000001</v>
      </c>
      <c r="AQ128" s="6">
        <v>0.33889999999999998</v>
      </c>
      <c r="AR128" s="6">
        <v>0.1278</v>
      </c>
      <c r="AS128" s="6">
        <v>162.5</v>
      </c>
      <c r="AT128" s="6">
        <v>0.1237</v>
      </c>
      <c r="AU128" s="6">
        <v>4.1149999999999999E-2</v>
      </c>
      <c r="AV128" s="6">
        <v>4.2430000000000003</v>
      </c>
      <c r="AW128" s="6">
        <v>778.13080750554525</v>
      </c>
      <c r="AX128" s="6">
        <v>0.17599999999999999</v>
      </c>
      <c r="AY128" s="6">
        <v>2.7239999999999997E-2</v>
      </c>
      <c r="AZ128" s="6">
        <v>1.149</v>
      </c>
      <c r="BA128" s="6">
        <v>11.78</v>
      </c>
      <c r="BB128" s="6">
        <v>0.68500000000000005</v>
      </c>
      <c r="BC128" s="6">
        <v>1.6140000000000001</v>
      </c>
      <c r="BD128" s="6">
        <v>0.19359999999999999</v>
      </c>
      <c r="BE128" s="6">
        <v>10.15</v>
      </c>
      <c r="BF128" s="6">
        <v>70</v>
      </c>
      <c r="BG128" s="6">
        <f>AV128/AE128</f>
        <v>0.90334255908026406</v>
      </c>
      <c r="BH128" s="6">
        <f>X128/BD128/1.49</f>
        <v>0.91103222585833954</v>
      </c>
      <c r="BI128" s="6">
        <f>AE128/AQ128/1.55</f>
        <v>8.9416423152704674</v>
      </c>
      <c r="BJ128" s="6">
        <f>AE128/BD128/1.39</f>
        <v>17.454218443427077</v>
      </c>
      <c r="BK128" s="6">
        <f>S128/BD128/3.6</f>
        <v>10.327708907254362</v>
      </c>
      <c r="BL128" s="6">
        <f>AB128/BD128/1.5</f>
        <v>0.94318181818181823</v>
      </c>
      <c r="BM128" s="6">
        <f>SUM((Z128/1.02/((AQ128/2.63)*(AB128/3.68))^0.5))</f>
        <v>2.4696701963586709</v>
      </c>
      <c r="BN128" s="6">
        <f>P128/AE128</f>
        <v>141.04747711305089</v>
      </c>
      <c r="BO128" s="6">
        <f>AI128/AE128</f>
        <v>0.18839684905258675</v>
      </c>
      <c r="BP128" s="6">
        <f>S128/AL128</f>
        <v>1.605621235779612</v>
      </c>
    </row>
    <row r="129" spans="1:68" x14ac:dyDescent="0.3">
      <c r="A129" s="1" t="s">
        <v>320</v>
      </c>
      <c r="B129" s="1" t="s">
        <v>367</v>
      </c>
      <c r="C129" s="6">
        <v>72.150000000000006</v>
      </c>
      <c r="D129" s="6">
        <v>12.06</v>
      </c>
      <c r="E129" s="6">
        <v>1.032</v>
      </c>
      <c r="F129" s="6">
        <v>1.8880000000000001E-2</v>
      </c>
      <c r="G129" s="6">
        <v>0.439</v>
      </c>
      <c r="H129" s="6">
        <v>0.81200000000000006</v>
      </c>
      <c r="I129" s="6">
        <v>5.234</v>
      </c>
      <c r="J129" s="6">
        <v>7.21</v>
      </c>
      <c r="K129" s="6">
        <v>0.1653</v>
      </c>
      <c r="L129" s="6">
        <v>0.13450000000000001</v>
      </c>
      <c r="M129" s="6">
        <v>99.675679999999986</v>
      </c>
      <c r="N129" s="17">
        <f t="shared" si="34"/>
        <v>0.43130582817996282</v>
      </c>
      <c r="O129" s="6">
        <v>2.3507972665148062</v>
      </c>
      <c r="P129" s="6">
        <v>691.8</v>
      </c>
      <c r="Q129" s="6"/>
      <c r="R129" s="6"/>
      <c r="S129" s="6">
        <v>12.15</v>
      </c>
      <c r="T129" s="6">
        <v>1.9890000000000001</v>
      </c>
      <c r="U129" s="6">
        <v>4.5960000000000001</v>
      </c>
      <c r="V129" s="6">
        <v>0.21540000000000001</v>
      </c>
      <c r="W129" s="6">
        <v>1430</v>
      </c>
      <c r="X129" s="6">
        <v>0.50880000000000003</v>
      </c>
      <c r="Y129" s="6">
        <v>0.31160000000000004</v>
      </c>
      <c r="Z129" s="6">
        <v>0.20649999999999999</v>
      </c>
      <c r="AA129" s="6">
        <v>12.2</v>
      </c>
      <c r="AB129" s="6">
        <v>0.52029999999999998</v>
      </c>
      <c r="AC129" s="6">
        <v>2.945E-2</v>
      </c>
      <c r="AD129" s="6">
        <v>0.1027</v>
      </c>
      <c r="AE129" s="6">
        <v>6.8650000000000002</v>
      </c>
      <c r="AF129" s="6">
        <v>3.8319999999999999</v>
      </c>
      <c r="AG129" s="6">
        <v>4.5840000000000006E-2</v>
      </c>
      <c r="AH129" s="6">
        <v>1.0489999999999999</v>
      </c>
      <c r="AI129" s="6">
        <v>1.0740000000000001</v>
      </c>
      <c r="AJ129" s="6">
        <v>4.0730000000000004</v>
      </c>
      <c r="AK129" s="6">
        <v>2.5880000000000001</v>
      </c>
      <c r="AL129" s="6">
        <v>5.0549999999999997</v>
      </c>
      <c r="AM129" s="6">
        <v>1.2390000000000001</v>
      </c>
      <c r="AN129" s="6">
        <v>42.61</v>
      </c>
      <c r="AO129" s="6">
        <v>1.4E-2</v>
      </c>
      <c r="AP129" s="6">
        <v>1.6559999999999999</v>
      </c>
      <c r="AQ129" s="6">
        <v>0.65179999999999993</v>
      </c>
      <c r="AR129" s="6">
        <v>0.2031</v>
      </c>
      <c r="AS129" s="6">
        <v>156.9</v>
      </c>
      <c r="AT129" s="6">
        <v>0.1077</v>
      </c>
      <c r="AU129" s="6">
        <v>8.0759999999999998E-2</v>
      </c>
      <c r="AV129" s="6">
        <v>3.8039999999999998</v>
      </c>
      <c r="AW129" s="6">
        <v>990.94778490498175</v>
      </c>
      <c r="AX129" s="6">
        <v>0.1704</v>
      </c>
      <c r="AY129" s="6">
        <v>4.8590000000000001E-2</v>
      </c>
      <c r="AZ129" s="6">
        <v>0.31289999999999996</v>
      </c>
      <c r="BA129" s="6">
        <v>19.03</v>
      </c>
      <c r="BB129" s="6">
        <v>0.27439999999999998</v>
      </c>
      <c r="BC129" s="6">
        <v>3.0489999999999999</v>
      </c>
      <c r="BD129" s="6">
        <v>0.315</v>
      </c>
      <c r="BE129" s="6">
        <v>8.9169999999999998</v>
      </c>
      <c r="BF129" s="6">
        <v>71.900000000000006</v>
      </c>
      <c r="BG129" s="6">
        <f>AV129/AE129</f>
        <v>0.55411507647487246</v>
      </c>
      <c r="BH129" s="6">
        <f>X129/BD129/1.49</f>
        <v>1.0840524129114735</v>
      </c>
      <c r="BI129" s="6">
        <f>AE129/AQ129/1.55</f>
        <v>6.7950786407863095</v>
      </c>
      <c r="BJ129" s="6">
        <f>AE129/BD129/1.39</f>
        <v>15.678885463058126</v>
      </c>
      <c r="BK129" s="6">
        <f>S129/BD129/3.6</f>
        <v>10.714285714285714</v>
      </c>
      <c r="BL129" s="6">
        <f>AB129/BD129/1.5</f>
        <v>1.1011640211640212</v>
      </c>
      <c r="BM129" s="6">
        <f>SUM((Z129/1.02/((AQ129/2.63)*(AB129/3.68))^0.5))</f>
        <v>1.0815275250977312</v>
      </c>
      <c r="BN129" s="6">
        <f>P129/AE129</f>
        <v>100.77203204661325</v>
      </c>
      <c r="BO129" s="6">
        <f>AI129/AE129</f>
        <v>0.15644573925710123</v>
      </c>
      <c r="BP129" s="6">
        <f>S129/AL129</f>
        <v>2.4035608308605343</v>
      </c>
    </row>
    <row r="130" spans="1:68" x14ac:dyDescent="0.3">
      <c r="A130" s="1" t="s">
        <v>410</v>
      </c>
      <c r="B130" s="1" t="s">
        <v>367</v>
      </c>
      <c r="C130" s="6">
        <v>71.05</v>
      </c>
      <c r="D130" s="6">
        <v>14.8</v>
      </c>
      <c r="E130" s="6">
        <v>2.06</v>
      </c>
      <c r="F130" s="6"/>
      <c r="G130" s="6">
        <v>0.98</v>
      </c>
      <c r="H130" s="6">
        <v>3.36</v>
      </c>
      <c r="I130" s="6">
        <v>3.21</v>
      </c>
      <c r="J130" s="6">
        <v>2.65</v>
      </c>
      <c r="K130" s="6">
        <v>0.2</v>
      </c>
      <c r="L130" s="6">
        <v>0.11</v>
      </c>
      <c r="M130" s="6">
        <v>99.47</v>
      </c>
      <c r="N130" s="17">
        <f t="shared" si="34"/>
        <v>0.45892290345497322</v>
      </c>
      <c r="O130" s="6">
        <v>2.1020408163265305</v>
      </c>
      <c r="P130" s="6">
        <v>482</v>
      </c>
      <c r="Q130" s="6"/>
      <c r="R130" s="6"/>
      <c r="S130" s="6">
        <v>6</v>
      </c>
      <c r="T130" s="6">
        <v>7</v>
      </c>
      <c r="U130" s="6">
        <v>36</v>
      </c>
      <c r="V130" s="6"/>
      <c r="W130" s="6">
        <v>34</v>
      </c>
      <c r="X130" s="6"/>
      <c r="Y130" s="6"/>
      <c r="Z130" s="6"/>
      <c r="AA130" s="6"/>
      <c r="AB130" s="6"/>
      <c r="AC130" s="6"/>
      <c r="AD130" s="6"/>
      <c r="AE130" s="6">
        <v>4</v>
      </c>
      <c r="AF130" s="6"/>
      <c r="AG130" s="6"/>
      <c r="AH130" s="6"/>
      <c r="AI130" s="6">
        <v>2</v>
      </c>
      <c r="AJ130" s="6"/>
      <c r="AK130" s="6">
        <v>1</v>
      </c>
      <c r="AL130" s="6">
        <v>3</v>
      </c>
      <c r="AM130" s="6"/>
      <c r="AN130" s="6">
        <v>38</v>
      </c>
      <c r="AO130" s="6"/>
      <c r="AP130" s="6"/>
      <c r="AQ130" s="6"/>
      <c r="AR130" s="6"/>
      <c r="AS130" s="6">
        <v>395</v>
      </c>
      <c r="AT130" s="6"/>
      <c r="AU130" s="6"/>
      <c r="AV130" s="6">
        <v>2</v>
      </c>
      <c r="AW130" s="6">
        <v>1198.9688867573886</v>
      </c>
      <c r="AX130" s="6"/>
      <c r="AY130" s="6"/>
      <c r="AZ130" s="6">
        <v>1</v>
      </c>
      <c r="BA130" s="6"/>
      <c r="BB130" s="6"/>
      <c r="BC130" s="6">
        <v>7</v>
      </c>
      <c r="BD130" s="6"/>
      <c r="BE130" s="6">
        <v>15</v>
      </c>
      <c r="BF130" s="6">
        <v>73</v>
      </c>
      <c r="BG130" s="6">
        <f>AV130/AE130</f>
        <v>0.5</v>
      </c>
      <c r="BH130" s="6"/>
      <c r="BI130" s="6"/>
      <c r="BJ130" s="6"/>
      <c r="BK130" s="6"/>
      <c r="BL130" s="6"/>
      <c r="BM130" s="6"/>
      <c r="BN130" s="6">
        <f>P130/AE130</f>
        <v>120.5</v>
      </c>
      <c r="BO130" s="6">
        <f>AI130/AE130</f>
        <v>0.5</v>
      </c>
      <c r="BP130" s="6">
        <f>S130/AL130</f>
        <v>2</v>
      </c>
    </row>
    <row r="131" spans="1:68" x14ac:dyDescent="0.3">
      <c r="A131" s="1" t="s">
        <v>409</v>
      </c>
      <c r="B131" s="1" t="s">
        <v>367</v>
      </c>
      <c r="C131" s="6">
        <v>72.25</v>
      </c>
      <c r="D131" s="6">
        <v>14.15</v>
      </c>
      <c r="E131" s="6">
        <v>2.4699999999999998</v>
      </c>
      <c r="F131" s="6">
        <v>7.0000000000000007E-2</v>
      </c>
      <c r="G131" s="6">
        <v>1.1399999999999999</v>
      </c>
      <c r="H131" s="6">
        <v>2.25</v>
      </c>
      <c r="I131" s="6">
        <v>3.16</v>
      </c>
      <c r="J131" s="6">
        <v>2.95</v>
      </c>
      <c r="K131" s="6">
        <v>0.23</v>
      </c>
      <c r="L131" s="6">
        <v>7.0000000000000007E-2</v>
      </c>
      <c r="M131" s="6">
        <v>99.89</v>
      </c>
      <c r="N131" s="17">
        <f t="shared" si="34"/>
        <v>0.4514136125654451</v>
      </c>
      <c r="O131" s="6">
        <v>2.1666666666666665</v>
      </c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>
        <v>1378.8142197709972</v>
      </c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</row>
    <row r="132" spans="1:68" x14ac:dyDescent="0.3">
      <c r="A132" s="1" t="s">
        <v>320</v>
      </c>
      <c r="B132" s="1" t="s">
        <v>367</v>
      </c>
      <c r="C132" s="6">
        <v>75.959999999999994</v>
      </c>
      <c r="D132" s="6">
        <v>12.13</v>
      </c>
      <c r="E132" s="6">
        <v>0.92</v>
      </c>
      <c r="F132" s="6">
        <v>0.02</v>
      </c>
      <c r="G132" s="6">
        <v>0.36</v>
      </c>
      <c r="H132" s="6">
        <v>0.66</v>
      </c>
      <c r="I132" s="6">
        <v>3.38</v>
      </c>
      <c r="J132" s="6">
        <v>4.5999999999999996</v>
      </c>
      <c r="K132" s="6">
        <v>0.13</v>
      </c>
      <c r="L132" s="6">
        <v>0.03</v>
      </c>
      <c r="M132" s="6">
        <v>98.959999999999965</v>
      </c>
      <c r="N132" s="17">
        <f t="shared" si="34"/>
        <v>0.41094976327412536</v>
      </c>
      <c r="O132" s="6">
        <v>2.5555555555555558</v>
      </c>
      <c r="P132" s="6">
        <v>650</v>
      </c>
      <c r="Q132" s="6"/>
      <c r="R132" s="6"/>
      <c r="S132" s="6"/>
      <c r="T132" s="6"/>
      <c r="U132" s="6"/>
      <c r="V132" s="6"/>
      <c r="W132" s="6">
        <v>1098</v>
      </c>
      <c r="X132" s="6"/>
      <c r="Y132" s="6"/>
      <c r="Z132" s="6"/>
      <c r="AA132" s="6">
        <v>8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>
        <v>3</v>
      </c>
      <c r="AL132" s="6">
        <v>1</v>
      </c>
      <c r="AM132" s="6"/>
      <c r="AN132" s="6">
        <v>40</v>
      </c>
      <c r="AO132" s="6"/>
      <c r="AP132" s="6"/>
      <c r="AQ132" s="6"/>
      <c r="AR132" s="6"/>
      <c r="AS132" s="6">
        <v>161</v>
      </c>
      <c r="AT132" s="6"/>
      <c r="AU132" s="6"/>
      <c r="AV132" s="6"/>
      <c r="AW132" s="6">
        <v>779.32977639230262</v>
      </c>
      <c r="AX132" s="6"/>
      <c r="AY132" s="6"/>
      <c r="AZ132" s="6"/>
      <c r="BA132" s="6">
        <v>20</v>
      </c>
      <c r="BB132" s="6"/>
      <c r="BC132" s="6">
        <v>6</v>
      </c>
      <c r="BD132" s="6"/>
      <c r="BE132" s="6">
        <v>10</v>
      </c>
      <c r="BF132" s="6">
        <v>72</v>
      </c>
      <c r="BG132" s="6"/>
      <c r="BH132" s="6"/>
      <c r="BI132" s="6"/>
      <c r="BJ132" s="6"/>
      <c r="BK132" s="6"/>
      <c r="BL132" s="6"/>
      <c r="BM132" s="6"/>
      <c r="BN132" s="6"/>
      <c r="BO132" s="6"/>
      <c r="BP132" s="6"/>
    </row>
    <row r="133" spans="1:68" x14ac:dyDescent="0.3">
      <c r="A133" s="1" t="s">
        <v>51</v>
      </c>
      <c r="B133" s="1" t="s">
        <v>367</v>
      </c>
      <c r="C133" s="6">
        <v>76.67</v>
      </c>
      <c r="D133" s="6">
        <v>12.37</v>
      </c>
      <c r="E133" s="6">
        <v>0.8899999999999999</v>
      </c>
      <c r="F133" s="6">
        <v>0.01</v>
      </c>
      <c r="G133" s="6">
        <v>0.28000000000000003</v>
      </c>
      <c r="H133" s="6">
        <v>0.84</v>
      </c>
      <c r="I133" s="6">
        <v>3.09</v>
      </c>
      <c r="J133" s="6">
        <v>4.93</v>
      </c>
      <c r="K133" s="6">
        <v>0.11</v>
      </c>
      <c r="L133" s="6">
        <v>0.01</v>
      </c>
      <c r="M133" s="6">
        <v>99.760000000000034</v>
      </c>
      <c r="N133" s="17">
        <f t="shared" si="34"/>
        <v>0.35934625346074844</v>
      </c>
      <c r="O133" s="6">
        <v>3.1785714285714279</v>
      </c>
      <c r="P133" s="6">
        <v>765</v>
      </c>
      <c r="Q133" s="6"/>
      <c r="R133" s="6"/>
      <c r="S133" s="6"/>
      <c r="T133" s="6"/>
      <c r="U133" s="6"/>
      <c r="V133" s="6"/>
      <c r="W133" s="6">
        <v>129</v>
      </c>
      <c r="X133" s="6"/>
      <c r="Y133" s="6"/>
      <c r="Z133" s="6"/>
      <c r="AA133" s="6">
        <v>11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>
        <v>8</v>
      </c>
      <c r="AL133" s="6"/>
      <c r="AM133" s="6"/>
      <c r="AN133" s="6">
        <v>58</v>
      </c>
      <c r="AO133" s="6"/>
      <c r="AP133" s="6"/>
      <c r="AQ133" s="6"/>
      <c r="AR133" s="6"/>
      <c r="AS133" s="6">
        <v>203</v>
      </c>
      <c r="AT133" s="6"/>
      <c r="AU133" s="6"/>
      <c r="AV133" s="6"/>
      <c r="AW133" s="6">
        <v>659.43288771656376</v>
      </c>
      <c r="AX133" s="6"/>
      <c r="AY133" s="6"/>
      <c r="AZ133" s="6">
        <v>2</v>
      </c>
      <c r="BA133" s="6">
        <v>13</v>
      </c>
      <c r="BB133" s="6"/>
      <c r="BC133" s="6">
        <v>3</v>
      </c>
      <c r="BD133" s="6"/>
      <c r="BE133" s="6">
        <v>18</v>
      </c>
      <c r="BF133" s="6">
        <v>74</v>
      </c>
      <c r="BG133" s="6"/>
      <c r="BH133" s="6"/>
      <c r="BI133" s="6"/>
      <c r="BJ133" s="6"/>
      <c r="BK133" s="6"/>
      <c r="BL133" s="6"/>
      <c r="BM133" s="6"/>
      <c r="BN133" s="6"/>
      <c r="BO133" s="6"/>
      <c r="BP133" s="6"/>
    </row>
    <row r="134" spans="1:68" x14ac:dyDescent="0.3">
      <c r="A134" s="1" t="s">
        <v>408</v>
      </c>
      <c r="B134" s="1" t="s">
        <v>367</v>
      </c>
      <c r="C134" s="6">
        <v>77.03</v>
      </c>
      <c r="D134" s="6">
        <v>12.13</v>
      </c>
      <c r="E134" s="6">
        <v>0.51</v>
      </c>
      <c r="F134" s="6">
        <v>0.02</v>
      </c>
      <c r="G134" s="6">
        <v>0.09</v>
      </c>
      <c r="H134" s="6">
        <v>0.49</v>
      </c>
      <c r="I134" s="6">
        <v>3.02</v>
      </c>
      <c r="J134" s="6">
        <v>5.54</v>
      </c>
      <c r="K134" s="6">
        <v>0.08</v>
      </c>
      <c r="L134" s="6">
        <v>0.02</v>
      </c>
      <c r="M134" s="6">
        <v>99.149999999999991</v>
      </c>
      <c r="N134" s="17">
        <f t="shared" si="34"/>
        <v>0.23932715261200244</v>
      </c>
      <c r="O134" s="6">
        <v>5.666666666666667</v>
      </c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>
        <v>479.58755470295552</v>
      </c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</row>
    <row r="135" spans="1:68" x14ac:dyDescent="0.3">
      <c r="A135" s="1" t="s">
        <v>407</v>
      </c>
      <c r="B135" s="1" t="s">
        <v>367</v>
      </c>
      <c r="C135" s="6">
        <v>77.55</v>
      </c>
      <c r="D135" s="6">
        <v>12.3</v>
      </c>
      <c r="E135" s="6">
        <v>0.48</v>
      </c>
      <c r="F135" s="6"/>
      <c r="G135" s="6">
        <v>0.38</v>
      </c>
      <c r="H135" s="6">
        <v>1.1100000000000001</v>
      </c>
      <c r="I135" s="6">
        <v>3.11</v>
      </c>
      <c r="J135" s="6">
        <v>3.64</v>
      </c>
      <c r="K135" s="6">
        <v>0.12</v>
      </c>
      <c r="L135" s="6">
        <v>0.08</v>
      </c>
      <c r="M135" s="6">
        <v>100.11</v>
      </c>
      <c r="N135" s="17">
        <f t="shared" si="34"/>
        <v>0.58531095247282794</v>
      </c>
      <c r="O135" s="6">
        <v>1.263157894736842</v>
      </c>
      <c r="P135" s="6">
        <v>593</v>
      </c>
      <c r="Q135" s="6"/>
      <c r="R135" s="6"/>
      <c r="S135" s="6">
        <v>22</v>
      </c>
      <c r="T135" s="6">
        <v>3</v>
      </c>
      <c r="U135" s="6"/>
      <c r="V135" s="6"/>
      <c r="W135" s="6">
        <v>157</v>
      </c>
      <c r="X135" s="6"/>
      <c r="Y135" s="6"/>
      <c r="Z135" s="6"/>
      <c r="AA135" s="6"/>
      <c r="AB135" s="6"/>
      <c r="AC135" s="6"/>
      <c r="AD135" s="6"/>
      <c r="AE135" s="6">
        <v>9</v>
      </c>
      <c r="AF135" s="6"/>
      <c r="AG135" s="6"/>
      <c r="AH135" s="6"/>
      <c r="AI135" s="6">
        <v>2</v>
      </c>
      <c r="AJ135" s="6"/>
      <c r="AK135" s="6"/>
      <c r="AL135" s="6">
        <v>3</v>
      </c>
      <c r="AM135" s="6"/>
      <c r="AN135" s="6">
        <v>56</v>
      </c>
      <c r="AO135" s="6"/>
      <c r="AP135" s="6"/>
      <c r="AQ135" s="6"/>
      <c r="AR135" s="6"/>
      <c r="AS135" s="6">
        <v>175</v>
      </c>
      <c r="AT135" s="6"/>
      <c r="AU135" s="6"/>
      <c r="AV135" s="6">
        <v>6</v>
      </c>
      <c r="AW135" s="6">
        <v>719.38133205443319</v>
      </c>
      <c r="AX135" s="6"/>
      <c r="AY135" s="6"/>
      <c r="AZ135" s="6">
        <v>2</v>
      </c>
      <c r="BA135" s="6">
        <v>9</v>
      </c>
      <c r="BB135" s="6"/>
      <c r="BC135" s="6">
        <v>5</v>
      </c>
      <c r="BD135" s="6"/>
      <c r="BE135" s="6">
        <v>14</v>
      </c>
      <c r="BF135" s="6">
        <v>78</v>
      </c>
      <c r="BG135" s="6">
        <f>AV135/AE135</f>
        <v>0.66666666666666663</v>
      </c>
      <c r="BH135" s="6"/>
      <c r="BI135" s="6"/>
      <c r="BJ135" s="6"/>
      <c r="BK135" s="6"/>
      <c r="BL135" s="6"/>
      <c r="BM135" s="6"/>
      <c r="BN135" s="6">
        <f>P135/AE135</f>
        <v>65.888888888888886</v>
      </c>
      <c r="BO135" s="6">
        <f>AI135/AE135</f>
        <v>0.22222222222222221</v>
      </c>
      <c r="BP135" s="6">
        <f>S135/AL135</f>
        <v>7.333333333333333</v>
      </c>
    </row>
    <row r="136" spans="1:68" x14ac:dyDescent="0.3">
      <c r="B136" s="1" t="s">
        <v>787</v>
      </c>
      <c r="C136" s="6">
        <f t="shared" ref="C136:M136" si="35">AVERAGE(C127:C135)</f>
        <v>73.723333333333329</v>
      </c>
      <c r="D136" s="6">
        <f t="shared" si="35"/>
        <v>13.257777777777779</v>
      </c>
      <c r="E136" s="6">
        <f t="shared" si="35"/>
        <v>1.4798333333333333</v>
      </c>
      <c r="F136" s="6">
        <f t="shared" si="35"/>
        <v>3.2550000000000003E-2</v>
      </c>
      <c r="G136" s="6">
        <f t="shared" si="35"/>
        <v>0.63798888888888894</v>
      </c>
      <c r="H136" s="6">
        <f t="shared" si="35"/>
        <v>1.7624</v>
      </c>
      <c r="I136" s="6">
        <f t="shared" si="35"/>
        <v>3.5386666666666664</v>
      </c>
      <c r="J136" s="6">
        <f t="shared" si="35"/>
        <v>4.2335555555555553</v>
      </c>
      <c r="K136" s="6">
        <f t="shared" si="35"/>
        <v>0.16223333333333334</v>
      </c>
      <c r="L136" s="6">
        <f t="shared" si="35"/>
        <v>7.8000000000000014E-2</v>
      </c>
      <c r="M136" s="6">
        <f t="shared" si="35"/>
        <v>99.635772222222215</v>
      </c>
      <c r="N136" s="17">
        <f t="shared" si="34"/>
        <v>0.43459327724737412</v>
      </c>
      <c r="O136" s="6">
        <f>AVERAGE(O127:O135)</f>
        <v>2.7027035230383509</v>
      </c>
      <c r="P136" s="6">
        <f>AVERAGE(P127:P135)</f>
        <v>589.71428571428567</v>
      </c>
      <c r="Q136" s="6"/>
      <c r="R136" s="6"/>
      <c r="S136" s="6">
        <f t="shared" ref="S136:BF136" si="36">AVERAGE(S127:S135)</f>
        <v>12.6076</v>
      </c>
      <c r="T136" s="6">
        <f t="shared" si="36"/>
        <v>2.8923000000000001</v>
      </c>
      <c r="U136" s="6">
        <f t="shared" si="36"/>
        <v>12.131499999999999</v>
      </c>
      <c r="V136" s="6">
        <f t="shared" si="36"/>
        <v>0.20269999999999999</v>
      </c>
      <c r="W136" s="6">
        <f t="shared" si="36"/>
        <v>430.15142857142854</v>
      </c>
      <c r="X136" s="6">
        <f t="shared" si="36"/>
        <v>0.34786666666666671</v>
      </c>
      <c r="Y136" s="6">
        <f t="shared" si="36"/>
        <v>0.20853333333333335</v>
      </c>
      <c r="Z136" s="6">
        <f t="shared" si="36"/>
        <v>0.21246666666666666</v>
      </c>
      <c r="AA136" s="6">
        <f t="shared" si="36"/>
        <v>11.76</v>
      </c>
      <c r="AB136" s="6">
        <f t="shared" si="36"/>
        <v>0.4055333333333333</v>
      </c>
      <c r="AC136" s="6">
        <f t="shared" si="36"/>
        <v>4.6383333333333332E-2</v>
      </c>
      <c r="AD136" s="6">
        <f t="shared" si="36"/>
        <v>6.9036666666666677E-2</v>
      </c>
      <c r="AE136" s="6">
        <f t="shared" si="36"/>
        <v>6.827</v>
      </c>
      <c r="AF136" s="6">
        <f t="shared" si="36"/>
        <v>3.4613333333333336</v>
      </c>
      <c r="AG136" s="6">
        <f t="shared" si="36"/>
        <v>3.2206666666666668E-2</v>
      </c>
      <c r="AH136" s="6">
        <f t="shared" si="36"/>
        <v>1.3856666666666666</v>
      </c>
      <c r="AI136" s="6">
        <f t="shared" si="36"/>
        <v>1.46478</v>
      </c>
      <c r="AJ136" s="6">
        <f t="shared" si="36"/>
        <v>3.6606666666666672</v>
      </c>
      <c r="AK136" s="6">
        <f t="shared" si="36"/>
        <v>3.1564999999999999</v>
      </c>
      <c r="AL136" s="6">
        <f t="shared" si="36"/>
        <v>3.5254999999999996</v>
      </c>
      <c r="AM136" s="6">
        <f t="shared" si="36"/>
        <v>1.1456333333333333</v>
      </c>
      <c r="AN136" s="6">
        <f t="shared" si="36"/>
        <v>50.274285714285718</v>
      </c>
      <c r="AO136" s="6">
        <f t="shared" si="36"/>
        <v>1.6606666666666669E-2</v>
      </c>
      <c r="AP136" s="6">
        <f t="shared" si="36"/>
        <v>1.5926666666666665</v>
      </c>
      <c r="AQ136" s="6">
        <f t="shared" si="36"/>
        <v>0.53846666666666665</v>
      </c>
      <c r="AR136" s="6">
        <f t="shared" si="36"/>
        <v>0.15323333333333333</v>
      </c>
      <c r="AS136" s="6">
        <f t="shared" si="36"/>
        <v>190.53571428571428</v>
      </c>
      <c r="AT136" s="6">
        <f t="shared" si="36"/>
        <v>0.14186666666666667</v>
      </c>
      <c r="AU136" s="6">
        <f t="shared" si="36"/>
        <v>5.7926666666666661E-2</v>
      </c>
      <c r="AV136" s="6">
        <f t="shared" si="36"/>
        <v>4.8478000000000003</v>
      </c>
      <c r="AW136" s="6">
        <f t="shared" si="36"/>
        <v>972.56359530803502</v>
      </c>
      <c r="AX136" s="6">
        <f t="shared" si="36"/>
        <v>0.19336666666666666</v>
      </c>
      <c r="AY136" s="6">
        <f t="shared" si="36"/>
        <v>3.3606666666666667E-2</v>
      </c>
      <c r="AZ136" s="6">
        <f t="shared" si="36"/>
        <v>1.3319833333333333</v>
      </c>
      <c r="BA136" s="6">
        <f t="shared" si="36"/>
        <v>12.973833333333333</v>
      </c>
      <c r="BB136" s="6">
        <f t="shared" si="36"/>
        <v>0.38379999999999997</v>
      </c>
      <c r="BC136" s="6">
        <f t="shared" si="36"/>
        <v>3.8678571428571429</v>
      </c>
      <c r="BD136" s="6">
        <f t="shared" si="36"/>
        <v>0.21786666666666665</v>
      </c>
      <c r="BE136" s="6">
        <f t="shared" si="36"/>
        <v>11.678714285714287</v>
      </c>
      <c r="BF136" s="6">
        <f t="shared" si="36"/>
        <v>70.628571428571419</v>
      </c>
      <c r="BG136" s="6">
        <f>AV136/AE136</f>
        <v>0.7100922806503589</v>
      </c>
      <c r="BH136" s="6">
        <f>X136/BD136/1.49</f>
        <v>1.0716075345222744</v>
      </c>
      <c r="BI136" s="6">
        <f>AE136/AQ136/1.55</f>
        <v>8.1797377659383272</v>
      </c>
      <c r="BJ136" s="6">
        <f>AE136/BD136/1.39</f>
        <v>22.543654183140639</v>
      </c>
      <c r="BK136" s="6">
        <f>S136/BD136/3.6</f>
        <v>16.074561403508774</v>
      </c>
      <c r="BL136" s="6">
        <f>AB136/BD136/1.5</f>
        <v>1.2409220726234189</v>
      </c>
      <c r="BM136" s="6">
        <f>SUM((Z136/1.02/((AQ136/2.63)*(AB136/3.68))^0.5))</f>
        <v>1.3867549527472318</v>
      </c>
      <c r="BN136" s="6">
        <f>P136/AE136</f>
        <v>86.379710812111568</v>
      </c>
      <c r="BO136" s="6">
        <f>AI136/AE136</f>
        <v>0.21455690640105463</v>
      </c>
      <c r="BP136" s="6">
        <f>S136/AL136</f>
        <v>3.5761168628563329</v>
      </c>
    </row>
    <row r="138" spans="1:68" x14ac:dyDescent="0.3">
      <c r="A138" s="1" t="s">
        <v>786</v>
      </c>
      <c r="B138" s="1" t="s">
        <v>785</v>
      </c>
    </row>
    <row r="139" spans="1:68" x14ac:dyDescent="0.3">
      <c r="A139" s="1">
        <v>0</v>
      </c>
      <c r="B139" s="1">
        <f t="shared" ref="B139:B149" si="37">100-A139</f>
        <v>100</v>
      </c>
      <c r="C139" s="6">
        <v>48.73</v>
      </c>
      <c r="D139" s="6">
        <v>16.68</v>
      </c>
      <c r="E139" s="6">
        <v>7.85</v>
      </c>
      <c r="F139" s="6">
        <v>0.182</v>
      </c>
      <c r="G139" s="6">
        <v>8.43</v>
      </c>
      <c r="H139" s="6">
        <v>12.52</v>
      </c>
      <c r="I139" s="6">
        <v>2.37</v>
      </c>
      <c r="J139" s="6">
        <v>1.01</v>
      </c>
      <c r="K139" s="6">
        <v>0.6</v>
      </c>
      <c r="L139" s="6">
        <v>0.14000000000000001</v>
      </c>
      <c r="M139" s="6">
        <f t="shared" ref="M139:M149" si="38">AVERAGE(M130:M138)</f>
        <v>99.567967460317476</v>
      </c>
      <c r="N139" s="17">
        <f t="shared" ref="N139:N149" si="39">G139/40.3/(G139/40.3+E139/71.85)</f>
        <v>0.65690057106416633</v>
      </c>
      <c r="O139" s="6">
        <f t="shared" ref="O139:O149" si="40">E139/G139</f>
        <v>0.93119810201660735</v>
      </c>
      <c r="P139" s="6">
        <v>174.4</v>
      </c>
      <c r="Q139" s="6"/>
      <c r="R139" s="6"/>
      <c r="S139" s="6">
        <v>12.5</v>
      </c>
      <c r="T139" s="6">
        <v>39.299999999999997</v>
      </c>
      <c r="U139" s="6"/>
      <c r="V139" s="6">
        <v>0.1</v>
      </c>
      <c r="W139" s="6">
        <v>270.39999999999998</v>
      </c>
      <c r="X139" s="6">
        <v>2.2000000000000002</v>
      </c>
      <c r="Y139" s="6">
        <v>1.4</v>
      </c>
      <c r="Z139" s="6">
        <v>0.6</v>
      </c>
      <c r="AA139" s="6"/>
      <c r="AB139" s="6">
        <v>2.1</v>
      </c>
      <c r="AC139" s="6">
        <v>1.1000000000000001</v>
      </c>
      <c r="AD139" s="6">
        <v>0.4</v>
      </c>
      <c r="AE139" s="6">
        <v>5.3</v>
      </c>
      <c r="AF139" s="6"/>
      <c r="AG139" s="6">
        <v>0.1</v>
      </c>
      <c r="AH139" s="6"/>
      <c r="AI139" s="6">
        <v>0.8</v>
      </c>
      <c r="AJ139" s="6">
        <v>7.8</v>
      </c>
      <c r="AK139" s="6">
        <v>56.5</v>
      </c>
      <c r="AL139" s="6">
        <v>3.7</v>
      </c>
      <c r="AM139" s="6">
        <v>1.8</v>
      </c>
      <c r="AN139" s="6">
        <v>18.600000000000001</v>
      </c>
      <c r="AO139" s="6"/>
      <c r="AP139" s="6">
        <v>39.200000000000003</v>
      </c>
      <c r="AQ139" s="6">
        <v>1.9</v>
      </c>
      <c r="AR139" s="6"/>
      <c r="AS139" s="6">
        <v>548.79999999999995</v>
      </c>
      <c r="AT139" s="6"/>
      <c r="AU139" s="6">
        <v>0.4</v>
      </c>
      <c r="AV139" s="6">
        <v>1</v>
      </c>
      <c r="AW139" s="6">
        <f>SUM((K139/1.6681)*10000)</f>
        <v>3596.9066602721659</v>
      </c>
      <c r="AX139" s="6"/>
      <c r="AY139" s="6">
        <v>0.1</v>
      </c>
      <c r="AZ139" s="6">
        <v>0.3</v>
      </c>
      <c r="BA139" s="6">
        <v>304.8</v>
      </c>
      <c r="BB139" s="6"/>
      <c r="BC139" s="6">
        <v>11.9</v>
      </c>
      <c r="BD139" s="6">
        <v>1.4</v>
      </c>
      <c r="BE139" s="6">
        <v>63.3</v>
      </c>
      <c r="BF139" s="6">
        <v>68.7</v>
      </c>
      <c r="BG139" s="6">
        <f t="shared" ref="BG139:BG149" si="41">AV139/AE139</f>
        <v>0.18867924528301888</v>
      </c>
      <c r="BH139" s="6">
        <f t="shared" ref="BH139:BH149" si="42">X139/BD139/1.49</f>
        <v>1.0546500479386387</v>
      </c>
      <c r="BI139" s="6">
        <f t="shared" ref="BI139:BI149" si="43">AE139/AQ139/1.55</f>
        <v>1.7996604414261461</v>
      </c>
      <c r="BJ139" s="6">
        <f t="shared" ref="BJ139:BJ149" si="44">AE139/BD139/1.39</f>
        <v>2.7235354573484076</v>
      </c>
      <c r="BK139" s="6">
        <f t="shared" ref="BK139:BK149" si="45">S139/BD139/3.6</f>
        <v>2.4801587301587302</v>
      </c>
      <c r="BL139" s="6">
        <f t="shared" ref="BL139:BL149" si="46">AB139/BD139/1.5</f>
        <v>1.0000000000000002</v>
      </c>
      <c r="BM139" s="6">
        <f t="shared" ref="BM139:BM149" si="47">SUM((Z139/1.02/((AQ139/2.63)*(AB139/3.68))^0.5))</f>
        <v>0.91614963805499883</v>
      </c>
      <c r="BN139" s="6">
        <f t="shared" ref="BN139:BN149" si="48">P139/AE139</f>
        <v>32.905660377358494</v>
      </c>
      <c r="BO139" s="6">
        <f t="shared" ref="BO139:BO149" si="49">AI139/AE139</f>
        <v>0.15094339622641512</v>
      </c>
      <c r="BP139" s="6">
        <f t="shared" ref="BP139:BP149" si="50">S139/AL139</f>
        <v>3.3783783783783781</v>
      </c>
    </row>
    <row r="140" spans="1:68" x14ac:dyDescent="0.3">
      <c r="A140" s="1">
        <v>20</v>
      </c>
      <c r="B140" s="1">
        <f t="shared" si="37"/>
        <v>80</v>
      </c>
      <c r="C140" s="6">
        <f t="shared" ref="C140:L140" si="51">SUM(C139-($B140*C19))/(1-$B140)</f>
        <v>49.205949367088607</v>
      </c>
      <c r="D140" s="6">
        <f t="shared" si="51"/>
        <v>16.715443037974683</v>
      </c>
      <c r="E140" s="6">
        <f t="shared" si="51"/>
        <v>10.898101265822785</v>
      </c>
      <c r="F140" s="6">
        <f t="shared" si="51"/>
        <v>0.14574683544303796</v>
      </c>
      <c r="G140" s="6">
        <f t="shared" si="51"/>
        <v>6.7175949367088617</v>
      </c>
      <c r="H140" s="6">
        <f t="shared" si="51"/>
        <v>11.23898734177215</v>
      </c>
      <c r="I140" s="6">
        <f t="shared" si="51"/>
        <v>2.4646835443037971</v>
      </c>
      <c r="J140" s="6">
        <f t="shared" si="51"/>
        <v>0.79035443037974673</v>
      </c>
      <c r="K140" s="6">
        <f t="shared" si="51"/>
        <v>0.62840506329113921</v>
      </c>
      <c r="L140" s="6">
        <f t="shared" si="51"/>
        <v>0.16177215189873417</v>
      </c>
      <c r="M140" s="6">
        <f t="shared" si="38"/>
        <v>99.581962811791399</v>
      </c>
      <c r="N140" s="17">
        <f t="shared" si="39"/>
        <v>0.52357519605040281</v>
      </c>
      <c r="O140" s="6">
        <f t="shared" si="40"/>
        <v>1.6223218828317849</v>
      </c>
      <c r="P140" s="6">
        <f>SUM(P139-($B140*P19))/(1-$B140)</f>
        <v>131.16455696202533</v>
      </c>
      <c r="S140" s="6">
        <f>SUM(S139-($B140*S19))/(1-$B140)</f>
        <v>10.287848101265823</v>
      </c>
      <c r="T140" s="6">
        <f>SUM(T139-($B140*T19))/(1-$B140)</f>
        <v>32.348101265822784</v>
      </c>
      <c r="U140" s="6"/>
      <c r="V140" s="6">
        <f>SUM(V139-($B140*V19))/(1-$B140)</f>
        <v>0.14602531645569619</v>
      </c>
      <c r="W140" s="6">
        <f>SUM(W139-($B140*W19))/(1-$B140)</f>
        <v>164.97721518987345</v>
      </c>
      <c r="X140" s="6">
        <f>SUM(X139-($B140*X19))/(1-$B140)</f>
        <v>2.5017721518987348</v>
      </c>
      <c r="Y140" s="6">
        <f>SUM(Y139-($B140*Y19))/(1-$B140)</f>
        <v>1.5531291139240506</v>
      </c>
      <c r="Z140" s="6">
        <f>SUM(Z139-($B140*Z19))/(1-$B140)</f>
        <v>0.64926582278481015</v>
      </c>
      <c r="AA140" s="6"/>
      <c r="AB140" s="6">
        <f>SUM(AB139-($B140*AB19))/(1-$B140)</f>
        <v>2.2220253164556962</v>
      </c>
      <c r="AC140" s="6">
        <f>SUM(AC139-($B140*AC19))/(1-$B140)</f>
        <v>0.93564556962025314</v>
      </c>
      <c r="AD140" s="6">
        <f>SUM(AD139-($B140*AD19))/(1-$B140)</f>
        <v>0.52632911392405057</v>
      </c>
      <c r="AE140" s="6">
        <f>SUM(AE139-($B140*AE19))/(1-$B140)</f>
        <v>4.4888607594936714</v>
      </c>
      <c r="AF140" s="6"/>
      <c r="AG140" s="6">
        <f>SUM(AG139-($B140*AG19))/(1-$B140)</f>
        <v>0.22678481012658228</v>
      </c>
      <c r="AH140" s="6"/>
      <c r="AI140" s="6">
        <f t="shared" ref="AI140:AN140" si="52">SUM(AI139-($B140*AI19))/(1-$B140)</f>
        <v>0.65559493670886082</v>
      </c>
      <c r="AJ140" s="6">
        <f t="shared" si="52"/>
        <v>7.0415189873417736</v>
      </c>
      <c r="AK140" s="6">
        <f t="shared" si="52"/>
        <v>39.963291139240511</v>
      </c>
      <c r="AL140" s="6">
        <f t="shared" si="52"/>
        <v>2.1783797468354433</v>
      </c>
      <c r="AM140" s="6">
        <f t="shared" si="52"/>
        <v>1.4967088607594941</v>
      </c>
      <c r="AN140" s="6">
        <f t="shared" si="52"/>
        <v>14.159493670886077</v>
      </c>
      <c r="AO140" s="6"/>
      <c r="AP140" s="6">
        <f>SUM(AP139-($B140*AP19))/(1-$B140)</f>
        <v>36.440506329113923</v>
      </c>
      <c r="AQ140" s="6">
        <f>SUM(AQ139-($B140*AQ19))/(1-$B140)</f>
        <v>1.9344303797468356</v>
      </c>
      <c r="AR140" s="6"/>
      <c r="AS140" s="6">
        <f>SUM(AS139-($B140*AS19))/(1-$B140)</f>
        <v>509.50886075949364</v>
      </c>
      <c r="AT140" s="6"/>
      <c r="AU140" s="6">
        <f>SUM(AU139-($B140*AU19))/(1-$B140)</f>
        <v>0.372</v>
      </c>
      <c r="AV140" s="6">
        <f>SUM(AV139-($B140*AV19))/(1-$B140)</f>
        <v>0.59387341772151914</v>
      </c>
      <c r="AW140" s="6">
        <f>SUM(AW139-($B140*AW19))/(1-$B140)</f>
        <v>3767.1905958344182</v>
      </c>
      <c r="AX140" s="6"/>
      <c r="AY140" s="6">
        <f>SUM(AY139-($B140*AY19))/(1-$B140)</f>
        <v>0.22759493670886077</v>
      </c>
      <c r="AZ140" s="6">
        <f>SUM(AZ139-($B140*AZ19))/(1-$B140)</f>
        <v>0.23640506329113928</v>
      </c>
      <c r="BA140" s="6">
        <f>SUM(BA139-($B140*BA19))/(1-$B140)</f>
        <v>318.31898734177219</v>
      </c>
      <c r="BB140" s="6"/>
      <c r="BC140" s="6">
        <f>SUM(BC139-($B140*BC19))/(1-$B140)</f>
        <v>13.246835443037975</v>
      </c>
      <c r="BD140" s="6">
        <f>SUM(BD139-($B140*BD19))/(1-$B140)</f>
        <v>1.5311392405063293</v>
      </c>
      <c r="BE140" s="6">
        <f>SUM(BE139-($B140*BE19))/(1-$B140)</f>
        <v>52.778481012658219</v>
      </c>
      <c r="BF140" s="6">
        <f>SUM(BF139-($B140*BF19))/(1-$B140)</f>
        <v>49.30759493670886</v>
      </c>
      <c r="BG140" s="6">
        <f t="shared" si="41"/>
        <v>0.13229936269809939</v>
      </c>
      <c r="BH140" s="6">
        <f t="shared" si="42"/>
        <v>1.0965963566634709</v>
      </c>
      <c r="BI140" s="6">
        <f t="shared" si="43"/>
        <v>1.4971017980250851</v>
      </c>
      <c r="BJ140" s="6">
        <f t="shared" si="44"/>
        <v>2.1091460165201172</v>
      </c>
      <c r="BK140" s="6">
        <f t="shared" si="45"/>
        <v>1.8664113021751907</v>
      </c>
      <c r="BL140" s="6">
        <f t="shared" si="46"/>
        <v>0.96748236331569659</v>
      </c>
      <c r="BM140" s="6">
        <f t="shared" si="47"/>
        <v>0.95515334452731415</v>
      </c>
      <c r="BN140" s="6">
        <f t="shared" si="48"/>
        <v>29.220010151711691</v>
      </c>
      <c r="BO140" s="6">
        <f t="shared" si="49"/>
        <v>0.14604929220010152</v>
      </c>
      <c r="BP140" s="6">
        <f t="shared" si="50"/>
        <v>4.7227064593357033</v>
      </c>
    </row>
    <row r="141" spans="1:68" x14ac:dyDescent="0.3">
      <c r="A141" s="1">
        <v>40</v>
      </c>
      <c r="B141" s="1">
        <f t="shared" si="37"/>
        <v>60</v>
      </c>
      <c r="C141" s="6">
        <f>SUM(C140-($B141*$C$26))/(1-$B141)</f>
        <v>54.607526281913749</v>
      </c>
      <c r="D141" s="6">
        <f>SUM(D140-($B141*$D26))/(1-$B141)</f>
        <v>16.587873846813988</v>
      </c>
      <c r="E141" s="6">
        <f>SUM(E140-($B141*$E$26))/(1-$B141)</f>
        <v>8.1451169276979201</v>
      </c>
      <c r="F141" s="6">
        <f>SUM(F140-($B141*$F$26))/(1-$B141)</f>
        <v>0.15785174855181291</v>
      </c>
      <c r="G141" s="6">
        <f>SUM(G140-($B141*$G$26))/(1-$B141)</f>
        <v>5.2792780519201887</v>
      </c>
      <c r="H141" s="6">
        <f>SUM(H140-($B141*$H$26))/(1-$B141)</f>
        <v>9.2989154687835232</v>
      </c>
      <c r="I141" s="6">
        <f>SUM(I140-($B141*$I$26))/(1-$B141)</f>
        <v>3.2851748551812912</v>
      </c>
      <c r="J141" s="6">
        <f>SUM(J140-($B141*$J$26))/(1-$B141)</f>
        <v>0.91573975541729247</v>
      </c>
      <c r="K141" s="6">
        <f>SUM(K140-($B141*$K$26))/(1-$B141)</f>
        <v>0.67665415146964158</v>
      </c>
      <c r="L141" s="6">
        <f>SUM(L140-($B141*$L$26))/(1-$B141)</f>
        <v>0.20814792962883505</v>
      </c>
      <c r="M141" s="6">
        <f t="shared" si="38"/>
        <v>99.537957499190156</v>
      </c>
      <c r="N141" s="17">
        <f t="shared" si="39"/>
        <v>0.53608711811889775</v>
      </c>
      <c r="O141" s="6">
        <f t="shared" si="40"/>
        <v>1.5428467391929401</v>
      </c>
      <c r="P141" s="6">
        <f>SUM(P140-($B141*$P$26))/(1-$B141)</f>
        <v>269.5734820853894</v>
      </c>
      <c r="S141" s="6">
        <f>SUM(S140-($B141*$S$26))/(1-$B141)</f>
        <v>19.478172066080241</v>
      </c>
      <c r="T141" s="6">
        <f>SUM(T140-($B141*$T$26))/(1-$B141)</f>
        <v>25.500879639562328</v>
      </c>
      <c r="U141" s="6"/>
      <c r="V141" s="6">
        <f>SUM(V140-($B141*$V$26))/(1-$B141)</f>
        <v>0.44371143531431023</v>
      </c>
      <c r="W141" s="6">
        <f>SUM(W140-($B141*$W$26))/(1-$B141)</f>
        <v>76.505470928985204</v>
      </c>
      <c r="X141" s="6">
        <f>SUM(X140-($B141*$X$26))/(1-$B141)</f>
        <v>3.2667496245440892</v>
      </c>
      <c r="Y141" s="6">
        <f>SUM(Y140-($B141*$Y$26))/(1-$B141)</f>
        <v>1.9524757777301007</v>
      </c>
      <c r="Z141" s="6">
        <f>SUM(Z140-($B141*$Z$26))/(1-$B141)</f>
        <v>0.8664700708002574</v>
      </c>
      <c r="AA141" s="6"/>
      <c r="AB141" s="6">
        <f>SUM(AB140-($B141*$AB$26))/(1-$B141)</f>
        <v>3.1209826217549881</v>
      </c>
      <c r="AC141" s="6">
        <f>SUM(AC140-($B141*$AC$26))/(1-$B141)</f>
        <v>0.62690431237931776</v>
      </c>
      <c r="AD141" s="6">
        <f>SUM(AD140-($B141*$AD$26))/(1-$B141)</f>
        <v>0.67121476078094833</v>
      </c>
      <c r="AE141" s="6">
        <f>SUM(AE140-($B141*$AE$26))/(1-$B141)</f>
        <v>8.6869684617034988</v>
      </c>
      <c r="AF141" s="6"/>
      <c r="AG141" s="6">
        <f>SUM(AG140-($B141*$AG$26))/(1-$B141)</f>
        <v>0.28344432525209184</v>
      </c>
      <c r="AH141" s="6"/>
      <c r="AI141" s="6">
        <f>SUM(AI140-($B141*$AI$26))/(1-$B141)</f>
        <v>1.1787187298862902</v>
      </c>
      <c r="AJ141" s="6">
        <f>SUM(AJ140-($B141*$AJ$26))/(1-$B141)</f>
        <v>12.460313237502683</v>
      </c>
      <c r="AK141" s="6">
        <f>SUM(AK140-($B141*$AK$26))/(1-$B141)</f>
        <v>33.715876421368804</v>
      </c>
      <c r="AL141" s="6">
        <f>SUM(AL140-($B141*$AL$26))/(1-$B141)</f>
        <v>4.3079935636129587</v>
      </c>
      <c r="AM141" s="6">
        <f>SUM(AM140-($B141*$AM$26))/(1-$B141)</f>
        <v>2.7570049345633985</v>
      </c>
      <c r="AN141" s="6">
        <f>SUM(AN140-($B141*$AN$26))/(1-$B141)</f>
        <v>23.014245869984975</v>
      </c>
      <c r="AO141" s="6"/>
      <c r="AP141" s="6">
        <f>SUM(AP140-($B141*$AP$26))/(1-$B141)</f>
        <v>29.30609311306586</v>
      </c>
      <c r="AQ141" s="6">
        <f>SUM(AQ140-($B141*$AQ$26))/(1-$B141)</f>
        <v>2.9834842308517486</v>
      </c>
      <c r="AR141" s="6"/>
      <c r="AS141" s="6">
        <f>SUM(AS140-($B141*$AS$26))/(1-$B141)</f>
        <v>540.21171422441523</v>
      </c>
      <c r="AT141" s="6"/>
      <c r="AU141" s="6">
        <f>SUM(AU140-($B141*$AU$26))/(1-$B141)</f>
        <v>0.50298305084745754</v>
      </c>
      <c r="AV141" s="6">
        <f>SUM(AV140-($B141*$AV$26))/(1-$B141)</f>
        <v>1.6031546878352285</v>
      </c>
      <c r="AW141" s="6">
        <f>SUM(AW140-($B141*$AW$26))/(1-$B141)</f>
        <v>4056.4363735366092</v>
      </c>
      <c r="AX141" s="6"/>
      <c r="AY141" s="6">
        <f>SUM(AY140-($B141*$AY$26))/(1-$B141)</f>
        <v>0.28775262819137526</v>
      </c>
      <c r="AZ141" s="6">
        <f>SUM(AZ140-($B141*$AZ$26))/(1-$B141)</f>
        <v>0.49297618536794674</v>
      </c>
      <c r="BA141" s="6">
        <f>SUM(BA140-($B141*$BA$26))/(1-$B141)</f>
        <v>260.97764428234285</v>
      </c>
      <c r="BB141" s="6"/>
      <c r="BC141" s="6">
        <f>SUM(BC140-($B141*$BC$26))/(1-$B141)</f>
        <v>18.677172280626479</v>
      </c>
      <c r="BD141" s="6">
        <f>SUM(BD140-($B141*$BD$26))/(1-$B141)</f>
        <v>1.9118450976185366</v>
      </c>
      <c r="BE141" s="6">
        <f>SUM(BE140-($B141*$BE$26))/(1-$B141)</f>
        <v>69.556296931988825</v>
      </c>
      <c r="BF141" s="6">
        <f>SUM(BF140-($B141*$BF$26))/(1-$B141)</f>
        <v>67.833769577343929</v>
      </c>
      <c r="BG141" s="6">
        <f t="shared" si="41"/>
        <v>0.18454708278299112</v>
      </c>
      <c r="BH141" s="6">
        <f t="shared" si="42"/>
        <v>1.1467714697057265</v>
      </c>
      <c r="BI141" s="6">
        <f t="shared" si="43"/>
        <v>1.8785069228082285</v>
      </c>
      <c r="BJ141" s="6">
        <f t="shared" si="44"/>
        <v>3.2688932833170381</v>
      </c>
      <c r="BK141" s="6">
        <f t="shared" si="45"/>
        <v>2.8300427468881231</v>
      </c>
      <c r="BL141" s="6">
        <f t="shared" si="46"/>
        <v>1.0882968938026052</v>
      </c>
      <c r="BM141" s="6">
        <f t="shared" si="47"/>
        <v>0.86605929942388071</v>
      </c>
      <c r="BN141" s="6">
        <f t="shared" si="48"/>
        <v>31.0319397697602</v>
      </c>
      <c r="BO141" s="6">
        <f t="shared" si="49"/>
        <v>0.13568815577985252</v>
      </c>
      <c r="BP141" s="6">
        <f t="shared" si="50"/>
        <v>4.5214023137361892</v>
      </c>
    </row>
    <row r="142" spans="1:68" x14ac:dyDescent="0.3">
      <c r="A142" s="1">
        <v>45</v>
      </c>
      <c r="B142" s="1">
        <f t="shared" si="37"/>
        <v>55</v>
      </c>
      <c r="C142" s="6">
        <f>SUM(C141-($B142*$C$37))/(1-$B142)</f>
        <v>54.694073587371975</v>
      </c>
      <c r="D142" s="6">
        <f>SUM(D141-($B142*$D37))/(1-$B142)</f>
        <v>17.925571780614558</v>
      </c>
      <c r="E142" s="6">
        <f>SUM(E141-($B142*$E$37))/(1-$B142)</f>
        <v>7.8198357976352231</v>
      </c>
      <c r="F142" s="6">
        <f>SUM(F141-($B142*$F$37))/(1-$B142)</f>
        <v>0.15846107873052201</v>
      </c>
      <c r="G142" s="6">
        <f>SUM(G141-($B142*$G$37))/(1-$B142)</f>
        <v>4.6321082768162931</v>
      </c>
      <c r="H142" s="6">
        <f>SUM(H141-($B142*$H$37))/(1-$B142)</f>
        <v>8.7137353616891922</v>
      </c>
      <c r="I142" s="6">
        <f>SUM(I141-($B142*$I$37))/(1-$B142)</f>
        <v>3.2899620397188651</v>
      </c>
      <c r="J142" s="6">
        <f>SUM(J141-($B142*$J$37))/(1-$B142)</f>
        <v>0.72037287489967994</v>
      </c>
      <c r="K142" s="6">
        <f>SUM(K141-($B142*$K$37))/(1-$B142)</f>
        <v>0.58600177497278449</v>
      </c>
      <c r="L142" s="6">
        <f>SUM(L141-($B142*$L$37))/(1-$B142)</f>
        <v>0.19154818648835492</v>
      </c>
      <c r="M142" s="6">
        <f t="shared" si="38"/>
        <v>99.620522856217335</v>
      </c>
      <c r="N142" s="17">
        <f t="shared" si="39"/>
        <v>0.51364103979230646</v>
      </c>
      <c r="O142" s="6">
        <f t="shared" si="40"/>
        <v>1.6881807009506902</v>
      </c>
      <c r="P142" s="6">
        <f>SUM(P141-($B142*$P$37))/(1-$B142)</f>
        <v>196.81036761570266</v>
      </c>
      <c r="S142" s="6">
        <f>SUM(S141-($B142*$S$37))/(1-$B142)</f>
        <v>15.80318199877629</v>
      </c>
      <c r="T142" s="6">
        <f>SUM(T141-($B142*$T$37))/(1-$B142)</f>
        <v>26.528687414082182</v>
      </c>
      <c r="U142" s="6"/>
      <c r="V142" s="6">
        <f>SUM(V141-($B142*$V$37))/(1-$B142)</f>
        <v>0.23164423267936463</v>
      </c>
      <c r="W142" s="6">
        <f>SUM(W141-($B142*$W$37))/(1-$B142)</f>
        <v>217.35761473588298</v>
      </c>
      <c r="X142" s="6">
        <f>SUM(X141-($B142*$X$37))/(1-$B142)</f>
        <v>2.6777916736195544</v>
      </c>
      <c r="Y142" s="6">
        <f>SUM(Y141-($B142*$Y$37))/(1-$B142)</f>
        <v>1.633006467079072</v>
      </c>
      <c r="Z142" s="6">
        <f>SUM(Z141-($B142*$Z$37))/(1-$B142)</f>
        <v>0.79596814683703243</v>
      </c>
      <c r="AA142" s="6"/>
      <c r="AB142" s="6">
        <f>SUM(AB141-($B142*$AB$37))/(1-$B142)</f>
        <v>2.5053058773749077</v>
      </c>
      <c r="AC142" s="6">
        <f>SUM(AC141-($B142*$AC$37))/(1-$B142)</f>
        <v>0.65669158680779049</v>
      </c>
      <c r="AD142" s="6">
        <f>SUM(AD141-($B142*$AD$37))/(1-$B142)</f>
        <v>0.55544509702257505</v>
      </c>
      <c r="AE142" s="6">
        <f>SUM(AE141-($B142*$AE$37))/(1-$B142)</f>
        <v>6.9988061395980834</v>
      </c>
      <c r="AF142" s="6"/>
      <c r="AG142" s="6">
        <f>SUM(AG141-($B142*$AG$37))/(1-$B142)</f>
        <v>0.24678343842125758</v>
      </c>
      <c r="AH142" s="6"/>
      <c r="AI142" s="6">
        <f>SUM(AI141-($B142*$AI$37))/(1-$B142)</f>
        <v>0.91989409759469831</v>
      </c>
      <c r="AJ142" s="6">
        <f>SUM(AJ141-($B142*$AJ$37))/(1-$B142)</f>
        <v>9.8306886437499514</v>
      </c>
      <c r="AK142" s="6">
        <f>SUM(AK141-($B142*$AK$37))/(1-$B142)</f>
        <v>21.20927389343144</v>
      </c>
      <c r="AL142" s="6">
        <f>SUM(AL141-($B142*$AL$37))/(1-$B142)</f>
        <v>3.4229075265997602</v>
      </c>
      <c r="AM142" s="6">
        <f>SUM(AM141-($B142*$AM$37))/(1-$B142)</f>
        <v>2.2166758345451223</v>
      </c>
      <c r="AN142" s="6">
        <f>SUM(AN141-($B142*$AN$37))/(1-$B142)</f>
        <v>14.758648224629908</v>
      </c>
      <c r="AO142" s="6"/>
      <c r="AP142" s="6">
        <f>SUM(AP141-($B142*$AP$37))/(1-$B142)</f>
        <v>22.312850127535814</v>
      </c>
      <c r="AQ142" s="6">
        <f>SUM(AQ141-($B142*$AQ$37))/(1-$B142)</f>
        <v>2.351000292021264</v>
      </c>
      <c r="AR142" s="6"/>
      <c r="AS142" s="6">
        <f>SUM(AS141-($B142*$AS$37))/(1-$B142)</f>
        <v>437.15117195880708</v>
      </c>
      <c r="AT142" s="6"/>
      <c r="AU142" s="6">
        <f>SUM(AU141-($B142*$AU$37))/(1-$B142)</f>
        <v>0.40562994350282483</v>
      </c>
      <c r="AV142" s="6">
        <f>SUM(AV141-($B142*$AV$37))/(1-$B142)</f>
        <v>1.5839168884968784</v>
      </c>
      <c r="AW142" s="6">
        <f>SUM(AW141-($B142*$AW$37))/(1-$B142)</f>
        <v>3512.9894788848646</v>
      </c>
      <c r="AX142" s="6"/>
      <c r="AY142" s="6">
        <f>SUM(AY141-($B142*$AY$37))/(1-$B142)</f>
        <v>0.24232402540386339</v>
      </c>
      <c r="AZ142" s="6">
        <f>SUM(AZ141-($B142*$AZ$37))/(1-$B142)</f>
        <v>0.30375970027096394</v>
      </c>
      <c r="BA142" s="6">
        <f>SUM(BA141-($B142*$BA$37))/(1-$B142)</f>
        <v>208.13930288366032</v>
      </c>
      <c r="BB142" s="6"/>
      <c r="BC142" s="6">
        <f>SUM(BC141-($B142*$BC$37))/(1-$B142)</f>
        <v>14.8198671799884</v>
      </c>
      <c r="BD142" s="6">
        <f>SUM(BD141-($B142*$BD$37))/(1-$B142)</f>
        <v>1.6563547204144715</v>
      </c>
      <c r="BE142" s="6">
        <f>SUM(BE141-($B142*$BE$37))/(1-$B142)</f>
        <v>60.973957464222423</v>
      </c>
      <c r="BF142" s="6">
        <f>SUM(BF141-($B142*$BF$37))/(1-$B142)</f>
        <v>50.102615378197335</v>
      </c>
      <c r="BG142" s="6">
        <f t="shared" si="41"/>
        <v>0.2263124391366321</v>
      </c>
      <c r="BH142" s="6">
        <f t="shared" si="42"/>
        <v>1.0850185637948291</v>
      </c>
      <c r="BI142" s="6">
        <f t="shared" si="43"/>
        <v>1.9206117562234053</v>
      </c>
      <c r="BJ142" s="6">
        <f t="shared" si="44"/>
        <v>3.0398756187842189</v>
      </c>
      <c r="BK142" s="6">
        <f t="shared" si="45"/>
        <v>2.6502612775718721</v>
      </c>
      <c r="BL142" s="6">
        <f t="shared" si="46"/>
        <v>1.0083612511648481</v>
      </c>
      <c r="BM142" s="6">
        <f t="shared" si="47"/>
        <v>1.0003237500158091</v>
      </c>
      <c r="BN142" s="6">
        <f t="shared" si="48"/>
        <v>28.120562806016626</v>
      </c>
      <c r="BO142" s="6">
        <f t="shared" si="49"/>
        <v>0.13143585909460903</v>
      </c>
      <c r="BP142" s="6">
        <f t="shared" si="50"/>
        <v>4.6168883839157697</v>
      </c>
    </row>
    <row r="143" spans="1:68" x14ac:dyDescent="0.3">
      <c r="A143" s="1">
        <v>50</v>
      </c>
      <c r="B143" s="1">
        <f t="shared" si="37"/>
        <v>50</v>
      </c>
      <c r="C143" s="6">
        <f>SUM(C142-($B143*$C$43))/(1-$B143)</f>
        <v>58.121889654679485</v>
      </c>
      <c r="D143" s="6">
        <f>SUM(D142-($B143*$D43))/(1-$B143)</f>
        <v>17.709001936450047</v>
      </c>
      <c r="E143" s="6">
        <f>SUM(E142-($B143*$E$43))/(1-$B143)</f>
        <v>6.731567976919008</v>
      </c>
      <c r="F143" s="6">
        <f>SUM(F142-($B143*$F$43))/(1-$B143)</f>
        <v>0.14006542016196213</v>
      </c>
      <c r="G143" s="6">
        <f>SUM(G142-($B143*$G$43))/(1-$B143)</f>
        <v>3.5830181984323208</v>
      </c>
      <c r="H143" s="6">
        <f>SUM(H142-($B143*$H$43))/(1-$B143)</f>
        <v>7.9007400946594046</v>
      </c>
      <c r="I143" s="6">
        <f>SUM(I142-($B143*$I$43))/(1-$B143)</f>
        <v>3.0019055366043768</v>
      </c>
      <c r="J143" s="6">
        <f>SUM(J142-($B143*$J$43))/(1-$B143)</f>
        <v>1.0475093971108911</v>
      </c>
      <c r="K143" s="6">
        <f>SUM(K142-($B143*$K$43))/(1-$B143)</f>
        <v>0.52620404540871857</v>
      </c>
      <c r="L143" s="6">
        <f>SUM(L142-($B143*$L$43))/(1-$B143)</f>
        <v>0.16976432272472744</v>
      </c>
      <c r="M143" s="6">
        <f t="shared" si="38"/>
        <v>99.600597549962657</v>
      </c>
      <c r="N143" s="17">
        <f t="shared" si="39"/>
        <v>0.48690963239541085</v>
      </c>
      <c r="O143" s="6">
        <f t="shared" si="40"/>
        <v>1.8787423351252508</v>
      </c>
      <c r="P143" s="6">
        <f>SUM(P142-($B143*$P$43))/(1-$B143)</f>
        <v>258.07529862008772</v>
      </c>
      <c r="S143" s="6">
        <f>SUM(S142-($B143*$S$43))/(1-$B143)</f>
        <v>13.998914653086199</v>
      </c>
      <c r="T143" s="6">
        <f>SUM(T142-($B143*$T$43))/(1-$B143)</f>
        <v>17.657577807875874</v>
      </c>
      <c r="U143" s="6"/>
      <c r="V143" s="6">
        <f>SUM(V142-($B143*$V$43))/(1-$B143)</f>
        <v>1.0258848115779722</v>
      </c>
      <c r="W143" s="6">
        <f>SUM(W142-($B143*$W$43))/(1-$B143)</f>
        <v>57.15596704620647</v>
      </c>
      <c r="X143" s="6">
        <f>SUM(X142-($B143*$X$43))/(1-$B143)</f>
        <v>2.0126981291098045</v>
      </c>
      <c r="Y143" s="6">
        <f>SUM(Y142-($B143*$Y$43))/(1-$B143)</f>
        <v>1.2603366027126719</v>
      </c>
      <c r="Z143" s="6">
        <f>SUM(Z142-($B143*$Z$43))/(1-$B143)</f>
        <v>0.55824554802373394</v>
      </c>
      <c r="AA143" s="6"/>
      <c r="AB143" s="6">
        <f>SUM(AB142-($B143*$AB$43))/(1-$B143)</f>
        <v>1.8233611045433691</v>
      </c>
      <c r="AC143" s="6">
        <f>SUM(AC142-($B143*$AC$43))/(1-$B143)</f>
        <v>0.43149609006514711</v>
      </c>
      <c r="AD143" s="6">
        <f>SUM(AD142-($B143*$AD$43))/(1-$B143)</f>
        <v>0.41978683475464135</v>
      </c>
      <c r="AE143" s="6">
        <f>SUM(AE142-($B143*$AE$43))/(1-$B143)</f>
        <v>6.8444121196000394</v>
      </c>
      <c r="AF143" s="6"/>
      <c r="AG143" s="6">
        <f>SUM(AG142-($B143*$AG$43))/(1-$B143)</f>
        <v>0.19700441962405599</v>
      </c>
      <c r="AH143" s="6"/>
      <c r="AI143" s="6">
        <f>SUM(AI142-($B143*$AI$43))/(1-$B143)</f>
        <v>0.91622665106949586</v>
      </c>
      <c r="AJ143" s="6">
        <f>SUM(AJ142-($B143*$AJ$43))/(1-$B143)</f>
        <v>7.1054961501275518</v>
      </c>
      <c r="AK143" s="6">
        <f>SUM(AK142-($B143*$AK$43))/(1-$B143)</f>
        <v>13.605933185848336</v>
      </c>
      <c r="AL143" s="6">
        <f>SUM(AL142-($B143*$AL$43))/(1-$B143)</f>
        <v>3.8985120912938824</v>
      </c>
      <c r="AM143" s="6">
        <f>SUM(AM142-($B143*$AM$43))/(1-$B143)</f>
        <v>1.6149657992949973</v>
      </c>
      <c r="AN143" s="6">
        <f>SUM(AN142-($B143*$AN$43))/(1-$B143)</f>
        <v>20.346762281130001</v>
      </c>
      <c r="AO143" s="6"/>
      <c r="AP143" s="6">
        <f>SUM(AP142-($B143*$AP$43))/(1-$B143)</f>
        <v>14.411982650458452</v>
      </c>
      <c r="AQ143" s="6">
        <f>SUM(AQ142-($B143*$AQ$43))/(1-$B143)</f>
        <v>1.7020204022036476</v>
      </c>
      <c r="AR143" s="6"/>
      <c r="AS143" s="6">
        <f>SUM(AS142-($B143*$AS$43))/(1-$B143)</f>
        <v>570.97650669471807</v>
      </c>
      <c r="AT143" s="6"/>
      <c r="AU143" s="6">
        <f>SUM(AU142-($B143*$AU$43))/(1-$B143)</f>
        <v>0.29866061339790156</v>
      </c>
      <c r="AV143" s="6">
        <f>SUM(AV142-($B143*$AV$43))/(1-$B143)</f>
        <v>1.1202261859490432</v>
      </c>
      <c r="AW143" s="6">
        <f>SUM(AW142-($B143*$AW$43))/(1-$B143)</f>
        <v>3154.5113926546292</v>
      </c>
      <c r="AX143" s="6"/>
      <c r="AY143" s="6">
        <f>SUM(AY142-($B143*$AY$43))/(1-$B143)</f>
        <v>0.18995257091012524</v>
      </c>
      <c r="AZ143" s="6">
        <f>SUM(AZ142-($B143*$AZ$43))/(1-$B143)</f>
        <v>0.43880082244344981</v>
      </c>
      <c r="BA143" s="6">
        <f>SUM(BA142-($B143*$BA$43))/(1-$B143)</f>
        <v>169.47674892074161</v>
      </c>
      <c r="BB143" s="6"/>
      <c r="BC143" s="6">
        <f>SUM(BC142-($B143*$BC$43))/(1-$B143)</f>
        <v>15.085308833061461</v>
      </c>
      <c r="BD143" s="6">
        <f>SUM(BD142-($B143*$BD$43))/(1-$B143)</f>
        <v>1.3274213322364394</v>
      </c>
      <c r="BE143" s="6">
        <f>SUM(BE142-($B143*$BE$43))/(1-$B143)</f>
        <v>56.51073556195464</v>
      </c>
      <c r="BF143" s="6">
        <f>SUM(BF142-($B143*$BF$43))/(1-$B143)</f>
        <v>64.793824175955152</v>
      </c>
      <c r="BG143" s="6">
        <f t="shared" si="41"/>
        <v>0.16367018326396524</v>
      </c>
      <c r="BH143" s="6">
        <f t="shared" si="42"/>
        <v>1.0176151917196317</v>
      </c>
      <c r="BI143" s="6">
        <f t="shared" si="43"/>
        <v>2.5944164646108181</v>
      </c>
      <c r="BJ143" s="6">
        <f t="shared" si="44"/>
        <v>3.7094759414624732</v>
      </c>
      <c r="BK143" s="6">
        <f t="shared" si="45"/>
        <v>2.9294296461874416</v>
      </c>
      <c r="BL143" s="6">
        <f t="shared" si="46"/>
        <v>0.9157409483901997</v>
      </c>
      <c r="BM143" s="6">
        <f t="shared" si="47"/>
        <v>0.9665140153984787</v>
      </c>
      <c r="BN143" s="6">
        <f t="shared" si="48"/>
        <v>37.705984693856898</v>
      </c>
      <c r="BO143" s="6">
        <f t="shared" si="49"/>
        <v>0.13386491565078881</v>
      </c>
      <c r="BP143" s="6">
        <f t="shared" si="50"/>
        <v>3.5908352533645935</v>
      </c>
    </row>
    <row r="144" spans="1:68" x14ac:dyDescent="0.3">
      <c r="A144" s="1">
        <v>55</v>
      </c>
      <c r="B144" s="1">
        <f t="shared" si="37"/>
        <v>45</v>
      </c>
      <c r="C144" s="6">
        <f>SUM(C143-($B144*$C$61))/(1-$B144)</f>
        <v>60.750411598757289</v>
      </c>
      <c r="D144" s="6">
        <f>SUM(D143-($B144*$D61))/(1-$B144)</f>
        <v>17.602977228717041</v>
      </c>
      <c r="E144" s="6">
        <f>SUM(E143-($B144*$E$61))/(1-$B144)</f>
        <v>5.8674643641609299</v>
      </c>
      <c r="F144" s="6">
        <f>SUM(F143-($B144*$F$61))/(1-$B144)</f>
        <v>0.13045987681450086</v>
      </c>
      <c r="G144" s="6">
        <f>SUM(G143-($B144*$G$61))/(1-$B144)</f>
        <v>2.6726359500356285</v>
      </c>
      <c r="H144" s="6">
        <f>SUM(H143-($B144*$H$61))/(1-$B144)</f>
        <v>7.0460740887577398</v>
      </c>
      <c r="I144" s="6">
        <f>SUM(I143-($B144*$I$61))/(1-$B144)</f>
        <v>3.2772521468953557</v>
      </c>
      <c r="J144" s="6">
        <f>SUM(J143-($B144*$J$61))/(1-$B144)</f>
        <v>0.88471569552020712</v>
      </c>
      <c r="K144" s="6">
        <f>SUM(K143-($B144*$K$61))/(1-$B144)</f>
        <v>0.38721127169525632</v>
      </c>
      <c r="L144" s="6">
        <f>SUM(L143-($B144*$L$61))/(1-$B144)</f>
        <v>0.14382353811989257</v>
      </c>
      <c r="M144" s="6">
        <f t="shared" si="38"/>
        <v>99.664968628528754</v>
      </c>
      <c r="N144" s="17">
        <f t="shared" si="39"/>
        <v>0.44815496436462215</v>
      </c>
      <c r="O144" s="6">
        <f t="shared" si="40"/>
        <v>2.1953848087999832</v>
      </c>
      <c r="P144" s="6">
        <f>SUM(P143-($B144*$P$61))/(1-$B144)</f>
        <v>265.46419775863433</v>
      </c>
      <c r="S144" s="6">
        <f>SUM(S143-($B144*$S$61))/(1-$B144)</f>
        <v>11.485820121520767</v>
      </c>
      <c r="T144" s="6">
        <f>SUM(T143-($B144*$T$61))/(1-$B144)</f>
        <v>14.528805049820999</v>
      </c>
      <c r="U144" s="6"/>
      <c r="V144" s="6">
        <f>SUM(V143-($B144*$V$61))/(1-$B144)</f>
        <v>0.26217875428231879</v>
      </c>
      <c r="W144" s="6">
        <f>SUM(W143-($B144*$W$61))/(1-$B144)</f>
        <v>48.168857891806994</v>
      </c>
      <c r="X144" s="6">
        <f>SUM(X143-($B144*$X$61))/(1-$B144)</f>
        <v>2.0063591334293225</v>
      </c>
      <c r="Y144" s="6">
        <f>SUM(Y143-($B144*$Y$61))/(1-$B144)</f>
        <v>1.2610150772110758</v>
      </c>
      <c r="Z144" s="6">
        <f>SUM(Z143-($B144*$Z$61))/(1-$B144)</f>
        <v>0.56909101027218789</v>
      </c>
      <c r="AA144" s="6"/>
      <c r="AB144" s="6">
        <f>SUM(AB143-($B144*$AB$61))/(1-$B144)</f>
        <v>1.8552077021694691</v>
      </c>
      <c r="AC144" s="6">
        <f>SUM(AC143-($B144*$AC$61))/(1-$B144)</f>
        <v>0.30437508886215575</v>
      </c>
      <c r="AD144" s="6">
        <f>SUM(AD143-($B144*$AD$61))/(1-$B144)</f>
        <v>0.41990257193739455</v>
      </c>
      <c r="AE144" s="6">
        <f>SUM(AE143-($B144*$AE$61))/(1-$B144)</f>
        <v>5.7401269972818181</v>
      </c>
      <c r="AF144" s="6"/>
      <c r="AG144" s="6">
        <f>SUM(AG143-($B144*$AG$61))/(1-$B144)</f>
        <v>0.19725558137218052</v>
      </c>
      <c r="AH144" s="6"/>
      <c r="AI144" s="6">
        <f>SUM(AI143-($B144*$AI$61))/(1-$B144)</f>
        <v>1.0214818618263426</v>
      </c>
      <c r="AJ144" s="6">
        <f>SUM(AJ143-($B144*$AJ$61))/(1-$B144)</f>
        <v>7.404238723860737</v>
      </c>
      <c r="AK144" s="6">
        <f>SUM(AK143-($B144*$AK$61))/(1-$B144)</f>
        <v>7.1699787912307187</v>
      </c>
      <c r="AL144" s="6">
        <f>SUM(AL143-($B144*$AL$61))/(1-$B144)</f>
        <v>3.3590110888342295</v>
      </c>
      <c r="AM144" s="6">
        <f>SUM(AM143-($B144*$AM$61))/(1-$B144)</f>
        <v>1.700909868197841</v>
      </c>
      <c r="AN144" s="6">
        <f>SUM(AN143-($B144*$AN$61))/(1-$B144)</f>
        <v>17.522232675428864</v>
      </c>
      <c r="AO144" s="6"/>
      <c r="AP144" s="6">
        <f>SUM(AP143-($B144*$AP$61))/(1-$B144)</f>
        <v>15.610636757944127</v>
      </c>
      <c r="AQ144" s="6">
        <f>SUM(AQ143-($B144*$AQ$61))/(1-$B144)</f>
        <v>1.7280790817680989</v>
      </c>
      <c r="AR144" s="6"/>
      <c r="AS144" s="6">
        <f>SUM(AS143-($B144*$AS$61))/(1-$B144)</f>
        <v>572.96928393875646</v>
      </c>
      <c r="AT144" s="6"/>
      <c r="AU144" s="6">
        <f>SUM(AU143-($B144*$AU$61))/(1-$B144)</f>
        <v>0.30089975878641134</v>
      </c>
      <c r="AV144" s="6">
        <f>SUM(AV143-($B144*$AV$61))/(1-$B144)</f>
        <v>1.4586880412284311</v>
      </c>
      <c r="AW144" s="6">
        <f>SUM(AW143-($B144*$AW$61))/(1-$B144)</f>
        <v>2321.2713368218715</v>
      </c>
      <c r="AX144" s="6"/>
      <c r="AY144" s="6">
        <f>SUM(AY143-($B144*$AU$61))/(1-$B144)</f>
        <v>0.30337039611567901</v>
      </c>
      <c r="AZ144" s="6">
        <f>SUM(AZ143-($B144*$AZ$61))/(1-$B144)</f>
        <v>1.44929835793148</v>
      </c>
      <c r="BA144" s="6">
        <f>SUM(BA143-($B144*$BA$61))/(1-$B144)</f>
        <v>143.15251706998313</v>
      </c>
      <c r="BB144" s="6"/>
      <c r="BC144" s="6">
        <f>SUM(BC143-($B144*$BC$61))/(1-$B144)</f>
        <v>13.520220253794058</v>
      </c>
      <c r="BD144" s="6">
        <f>SUM(BD143-($B144*$BD$61))/(1-$B144)</f>
        <v>1.3290358788128083</v>
      </c>
      <c r="BE144" s="6">
        <f>SUM(BE143-($B144*$BE$61))/(1-$B144)</f>
        <v>52.844784419046476</v>
      </c>
      <c r="BF144" s="6">
        <f>SUM(BF143-($B144*$BF$61))/(1-$B144)</f>
        <v>49.133818045587788</v>
      </c>
      <c r="BG144" s="6">
        <f t="shared" si="41"/>
        <v>0.25412121402874516</v>
      </c>
      <c r="BH144" s="6">
        <f t="shared" si="42"/>
        <v>1.0131778798795466</v>
      </c>
      <c r="BI144" s="6">
        <f t="shared" si="43"/>
        <v>2.1430198300836714</v>
      </c>
      <c r="BJ144" s="6">
        <f t="shared" si="44"/>
        <v>3.1072056320386885</v>
      </c>
      <c r="BK144" s="6">
        <f t="shared" si="45"/>
        <v>2.4006165974701275</v>
      </c>
      <c r="BL144" s="6">
        <f t="shared" si="46"/>
        <v>0.93060327000686438</v>
      </c>
      <c r="BM144" s="6">
        <f t="shared" si="47"/>
        <v>0.96940501291299019</v>
      </c>
      <c r="BN144" s="6">
        <f t="shared" si="48"/>
        <v>46.247094861201212</v>
      </c>
      <c r="BO144" s="6">
        <f t="shared" si="49"/>
        <v>0.17795457527508635</v>
      </c>
      <c r="BP144" s="6">
        <f t="shared" si="50"/>
        <v>3.4194052409356614</v>
      </c>
    </row>
    <row r="145" spans="1:68" x14ac:dyDescent="0.3">
      <c r="A145" s="1">
        <v>60</v>
      </c>
      <c r="B145" s="1">
        <f t="shared" si="37"/>
        <v>40</v>
      </c>
      <c r="C145" s="6">
        <f>SUM(C144-($B145*$C$81))/(1-$B145)</f>
        <v>63.14588688208314</v>
      </c>
      <c r="D145" s="6">
        <f>SUM(D144-($B145*$D81))/(1-$B145)</f>
        <v>17.107615968494436</v>
      </c>
      <c r="E145" s="6">
        <f>SUM(E144-($B145*$E$81))/(1-$B145)</f>
        <v>4.6798086060471551</v>
      </c>
      <c r="F145" s="6">
        <f>SUM(F144-($B145*$F$81))/(1-$B145)</f>
        <v>0.11235743905603844</v>
      </c>
      <c r="G145" s="6">
        <f>SUM(G144-($B145*$G$81))/(1-$B145)</f>
        <v>2.2385477961529321</v>
      </c>
      <c r="H145" s="6">
        <f>SUM(H144-($B145*$H$81))/(1-$B145)</f>
        <v>6.0041519464421089</v>
      </c>
      <c r="I145" s="6">
        <f>SUM(I144-($B145*$I$81))/(1-$B145)</f>
        <v>3.6718653295667858</v>
      </c>
      <c r="J145" s="6">
        <f>SUM(J144-($B145*$J$81))/(1-$B145)</f>
        <v>1.0028534437046099</v>
      </c>
      <c r="K145" s="6">
        <f>SUM(K144-($B145*$K$81))/(1-$B145)</f>
        <v>0.35122022380268575</v>
      </c>
      <c r="L145" s="6">
        <f>SUM(L144-($B145*$L$81))/(1-$B145)</f>
        <v>0.11374811440718223</v>
      </c>
      <c r="M145" s="6">
        <f t="shared" si="38"/>
        <v>99.601392718318579</v>
      </c>
      <c r="N145" s="17">
        <f t="shared" si="39"/>
        <v>0.46028366859556541</v>
      </c>
      <c r="O145" s="6">
        <f t="shared" si="40"/>
        <v>2.0905555888016618</v>
      </c>
      <c r="P145" s="6">
        <f>SUM(P144-($B145*$P$81))/(1-$B145)</f>
        <v>346.53795504322591</v>
      </c>
      <c r="S145" s="6">
        <f>SUM(S144-($B145*$S$81))/(1-$B145)</f>
        <v>12.411718897982983</v>
      </c>
      <c r="T145" s="6">
        <f>SUM(T144-($B145*$T$81))/(1-$B145)</f>
        <v>11.973254082971621</v>
      </c>
      <c r="U145" s="6"/>
      <c r="V145" s="6">
        <f>SUM(V144-($B145*$V$81))/(1-$B145)</f>
        <v>0.4867133652748124</v>
      </c>
      <c r="W145" s="6">
        <f>SUM(W144-($B145*$W$81))/(1-$B145)</f>
        <v>26.611966606762788</v>
      </c>
      <c r="X145" s="6">
        <f>SUM(X144-($B145*$X$81))/(1-$B145)</f>
        <v>1.5793241247838634</v>
      </c>
      <c r="Y145" s="6">
        <f>SUM(Y144-($B145*$Y$81))/(1-$B145)</f>
        <v>0.98844576725099809</v>
      </c>
      <c r="Z145" s="6">
        <f>SUM(Z144-($B145*$Z$81))/(1-$B145)</f>
        <v>0.5115104869160978</v>
      </c>
      <c r="AA145" s="6"/>
      <c r="AB145" s="6">
        <f>SUM(AB144-($B145*$AB$81))/(1-$B145)</f>
        <v>1.4914049307136032</v>
      </c>
      <c r="AC145" s="6">
        <f>SUM(AC144-($B145*$AC$81))/(1-$B145)</f>
        <v>0.19086217720866266</v>
      </c>
      <c r="AD145" s="6">
        <f>SUM(AD144-($B145*$AD$81))/(1-$B145)</f>
        <v>0.33256660071955402</v>
      </c>
      <c r="AE145" s="6">
        <f>SUM(AE144-($B145*$AE$81))/(1-$B145)</f>
        <v>6.6260040696667666</v>
      </c>
      <c r="AF145" s="6"/>
      <c r="AG145" s="6">
        <f>SUM(AG144-($B145*$AG$81))/(1-$B145)</f>
        <v>0.15232677996481586</v>
      </c>
      <c r="AH145" s="6"/>
      <c r="AI145" s="6">
        <f>SUM(AI144-($B145*$AI$81))/(1-$B145)</f>
        <v>1.069646985227896</v>
      </c>
      <c r="AJ145" s="6">
        <f>SUM(AJ144-($B145*$AJ$81))/(1-$B145)</f>
        <v>7.8933711682526546</v>
      </c>
      <c r="AK145" s="6">
        <f>SUM(AK144-($B145*$AK$81))/(1-$B145)</f>
        <v>7.8013395751536274</v>
      </c>
      <c r="AL145" s="6">
        <f>SUM(AL144-($B145*$AL$81))/(1-$B145)</f>
        <v>2.7053733420445432</v>
      </c>
      <c r="AM145" s="6">
        <f>SUM(AM144-($B145*$AM$81))/(1-$B145)</f>
        <v>1.7179253879949268</v>
      </c>
      <c r="AN145" s="6">
        <f>SUM(AN144-($B145*$AN$81))/(1-$B145)</f>
        <v>25.164387196356525</v>
      </c>
      <c r="AO145" s="6"/>
      <c r="AP145" s="6">
        <f>SUM(AP144-($B145*$AP$81))/(1-$B145)</f>
        <v>14.196064258953815</v>
      </c>
      <c r="AQ145" s="6">
        <f>SUM(AQ144-($B145*$AQ$81))/(1-$B145)</f>
        <v>1.5433825876469718</v>
      </c>
      <c r="AR145" s="6"/>
      <c r="AS145" s="6">
        <f>SUM(AS144-($B145*$AS$81))/(1-$B145)</f>
        <v>605.35406394459017</v>
      </c>
      <c r="AT145" s="6"/>
      <c r="AU145" s="6">
        <f>SUM(AU144-($B145*$AU$81))/(1-$B145)</f>
        <v>0.24295128823624587</v>
      </c>
      <c r="AV145" s="6">
        <f>SUM(AV144-($B145*$AV$81))/(1-$B145)</f>
        <v>1.1897039696388312</v>
      </c>
      <c r="AW145" s="6">
        <f>SUM(AW144-($B145*$AW$81))/(1-$B145)</f>
        <v>1908.6896599183744</v>
      </c>
      <c r="AX145" s="6"/>
      <c r="AY145" s="6">
        <f>SUM(AY144-($B145*$AY$81))/(1-$B145)</f>
        <v>0.14627255394575181</v>
      </c>
      <c r="AZ145" s="6">
        <f>SUM(AZ144-($B145*$AZ$81))/(1-$B145)</f>
        <v>1.2835949138991929</v>
      </c>
      <c r="BA145" s="6">
        <f>SUM(BA144-($B145*$BA$81))/(1-$B145)</f>
        <v>118.09580440561295</v>
      </c>
      <c r="BB145" s="6"/>
      <c r="BC145" s="6">
        <f>SUM(BC144-($B145*$BC$81))/(1-$B145)</f>
        <v>11.129339081811548</v>
      </c>
      <c r="BD145" s="6">
        <f>SUM(BD144-($B145*$BD$81))/(1-$B145)</f>
        <v>1.0243324133637741</v>
      </c>
      <c r="BE145" s="6">
        <f>SUM(BE144-($B145*$BE$81))/(1-$B145)</f>
        <v>40.91623059894183</v>
      </c>
      <c r="BF145" s="6">
        <f>SUM(BF144-($B145*$BF$81))/(1-$B145)</f>
        <v>53.714517486010571</v>
      </c>
      <c r="BG145" s="6">
        <f t="shared" si="41"/>
        <v>0.17955074538592361</v>
      </c>
      <c r="BH145" s="6">
        <f t="shared" si="42"/>
        <v>1.0347706107975392</v>
      </c>
      <c r="BI145" s="6">
        <f t="shared" si="43"/>
        <v>2.7697871995473715</v>
      </c>
      <c r="BJ145" s="6">
        <f t="shared" si="44"/>
        <v>4.6536742764822341</v>
      </c>
      <c r="BK145" s="6">
        <f t="shared" si="45"/>
        <v>3.3658016176236827</v>
      </c>
      <c r="BL145" s="6">
        <f t="shared" si="46"/>
        <v>0.97065165647157048</v>
      </c>
      <c r="BM145" s="6">
        <f t="shared" si="47"/>
        <v>1.0283041023329205</v>
      </c>
      <c r="BN145" s="6">
        <f t="shared" si="48"/>
        <v>52.299689435695427</v>
      </c>
      <c r="BO145" s="6">
        <f t="shared" si="49"/>
        <v>0.16143168250147036</v>
      </c>
      <c r="BP145" s="6">
        <f t="shared" si="50"/>
        <v>4.5878026167741499</v>
      </c>
    </row>
    <row r="146" spans="1:68" x14ac:dyDescent="0.3">
      <c r="A146" s="1">
        <v>65</v>
      </c>
      <c r="B146" s="1">
        <f t="shared" si="37"/>
        <v>35</v>
      </c>
      <c r="C146" s="6">
        <f>SUM(C145-($B146*$C$98))/(1-$B146)</f>
        <v>63.420709209350491</v>
      </c>
      <c r="D146" s="6">
        <f>SUM(D145-($B146*$D98))/(1-$B146)</f>
        <v>17.015217177397226</v>
      </c>
      <c r="E146" s="6">
        <f>SUM(E145-($B146*$E$98))/(1-$B146)</f>
        <v>4.3194909233515544</v>
      </c>
      <c r="F146" s="6">
        <f>SUM(F145-($B146*$F$98))/(1-$B146)</f>
        <v>9.8079192968940077E-2</v>
      </c>
      <c r="G146" s="6">
        <f>SUM(G145-($B146*$G$98))/(1-$B146)</f>
        <v>2.3464397707013847</v>
      </c>
      <c r="H146" s="6">
        <f>SUM(H145-($B146*$H$98))/(1-$B146)</f>
        <v>6.0385543545164069</v>
      </c>
      <c r="I146" s="6">
        <f>SUM(I145-($B146*$I$98))/(1-$B146)</f>
        <v>3.7659745491303882</v>
      </c>
      <c r="J146" s="6">
        <f>SUM(J145-($B146*$J$98))/(1-$B146)</f>
        <v>1.3099160751851584</v>
      </c>
      <c r="K146" s="6">
        <f>SUM(K145-($B146*$K$98))/(1-$B146)</f>
        <v>0.3410964640058034</v>
      </c>
      <c r="L146" s="6">
        <f>SUM(L145-($B146*$L$98))/(1-$B146)</f>
        <v>0.14976476134096522</v>
      </c>
      <c r="M146" s="6">
        <f t="shared" si="38"/>
        <v>99.596481360618057</v>
      </c>
      <c r="N146" s="17">
        <f t="shared" si="39"/>
        <v>0.49199837775769456</v>
      </c>
      <c r="O146" s="6">
        <f t="shared" si="40"/>
        <v>1.8408701460342178</v>
      </c>
      <c r="P146" s="6">
        <f>SUM(P145-($B146*$P$98))/(1-$B146)</f>
        <v>310.65476602814044</v>
      </c>
      <c r="S146" s="6">
        <f>SUM(S145-($B146*$S$98))/(1-$B146)</f>
        <v>12.282559738294616</v>
      </c>
      <c r="T146" s="6">
        <f>SUM(T145-($B146*$T$98))/(1-$B146)</f>
        <v>12.696282968147894</v>
      </c>
      <c r="U146" s="6"/>
      <c r="V146" s="6">
        <f>SUM(V145-($B146*$V$98))/(1-$B146)</f>
        <v>0.29162607749191727</v>
      </c>
      <c r="W146" s="6">
        <f>SUM(W145-($B146*$W$98))/(1-$B146)</f>
        <v>44.031295099801092</v>
      </c>
      <c r="X146" s="6">
        <f>SUM(X145-($B146*$X$98))/(1-$B146)</f>
        <v>1.6404120355455725</v>
      </c>
      <c r="Y146" s="6">
        <f>SUM(Y145-($B146*$Y$98))/(1-$B146)</f>
        <v>1.0353840950808526</v>
      </c>
      <c r="Z146" s="6">
        <f>SUM(Z145-($B146*$Z$98))/(1-$B146)</f>
        <v>0.50659282881619316</v>
      </c>
      <c r="AA146" s="6"/>
      <c r="AB146" s="6">
        <f>SUM(AB145-($B146*$AB$98))/(1-$B146)</f>
        <v>1.5606449530182274</v>
      </c>
      <c r="AC146" s="6">
        <f>SUM(AC145-($B146*$AC$98))/(1-$B146)</f>
        <v>0.19934228890562752</v>
      </c>
      <c r="AD146" s="6">
        <f>SUM(AD145-($B146*$AD$98))/(1-$B146)</f>
        <v>0.34203725684158176</v>
      </c>
      <c r="AE146" s="6">
        <f>SUM(AE145-($B146*$AE$98))/(1-$B146)</f>
        <v>6.8563307626568601</v>
      </c>
      <c r="AF146" s="6"/>
      <c r="AG146" s="6">
        <f>SUM(AG145-($B146*$AG$98))/(1-$B146)</f>
        <v>0.16420607509907406</v>
      </c>
      <c r="AH146" s="6"/>
      <c r="AI146" s="6">
        <f>SUM(AI145-($B146*$AI$98))/(1-$B146)</f>
        <v>1.0024552357285914</v>
      </c>
      <c r="AJ146" s="6">
        <f>SUM(AJ145-($B146*$AJ$98))/(1-$B146)</f>
        <v>8.3762979068160988</v>
      </c>
      <c r="AK146" s="6">
        <f>SUM(AK145-($B146*$AK$98))/(1-$B146)</f>
        <v>9.9955929536719523</v>
      </c>
      <c r="AL146" s="6">
        <f>SUM(AL145-($B146*$AL$98))/(1-$B146)</f>
        <v>2.4264044605281017</v>
      </c>
      <c r="AM146" s="6">
        <f>SUM(AM145-($B146*$AM$98))/(1-$B146)</f>
        <v>1.7876590572158355</v>
      </c>
      <c r="AN146" s="6">
        <f>SUM(AN145-($B146*$AN$98))/(1-$B146)</f>
        <v>23.55501802363657</v>
      </c>
      <c r="AO146" s="6"/>
      <c r="AP146" s="6">
        <f>SUM(AP145-($B146*$AP$98))/(1-$B146)</f>
        <v>11.299490757089593</v>
      </c>
      <c r="AQ146" s="6">
        <f>SUM(AQ145-($B146*$AQ$98))/(1-$B146)</f>
        <v>1.5728416885986185</v>
      </c>
      <c r="AR146" s="6"/>
      <c r="AS146" s="6">
        <f>SUM(AS145-($B146*$AS$98))/(1-$B146)</f>
        <v>613.87340988398262</v>
      </c>
      <c r="AT146" s="6"/>
      <c r="AU146" s="6">
        <f>SUM(AU145-($B146*$AU$98))/(1-$B146)</f>
        <v>0.24838868760089472</v>
      </c>
      <c r="AV146" s="6">
        <f>SUM(AV145-($B146*$AV$98))/(1-$B146)</f>
        <v>1.9848432655988579</v>
      </c>
      <c r="AW146" s="6">
        <f>SUM(AW145-($B146*$AW$98))/(1-$B146)</f>
        <v>2050.6090899172036</v>
      </c>
      <c r="AX146" s="6"/>
      <c r="AY146" s="6">
        <f>SUM(AY145-($B146*$AY$98))/(1-$B146)</f>
        <v>0.15690374841336022</v>
      </c>
      <c r="AZ146" s="6">
        <f>SUM(AZ145-($B146*$AZ$98))/(1-$B146)</f>
        <v>0.77729684076767069</v>
      </c>
      <c r="BA146" s="6">
        <f>SUM(BA145-($B146*$BA$98))/(1-$B146)</f>
        <v>113.29482928218783</v>
      </c>
      <c r="BB146" s="6"/>
      <c r="BC146" s="6">
        <f>SUM(BC145-($B146*$BC$98))/(1-$B146)</f>
        <v>11.370387085829073</v>
      </c>
      <c r="BD146" s="6">
        <f>SUM(BD145-($B146*$BD$98))/(1-$B146)</f>
        <v>1.1001666937245946</v>
      </c>
      <c r="BE146" s="6">
        <f>SUM(BE145-($B146*$BE$98))/(1-$B146)</f>
        <v>41.993787335325237</v>
      </c>
      <c r="BF146" s="6">
        <f>SUM(BF145-($B146*$BF$98))/(1-$B146)</f>
        <v>60.166150555224277</v>
      </c>
      <c r="BG146" s="6">
        <f t="shared" si="41"/>
        <v>0.28949059406663191</v>
      </c>
      <c r="BH146" s="6">
        <f t="shared" si="42"/>
        <v>1.0007098752785923</v>
      </c>
      <c r="BI146" s="6">
        <f t="shared" si="43"/>
        <v>2.8123867988617022</v>
      </c>
      <c r="BJ146" s="6">
        <f t="shared" si="44"/>
        <v>4.4835133508414966</v>
      </c>
      <c r="BK146" s="6">
        <f t="shared" si="45"/>
        <v>3.1011865465365247</v>
      </c>
      <c r="BL146" s="6">
        <f t="shared" si="46"/>
        <v>0.94570211460997899</v>
      </c>
      <c r="BM146" s="6">
        <f t="shared" si="47"/>
        <v>0.98620247379894754</v>
      </c>
      <c r="BN146" s="6">
        <f t="shared" si="48"/>
        <v>45.309186032874571</v>
      </c>
      <c r="BO146" s="6">
        <f t="shared" si="49"/>
        <v>0.14620870410577091</v>
      </c>
      <c r="BP146" s="6">
        <f t="shared" si="50"/>
        <v>5.0620413612417048</v>
      </c>
    </row>
    <row r="147" spans="1:68" x14ac:dyDescent="0.3">
      <c r="A147" s="1">
        <v>70</v>
      </c>
      <c r="B147" s="1">
        <f t="shared" si="37"/>
        <v>30</v>
      </c>
      <c r="C147" s="6">
        <f>SUM(C146-($B147*$C$112))/(1-$B147)</f>
        <v>64.524991218486349</v>
      </c>
      <c r="D147" s="6">
        <f>SUM(D146-($B147*$D112))/(1-$B147)</f>
        <v>17.020164924917339</v>
      </c>
      <c r="E147" s="6">
        <f>SUM(E146-($B147*$E$112))/(1-$B147)</f>
        <v>4.2924626954330192</v>
      </c>
      <c r="F147" s="6">
        <f>SUM(F146-($B147*$F$112))/(1-$B147)</f>
        <v>0.10271827234276382</v>
      </c>
      <c r="G147" s="6">
        <f>SUM(G146-($B147*$G$112))/(1-$B147)</f>
        <v>1.9091509796936823</v>
      </c>
      <c r="H147" s="6">
        <f>SUM(H146-($B147*$H$112))/(1-$B147)</f>
        <v>5.7518993796248274</v>
      </c>
      <c r="I147" s="6">
        <f>SUM(I146-($B147*$I$112))/(1-$B147)</f>
        <v>3.8005149841992658</v>
      </c>
      <c r="J147" s="6">
        <f>SUM(J146-($B147*$J$112))/(1-$B147)</f>
        <v>1.0959590068117975</v>
      </c>
      <c r="K147" s="6">
        <f>SUM(K146-($B147*$K$112))/(1-$B147)</f>
        <v>0.32080545108443936</v>
      </c>
      <c r="L147" s="6">
        <f>SUM(L146-($B147*$L$112))/(1-$B147)</f>
        <v>0.13394541575313287</v>
      </c>
      <c r="M147" s="6">
        <f t="shared" si="38"/>
        <v>99.596481360618057</v>
      </c>
      <c r="N147" s="17">
        <f t="shared" si="39"/>
        <v>0.44226545379086785</v>
      </c>
      <c r="O147" s="6">
        <f t="shared" si="40"/>
        <v>2.2483620945063927</v>
      </c>
      <c r="P147" s="6">
        <f>SUM(P146-($B147*$P$112))/(1-$B147)</f>
        <v>350.32224944730547</v>
      </c>
      <c r="S147" s="6">
        <f>SUM(S146-($B147*$S$112))/(1-$B147)</f>
        <v>12.81611862971398</v>
      </c>
      <c r="T147" s="6">
        <f>SUM(T146-($B147*$T$112))/(1-$B147)</f>
        <v>10.046852311443176</v>
      </c>
      <c r="U147" s="6"/>
      <c r="V147" s="6">
        <f>SUM(V146-($B147*$V$112))/(1-$B147)</f>
        <v>0.36980599732786484</v>
      </c>
      <c r="W147" s="6">
        <f>SUM(W146-($B147*$W$112))/(1-$B147)</f>
        <v>36.821679479317197</v>
      </c>
      <c r="X147" s="6">
        <f>SUM(X146-($B147*$X$112))/(1-$B147)</f>
        <v>1.707227171188084</v>
      </c>
      <c r="Y147" s="6">
        <f>SUM(Y146-($B147*$Y$112))/(1-$B147)</f>
        <v>1.0736143415489361</v>
      </c>
      <c r="Z147" s="6">
        <f>SUM(Z146-($B147*$Z$112))/(1-$B147)</f>
        <v>0.50494507486840712</v>
      </c>
      <c r="AA147" s="6"/>
      <c r="AB147" s="6">
        <f>SUM(AB146-($B147*$AB$112))/(1-$B147)</f>
        <v>1.6148053464476475</v>
      </c>
      <c r="AC147" s="6">
        <f>SUM(AC146-($B147*$AC$112))/(1-$B147)</f>
        <v>0.24000543831359911</v>
      </c>
      <c r="AD147" s="6">
        <f>SUM(AD146-($B147*$AD$112))/(1-$B147)</f>
        <v>0.35513664631580749</v>
      </c>
      <c r="AE147" s="6">
        <f>SUM(AE146-($B147*$AE$112))/(1-$B147)</f>
        <v>6.2570230771497641</v>
      </c>
      <c r="AF147" s="6"/>
      <c r="AG147" s="6">
        <f>SUM(AG146-($B147*$AG$112))/(1-$B147)</f>
        <v>0.1661135836172733</v>
      </c>
      <c r="AH147" s="6"/>
      <c r="AI147" s="6">
        <f>SUM(AI146-($B147*$AI$112))/(1-$B147)</f>
        <v>1.2111049918714281</v>
      </c>
      <c r="AJ147" s="6">
        <f>SUM(AJ146-($B147*$AJ$112))/(1-$B147)</f>
        <v>8.2125414514891002</v>
      </c>
      <c r="AK147" s="6">
        <f>SUM(AK146-($B147*$AK$112))/(1-$B147)</f>
        <v>9.9472898981492417</v>
      </c>
      <c r="AL147" s="6">
        <f>SUM(AL146-($B147*$AL$112))/(1-$B147)</f>
        <v>2.9002963979128245</v>
      </c>
      <c r="AM147" s="6">
        <f>SUM(AM146-($B147*$AM$112))/(1-$B147)</f>
        <v>1.7626669290615231</v>
      </c>
      <c r="AN147" s="6">
        <f>SUM(AN146-($B147*$AN$112))/(1-$B147)</f>
        <v>25.277413171598738</v>
      </c>
      <c r="AO147" s="6"/>
      <c r="AP147" s="6">
        <f>SUM(AP146-($B147*$AP$112))/(1-$B147)</f>
        <v>11.886983077341737</v>
      </c>
      <c r="AQ147" s="6">
        <f>SUM(AQ146-($B147*$AQ$112))/(1-$B147)</f>
        <v>1.5962813210828062</v>
      </c>
      <c r="AR147" s="6"/>
      <c r="AS147" s="6">
        <f>SUM(AS146-($B147*$AS$112))/(1-$B147)</f>
        <v>619.63195138331093</v>
      </c>
      <c r="AT147" s="6"/>
      <c r="AU147" s="6">
        <f>SUM(AU146-($B147*$AU$112))/(1-$B147)</f>
        <v>0.25962452801376223</v>
      </c>
      <c r="AV147" s="6">
        <f>SUM(AV146-($B147*$AV$112))/(1-$B147)</f>
        <v>1.4338329908414187</v>
      </c>
      <c r="AW147" s="6">
        <f>SUM(AW146-($B147*$AW$112))/(1-$B147)</f>
        <v>1922.9791572004194</v>
      </c>
      <c r="AX147" s="6"/>
      <c r="AY147" s="6">
        <f>SUM(AY146-($B147*$AY$112))/(1-$B147)</f>
        <v>0.1620722845374703</v>
      </c>
      <c r="AZ147" s="6">
        <f>SUM(AZ146-($B147*$AZ$112))/(1-$B147)</f>
        <v>1.5486695670671247</v>
      </c>
      <c r="BA147" s="6">
        <f>SUM(BA146-($B147*$BA$112))/(1-$B147)</f>
        <v>88.358798990269392</v>
      </c>
      <c r="BB147" s="6"/>
      <c r="BC147" s="6">
        <f>SUM(BC146-($B147*$BC$112))/(1-$B147)</f>
        <v>10.896814238419687</v>
      </c>
      <c r="BD147" s="6">
        <f>SUM(BD146-($B147*$BD$112))/(1-$B147)</f>
        <v>1.1356839071129452</v>
      </c>
      <c r="BE147" s="6">
        <f>SUM(BE146-($B147*$BE$112))/(1-$B147)</f>
        <v>42.146076298781892</v>
      </c>
      <c r="BF147" s="6">
        <f>SUM(BF146-($B147*$BF$112))/(1-$B147)</f>
        <v>60.035649980854338</v>
      </c>
      <c r="BG147" s="6">
        <f t="shared" si="41"/>
        <v>0.22915577794137953</v>
      </c>
      <c r="BH147" s="6">
        <f t="shared" si="42"/>
        <v>1.0088987266624068</v>
      </c>
      <c r="BI147" s="6">
        <f t="shared" si="43"/>
        <v>2.5288707126472101</v>
      </c>
      <c r="BJ147" s="6">
        <f t="shared" si="44"/>
        <v>3.9636517018455959</v>
      </c>
      <c r="BK147" s="6">
        <f t="shared" si="45"/>
        <v>3.1347040584103985</v>
      </c>
      <c r="BL147" s="6">
        <f t="shared" si="46"/>
        <v>0.94791947908151697</v>
      </c>
      <c r="BM147" s="6">
        <f t="shared" si="47"/>
        <v>0.95924809888287921</v>
      </c>
      <c r="BN147" s="6">
        <f t="shared" si="48"/>
        <v>55.988645898823556</v>
      </c>
      <c r="BO147" s="6">
        <f t="shared" si="49"/>
        <v>0.19355929759861421</v>
      </c>
      <c r="BP147" s="6">
        <f t="shared" si="50"/>
        <v>4.4188996127902644</v>
      </c>
    </row>
    <row r="148" spans="1:68" x14ac:dyDescent="0.3">
      <c r="A148" s="1">
        <v>80</v>
      </c>
      <c r="B148" s="1">
        <f t="shared" si="37"/>
        <v>20</v>
      </c>
      <c r="C148" s="6">
        <f>SUM(C147-($B148*$C$124))/(1-$B148)</f>
        <v>68.51739812300363</v>
      </c>
      <c r="D148" s="6">
        <f>SUM(D147-($B148*$D124))/(1-$B148)</f>
        <v>15.931102430852302</v>
      </c>
      <c r="E148" s="6">
        <f>SUM(E147-($B148*$E$124))/(1-$B148)</f>
        <v>3.4697534253865658</v>
      </c>
      <c r="F148" s="6">
        <f>SUM(F147-($B148*$F$124))/(1-$B148)</f>
        <v>5.0031202040439336E-2</v>
      </c>
      <c r="G148" s="6">
        <f>SUM(G147-($B148*$G$124))/(1-$B148)</f>
        <v>1.4774131063319114</v>
      </c>
      <c r="H148" s="6">
        <f>SUM(H147-($B148*$H$124))/(1-$B148)</f>
        <v>4.0266251788501553</v>
      </c>
      <c r="I148" s="6">
        <f>SUM(I147-($B148*$I$124))/(1-$B148)</f>
        <v>4.0243003809485769</v>
      </c>
      <c r="J148" s="6">
        <f>SUM(J147-($B148*$J$124))/(1-$B148)</f>
        <v>1.1072419236180926</v>
      </c>
      <c r="K148" s="6">
        <f>SUM(K147-($B148*$K$124))/(1-$B148)</f>
        <v>0.2623435727499418</v>
      </c>
      <c r="L148" s="6">
        <f>SUM(L147-($B148*$L$124))/(1-$B148)</f>
        <v>0.1219911769486655</v>
      </c>
      <c r="M148" s="6">
        <f t="shared" si="38"/>
        <v>99.596481360618057</v>
      </c>
      <c r="N148" s="17">
        <f t="shared" si="39"/>
        <v>0.43154221086183636</v>
      </c>
      <c r="O148" s="6">
        <f t="shared" si="40"/>
        <v>2.3485329935925594</v>
      </c>
      <c r="P148" s="6">
        <f>SUM(P147-($B148*$P$124))/(1-$B148)</f>
        <v>320.62777634487873</v>
      </c>
      <c r="S148" s="6">
        <f>SUM(S147-($B148*$S$124))/(1-$B148)</f>
        <v>10.243362177383476</v>
      </c>
      <c r="T148" s="6">
        <f>SUM(T147-($B148*$T$124))/(1-$B148)</f>
        <v>7.3724814572924631</v>
      </c>
      <c r="U148" s="6"/>
      <c r="V148" s="6">
        <f>SUM(V147-($B148*$V$124))/(1-$B148)</f>
        <v>0.39879968435116497</v>
      </c>
      <c r="W148" s="6">
        <f>SUM(W147-($B148*$W$124))/(1-$B148)</f>
        <v>1565.9962273958254</v>
      </c>
      <c r="X148" s="6">
        <f>SUM(X147-($B148*$X$124))/(1-$B148)</f>
        <v>1.4806722541479955</v>
      </c>
      <c r="Y148" s="6">
        <f>SUM(Y147-($B148*$Y$124))/(1-$B148)</f>
        <v>0.87167240307637184</v>
      </c>
      <c r="Z148" s="6">
        <f>SUM(Z147-($B148*$Z$124))/(1-$B148)</f>
        <v>0.49210815395429425</v>
      </c>
      <c r="AA148" s="6"/>
      <c r="AB148" s="6">
        <f>SUM(AB147-($B148*$AB$124))/(1-$B148)</f>
        <v>1.4665891922922292</v>
      </c>
      <c r="AC148" s="6">
        <f>SUM(AC147-($B148*$AC$124))/(1-$B148)</f>
        <v>7.4341819036126369E-2</v>
      </c>
      <c r="AD148" s="6">
        <f>SUM(AD147-($B148*$AD$124))/(1-$B148)</f>
        <v>0.29872965019390485</v>
      </c>
      <c r="AE148" s="6">
        <f>SUM(AE147-($B148*$AE$124))/(1-$B148)</f>
        <v>7.5723672064658016</v>
      </c>
      <c r="AF148" s="6"/>
      <c r="AG148" s="6">
        <f>SUM(AG147-($B148*$AG$124))/(1-$B148)</f>
        <v>0.11794139033593296</v>
      </c>
      <c r="AH148" s="6"/>
      <c r="AI148" s="6">
        <f>SUM(AI147-($B148*$AI$124))/(1-$B148)</f>
        <v>1.031899737269925</v>
      </c>
      <c r="AJ148" s="6">
        <f>SUM(AJ147-($B148*$AJ$124))/(1-$B148)</f>
        <v>7.6443925551847851</v>
      </c>
      <c r="AK148" s="6">
        <f>SUM(AK147-($B148*$AK$124))/(1-$B148)</f>
        <v>6.3323982760372584</v>
      </c>
      <c r="AL148" s="6">
        <f>SUM(AL147-($B148*$AL$124))/(1-$B148)</f>
        <v>4.4519844001098523</v>
      </c>
      <c r="AM148" s="6">
        <f>SUM(AM147-($B148*$AM$124))/(1-$B148)</f>
        <v>1.7156491089967618</v>
      </c>
      <c r="AN148" s="6">
        <f>SUM(AN147-($B148*$AN$124))/(1-$B148)</f>
        <v>13.392504569915854</v>
      </c>
      <c r="AO148" s="6"/>
      <c r="AP148" s="6">
        <f>SUM(AP147-($B148*$AP$124))/(1-$B148)</f>
        <v>8.933948259087277</v>
      </c>
      <c r="AQ148" s="6">
        <f>SUM(AQ147-($B148*$AQ$124))/(1-$B148)</f>
        <v>1.4865115094166945</v>
      </c>
      <c r="AR148" s="6"/>
      <c r="AS148" s="6">
        <f>SUM(AS147-($B148*$AS$124))/(1-$B148)</f>
        <v>554.414107821931</v>
      </c>
      <c r="AT148" s="6"/>
      <c r="AU148" s="6">
        <f>SUM(AU147-($B148*$AU$124))/(1-$B148)</f>
        <v>0.2314934458940125</v>
      </c>
      <c r="AV148" s="6">
        <f>SUM(AV147-($B148*$AV$124))/(1-$B148)</f>
        <v>1.1570824741662409</v>
      </c>
      <c r="AW148" s="6">
        <f>SUM(AW147-($B148*$AW$124))/(1-$B148)</f>
        <v>1572.7194129219604</v>
      </c>
      <c r="AX148" s="6"/>
      <c r="AY148" s="6">
        <f>SUM(AY147-($B148*$AY$124))/(1-$B148)</f>
        <v>0.12757514291908051</v>
      </c>
      <c r="AZ148" s="6">
        <f>SUM(AZ147-($B148*$AZ$124))/(1-$B148)</f>
        <v>1.713618894966392</v>
      </c>
      <c r="BA148" s="6">
        <f>SUM(BA147-($B148*$BA$124))/(1-$B148)</f>
        <v>70.798221105775298</v>
      </c>
      <c r="BB148" s="6"/>
      <c r="BC148" s="6">
        <f>SUM(BC147-($B148*$BC$124))/(1-$B148)</f>
        <v>9.3479308295568586</v>
      </c>
      <c r="BD148" s="6">
        <f>SUM(BD147-($B148*$BD$124))/(1-$B148)</f>
        <v>0.8383850575203714</v>
      </c>
      <c r="BE148" s="6">
        <f>SUM(BE147-($B148*$BE$124))/(1-$B148)</f>
        <v>93.293627563222003</v>
      </c>
      <c r="BF148" s="6">
        <f>SUM(BF147-($B148*$BF$124))/(1-$B148)</f>
        <v>69.406018422060299</v>
      </c>
      <c r="BG148" s="6">
        <f t="shared" si="41"/>
        <v>0.15280327044602979</v>
      </c>
      <c r="BH148" s="6">
        <f t="shared" si="42"/>
        <v>1.1853023368804667</v>
      </c>
      <c r="BI148" s="6">
        <f t="shared" si="43"/>
        <v>3.2864852823352151</v>
      </c>
      <c r="BJ148" s="6">
        <f t="shared" si="44"/>
        <v>6.4979046833377572</v>
      </c>
      <c r="BK148" s="6">
        <f t="shared" si="45"/>
        <v>3.3938801235581217</v>
      </c>
      <c r="BL148" s="6">
        <f t="shared" si="46"/>
        <v>1.1662017582786681</v>
      </c>
      <c r="BM148" s="6">
        <f t="shared" si="47"/>
        <v>1.0165384137793683</v>
      </c>
      <c r="BN148" s="6">
        <f t="shared" si="48"/>
        <v>42.341815657210198</v>
      </c>
      <c r="BO148" s="6">
        <f t="shared" si="49"/>
        <v>0.13627175084547127</v>
      </c>
      <c r="BP148" s="6">
        <f t="shared" si="50"/>
        <v>2.300853115552409</v>
      </c>
    </row>
    <row r="149" spans="1:68" x14ac:dyDescent="0.3">
      <c r="A149" s="113">
        <v>90</v>
      </c>
      <c r="B149" s="113">
        <f t="shared" si="37"/>
        <v>10</v>
      </c>
      <c r="C149" s="14">
        <f>SUM(C148-($B149*$C$136))/(1-$B149)</f>
        <v>74.301770578925527</v>
      </c>
      <c r="D149" s="14">
        <f>SUM(D148-($B149*$D136))/(1-$B149)</f>
        <v>12.960741705213941</v>
      </c>
      <c r="E149" s="14">
        <f>SUM(E148-($B149*$E$136))/(1-$B149)</f>
        <v>1.2587311008829742</v>
      </c>
      <c r="F149" s="14">
        <f>SUM(F148-($B149*$F$136))/(1-$B149)</f>
        <v>3.0607644217728967E-2</v>
      </c>
      <c r="G149" s="14">
        <f>SUM(G148-($B149*$G$136))/(1-$B149)</f>
        <v>0.54471953139521967</v>
      </c>
      <c r="H149" s="14">
        <f>SUM(H148-($B149*$H$136))/(1-$B149)</f>
        <v>1.5108194245722049</v>
      </c>
      <c r="I149" s="14">
        <f>SUM(I148-($B149*$I$136))/(1-$B149)</f>
        <v>3.4847073650797871</v>
      </c>
      <c r="J149" s="14">
        <f>SUM(J148-($B149*$J$136))/(1-$B149)</f>
        <v>4.5809237368819398</v>
      </c>
      <c r="K149" s="14">
        <f>SUM(K148-($B149*$K$136))/(1-$B149)</f>
        <v>0.1511099733981546</v>
      </c>
      <c r="L149" s="14">
        <f>SUM(L148-($B149*$L$136))/(1-$B149)</f>
        <v>7.3112091450148298E-2</v>
      </c>
      <c r="M149" s="14">
        <f t="shared" si="38"/>
        <v>99.599649571762583</v>
      </c>
      <c r="N149" s="36">
        <f t="shared" si="39"/>
        <v>0.43552122642639174</v>
      </c>
      <c r="O149" s="14">
        <f t="shared" si="40"/>
        <v>2.3107875307112966</v>
      </c>
      <c r="P149" s="14">
        <f>SUM(P148-($B149*$P$136))/(1-$B149)</f>
        <v>619.61278675533094</v>
      </c>
      <c r="Q149" s="13"/>
      <c r="R149" s="13"/>
      <c r="S149" s="14">
        <f>SUM(S148-($B149*$S$136))/(1-$B149)</f>
        <v>12.870293091401836</v>
      </c>
      <c r="T149" s="14">
        <f>SUM(T148-($B149*$T$136))/(1-$B149)</f>
        <v>2.3945020603008378</v>
      </c>
      <c r="U149" s="14"/>
      <c r="V149" s="14">
        <f>SUM(V148-($B149*$V$136))/(1-$B149)</f>
        <v>0.18091114618320392</v>
      </c>
      <c r="W149" s="14">
        <f>SUM(W148-($B149*$W$136))/(1-$B149)</f>
        <v>303.94645092427334</v>
      </c>
      <c r="X149" s="14">
        <f>SUM(X148-($B149*$X$136))/(1-$B149)</f>
        <v>0.2219993791687413</v>
      </c>
      <c r="Y149" s="14">
        <f>SUM(Y148-($B149*$Y$136))/(1-$B149)</f>
        <v>0.13485121447299575</v>
      </c>
      <c r="Z149" s="14">
        <f>SUM(Z148-($B149*$Z$136))/(1-$B149)</f>
        <v>0.18139539030137472</v>
      </c>
      <c r="AA149" s="14"/>
      <c r="AB149" s="14">
        <f>SUM(AB148-($B149*$AB$136))/(1-$B149)</f>
        <v>0.28763823789345605</v>
      </c>
      <c r="AC149" s="14">
        <f>SUM(AC148-($B149*$AC$136))/(1-$B149)</f>
        <v>4.3276834921911887E-2</v>
      </c>
      <c r="AD149" s="14">
        <f>SUM(AD148-($B149*$AD$136))/(1-$B149)</f>
        <v>4.3515224052529104E-2</v>
      </c>
      <c r="AE149" s="14">
        <f>SUM(AE148-($B149*$AE$136))/(1-$B149)</f>
        <v>6.7441814215038001</v>
      </c>
      <c r="AF149" s="14"/>
      <c r="AG149" s="14">
        <f>SUM(AG148-($B149*$AG$136))/(1-$B149)</f>
        <v>2.2680586258970414E-2</v>
      </c>
      <c r="AH149" s="14"/>
      <c r="AI149" s="14">
        <f>SUM(AI148-($B149*$AI$136))/(1-$B149)</f>
        <v>1.5128778069700084</v>
      </c>
      <c r="AJ149" s="14">
        <f>SUM(AJ148-($B149*$AJ$136))/(1-$B149)</f>
        <v>3.2180304568313201</v>
      </c>
      <c r="AK149" s="14">
        <f>SUM(AK148-($B149*$AK$136))/(1-$B149)</f>
        <v>2.8036224137736374</v>
      </c>
      <c r="AL149" s="14">
        <f>SUM(AL148-($B149*$AL$136))/(1-$B149)</f>
        <v>3.4225572888766829</v>
      </c>
      <c r="AM149" s="14">
        <f>SUM(AM148-($B149*$AM$136))/(1-$B149)</f>
        <v>1.0822982471485081</v>
      </c>
      <c r="AN149" s="14">
        <f>SUM(AN148-($B149*$AN$136))/(1-$B149)</f>
        <v>54.37226139699348</v>
      </c>
      <c r="AO149" s="14"/>
      <c r="AP149" s="14">
        <f>SUM(AP148-($B149*$AP$136))/(1-$B149)</f>
        <v>0.77696871195326522</v>
      </c>
      <c r="AQ149" s="14">
        <f>SUM(AQ148-($B149*$AQ$136))/(1-$B149)</f>
        <v>0.43312835080555234</v>
      </c>
      <c r="AR149" s="14"/>
      <c r="AS149" s="14">
        <f>SUM(AS148-($B149*$AS$136))/(1-$B149)</f>
        <v>150.10478167057909</v>
      </c>
      <c r="AT149" s="14"/>
      <c r="AU149" s="14">
        <f>SUM(AU148-($B149*$AU$136))/(1-$B149)</f>
        <v>3.8641468974739343E-2</v>
      </c>
      <c r="AV149" s="14">
        <f>SUM(AV148-($B149*$AV$136))/(1-$B149)</f>
        <v>5.2578797250926401</v>
      </c>
      <c r="AW149" s="14">
        <f>SUM(AW148-($B149*$AW$136))/(1-$B149)</f>
        <v>905.8796155731543</v>
      </c>
      <c r="AX149" s="14"/>
      <c r="AY149" s="14">
        <f>SUM(AY148-($B149*$AY$136))/(1-$B149)</f>
        <v>2.3165724860842909E-2</v>
      </c>
      <c r="AZ149" s="14">
        <f>SUM(AZ148-($B149*$AZ$136))/(1-$B149)</f>
        <v>1.2895793820407713</v>
      </c>
      <c r="BA149" s="14">
        <f>SUM(BA148-($B149*$BA$136))/(1-$B149)</f>
        <v>6.5489013586175604</v>
      </c>
      <c r="BB149" s="14"/>
      <c r="BC149" s="14">
        <f>SUM(BC148-($B149*$BC$136))/(1-$B149)</f>
        <v>3.2589600665571745</v>
      </c>
      <c r="BD149" s="14">
        <f>SUM(BD148-($B149*$BD$136))/(1-$B149)</f>
        <v>0.1489201787940328</v>
      </c>
      <c r="BE149" s="14">
        <f>SUM(BE148-($B149*$BE$136))/(1-$B149)</f>
        <v>2.6103905882134293</v>
      </c>
      <c r="BF149" s="14">
        <f>SUM(BF148-($B149*$BF$136))/(1-$B149)</f>
        <v>70.76441065151711</v>
      </c>
      <c r="BG149" s="14">
        <f t="shared" si="41"/>
        <v>0.7796171835365977</v>
      </c>
      <c r="BH149" s="14">
        <f t="shared" si="42"/>
        <v>1.0004881348644998</v>
      </c>
      <c r="BI149" s="14">
        <f t="shared" si="43"/>
        <v>10.045716887325932</v>
      </c>
      <c r="BJ149" s="14">
        <f t="shared" si="44"/>
        <v>32.580736334792647</v>
      </c>
      <c r="BK149" s="14">
        <f t="shared" si="45"/>
        <v>24.006695689124033</v>
      </c>
      <c r="BL149" s="14">
        <f t="shared" si="46"/>
        <v>1.2876617985230876</v>
      </c>
      <c r="BM149" s="14">
        <f t="shared" si="47"/>
        <v>1.5674591902543058</v>
      </c>
      <c r="BN149" s="14">
        <f t="shared" si="48"/>
        <v>91.873683109961661</v>
      </c>
      <c r="BO149" s="14">
        <f t="shared" si="49"/>
        <v>0.22432341486932758</v>
      </c>
      <c r="BP149" s="14">
        <f t="shared" si="50"/>
        <v>3.7604317488651864</v>
      </c>
    </row>
    <row r="151" spans="1:68" x14ac:dyDescent="0.3">
      <c r="C151" s="6"/>
    </row>
  </sheetData>
  <pageMargins left="0.7" right="0.7" top="0.75" bottom="0.75" header="0.3" footer="0.3"/>
  <pageSetup paperSize="9" orientation="portrait" r:id="rId1"/>
  <ignoredErrors>
    <ignoredError sqref="N136 M19 N26 N37 N43 N61 N67 N81 N98 N112 N1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40B43-4CC0-440B-BA74-C2961B3ECC04}">
  <dimension ref="A1:U214"/>
  <sheetViews>
    <sheetView zoomScaleNormal="100" workbookViewId="0">
      <pane ySplit="4" topLeftCell="A5" activePane="bottomLeft" state="frozen"/>
      <selection pane="bottomLeft" activeCell="C5" sqref="C5"/>
    </sheetView>
  </sheetViews>
  <sheetFormatPr defaultColWidth="9.109375" defaultRowHeight="15.6" x14ac:dyDescent="0.3"/>
  <cols>
    <col min="1" max="1" width="16" style="2"/>
    <col min="2" max="2" width="27.44140625" style="2" customWidth="1"/>
    <col min="3" max="3" width="18.33203125" style="1" customWidth="1"/>
    <col min="4" max="4" width="40.44140625" style="1" customWidth="1"/>
    <col min="5" max="5" width="15.5546875" style="3" customWidth="1"/>
    <col min="6" max="18" width="9.88671875" style="2" customWidth="1"/>
    <col min="19" max="21" width="8.5546875" style="2" customWidth="1"/>
    <col min="22" max="16384" width="9.109375" style="2"/>
  </cols>
  <sheetData>
    <row r="1" spans="1:21" x14ac:dyDescent="0.3">
      <c r="A1" s="1" t="s">
        <v>363</v>
      </c>
    </row>
    <row r="2" spans="1:21" x14ac:dyDescent="0.3">
      <c r="A2" s="2" t="s">
        <v>0</v>
      </c>
    </row>
    <row r="4" spans="1:21" s="3" customFormat="1" ht="18" x14ac:dyDescent="0.4">
      <c r="A4" s="18" t="s">
        <v>1</v>
      </c>
      <c r="B4" s="5" t="s">
        <v>61</v>
      </c>
      <c r="C4" s="22" t="s">
        <v>35</v>
      </c>
      <c r="D4" s="5" t="s">
        <v>64</v>
      </c>
      <c r="E4" s="22" t="s">
        <v>23</v>
      </c>
      <c r="F4" s="5" t="s">
        <v>30</v>
      </c>
      <c r="G4" s="5" t="s">
        <v>29</v>
      </c>
      <c r="H4" s="5" t="s">
        <v>28</v>
      </c>
      <c r="I4" s="5" t="s">
        <v>2</v>
      </c>
      <c r="J4" s="5" t="s">
        <v>3</v>
      </c>
      <c r="K4" s="5" t="s">
        <v>4</v>
      </c>
      <c r="L4" s="5" t="s">
        <v>5</v>
      </c>
      <c r="M4" s="5" t="s">
        <v>6</v>
      </c>
      <c r="N4" s="5" t="s">
        <v>32</v>
      </c>
      <c r="O4" s="5" t="s">
        <v>33</v>
      </c>
      <c r="P4" s="5" t="s">
        <v>31</v>
      </c>
      <c r="Q4" s="5" t="s">
        <v>7</v>
      </c>
      <c r="R4" s="5" t="s">
        <v>8</v>
      </c>
      <c r="S4" s="5" t="s">
        <v>9</v>
      </c>
      <c r="T4" s="5" t="s">
        <v>10</v>
      </c>
      <c r="U4" s="5" t="s">
        <v>11</v>
      </c>
    </row>
    <row r="5" spans="1:21" x14ac:dyDescent="0.3">
      <c r="A5" s="19" t="s">
        <v>12</v>
      </c>
      <c r="C5" s="23"/>
      <c r="E5" s="25"/>
    </row>
    <row r="6" spans="1:21" x14ac:dyDescent="0.3">
      <c r="A6" s="33" t="s">
        <v>13</v>
      </c>
      <c r="B6" s="34" t="s">
        <v>56</v>
      </c>
      <c r="C6" s="35" t="s">
        <v>38</v>
      </c>
      <c r="D6" s="225" t="s">
        <v>89</v>
      </c>
      <c r="E6" s="32">
        <v>1</v>
      </c>
      <c r="F6" s="30">
        <v>43.561</v>
      </c>
      <c r="G6" s="31">
        <v>3.7999999999999999E-2</v>
      </c>
      <c r="H6" s="31">
        <v>35.356000000000002</v>
      </c>
      <c r="I6" s="31">
        <v>6.9000000000000006E-2</v>
      </c>
      <c r="J6" s="31">
        <v>4.0000000000000001E-3</v>
      </c>
      <c r="K6" s="31">
        <v>1.4999999999999999E-2</v>
      </c>
      <c r="L6" s="31">
        <v>0</v>
      </c>
      <c r="M6" s="31">
        <v>20.196999999999999</v>
      </c>
      <c r="N6" s="31">
        <v>0.185</v>
      </c>
      <c r="O6" s="31">
        <v>4.0000000000000001E-3</v>
      </c>
      <c r="P6" s="31">
        <v>2.9000000000000001E-2</v>
      </c>
      <c r="Q6" s="31">
        <v>0</v>
      </c>
      <c r="R6" s="31">
        <v>99.457999999999998</v>
      </c>
      <c r="S6" s="31">
        <v>98.34701192611081</v>
      </c>
      <c r="T6" s="31">
        <v>1.6273657148392402</v>
      </c>
      <c r="U6" s="31">
        <v>2.2724476198205605E-2</v>
      </c>
    </row>
    <row r="7" spans="1:21" x14ac:dyDescent="0.3">
      <c r="A7" s="20" t="s">
        <v>13</v>
      </c>
      <c r="B7" s="2" t="s">
        <v>56</v>
      </c>
      <c r="C7" s="23" t="s">
        <v>38</v>
      </c>
      <c r="D7" s="225"/>
      <c r="E7" s="25">
        <v>1</v>
      </c>
      <c r="F7" s="6">
        <v>43.56</v>
      </c>
      <c r="G7" s="6">
        <v>0</v>
      </c>
      <c r="H7" s="6">
        <v>35.256</v>
      </c>
      <c r="I7" s="6">
        <v>0.16600000000000001</v>
      </c>
      <c r="J7" s="6">
        <v>0</v>
      </c>
      <c r="K7" s="6">
        <v>2.5000000000000001E-2</v>
      </c>
      <c r="L7" s="6">
        <v>0</v>
      </c>
      <c r="M7" s="6">
        <v>19.7</v>
      </c>
      <c r="N7" s="6">
        <v>0.23899999999999999</v>
      </c>
      <c r="O7" s="6">
        <v>1.0999999999999999E-2</v>
      </c>
      <c r="P7" s="6">
        <v>0</v>
      </c>
      <c r="Q7" s="6">
        <v>0.35099999999999998</v>
      </c>
      <c r="R7" s="6">
        <v>99.228999999999999</v>
      </c>
      <c r="S7" s="6">
        <v>97.789223171646412</v>
      </c>
      <c r="T7" s="6">
        <v>2.1432168696660776</v>
      </c>
      <c r="U7" s="6">
        <v>6.3706149978742382E-2</v>
      </c>
    </row>
    <row r="8" spans="1:21" x14ac:dyDescent="0.3">
      <c r="A8" s="20" t="s">
        <v>13</v>
      </c>
      <c r="B8" s="2" t="s">
        <v>56</v>
      </c>
      <c r="C8" s="23" t="s">
        <v>38</v>
      </c>
      <c r="D8" s="225"/>
      <c r="E8" s="25">
        <v>1</v>
      </c>
      <c r="F8" s="6">
        <v>44.994</v>
      </c>
      <c r="G8" s="6">
        <v>0</v>
      </c>
      <c r="H8" s="6">
        <v>35.14</v>
      </c>
      <c r="I8" s="6">
        <v>0.29899999999999999</v>
      </c>
      <c r="J8" s="6">
        <v>8.9999999999999993E-3</v>
      </c>
      <c r="K8" s="6">
        <v>0</v>
      </c>
      <c r="L8" s="6">
        <v>0</v>
      </c>
      <c r="M8" s="6">
        <v>19.254000000000001</v>
      </c>
      <c r="N8" s="6">
        <v>0.74099999999999999</v>
      </c>
      <c r="O8" s="6">
        <v>1.6E-2</v>
      </c>
      <c r="P8" s="6">
        <v>6.0000000000000001E-3</v>
      </c>
      <c r="Q8" s="6">
        <v>5.0000000000000001E-3</v>
      </c>
      <c r="R8" s="6">
        <v>100.46299999999999</v>
      </c>
      <c r="S8" s="6">
        <v>93.404032838839484</v>
      </c>
      <c r="T8" s="6">
        <v>6.4944184352837944</v>
      </c>
      <c r="U8" s="6">
        <v>9.0565439268464956E-2</v>
      </c>
    </row>
    <row r="9" spans="1:21" x14ac:dyDescent="0.3">
      <c r="A9" s="20" t="s">
        <v>13</v>
      </c>
      <c r="B9" s="2" t="s">
        <v>56</v>
      </c>
      <c r="C9" s="23" t="s">
        <v>38</v>
      </c>
      <c r="D9" s="225"/>
      <c r="E9" s="25">
        <v>1</v>
      </c>
      <c r="F9" s="6">
        <v>43.83</v>
      </c>
      <c r="G9" s="6">
        <v>2.8000000000000001E-2</v>
      </c>
      <c r="H9" s="6">
        <v>35.363999999999997</v>
      </c>
      <c r="I9" s="6">
        <v>0.19700000000000001</v>
      </c>
      <c r="J9" s="6">
        <v>1.2999999999999999E-2</v>
      </c>
      <c r="K9" s="6">
        <v>4.4999999999999998E-2</v>
      </c>
      <c r="L9" s="6">
        <v>0</v>
      </c>
      <c r="M9" s="6">
        <v>19.701000000000001</v>
      </c>
      <c r="N9" s="6">
        <v>0.218</v>
      </c>
      <c r="O9" s="6">
        <v>0</v>
      </c>
      <c r="P9" s="6">
        <v>3.2000000000000001E-2</v>
      </c>
      <c r="Q9" s="6">
        <v>0.34499999999999997</v>
      </c>
      <c r="R9" s="6">
        <v>99.694999999999993</v>
      </c>
      <c r="S9" s="6">
        <v>98.036826715260418</v>
      </c>
      <c r="T9" s="6">
        <v>1.9597424466922122</v>
      </c>
      <c r="U9" s="6">
        <v>0</v>
      </c>
    </row>
    <row r="10" spans="1:21" x14ac:dyDescent="0.3">
      <c r="A10" s="20" t="s">
        <v>13</v>
      </c>
      <c r="B10" s="2" t="s">
        <v>56</v>
      </c>
      <c r="C10" s="23" t="s">
        <v>38</v>
      </c>
      <c r="D10" s="225"/>
      <c r="E10" s="25">
        <v>1</v>
      </c>
      <c r="F10" s="6">
        <v>45.811999999999998</v>
      </c>
      <c r="G10" s="6">
        <v>0</v>
      </c>
      <c r="H10" s="6">
        <v>33.988999999999997</v>
      </c>
      <c r="I10" s="6">
        <v>0.38600000000000001</v>
      </c>
      <c r="J10" s="6">
        <v>0</v>
      </c>
      <c r="K10" s="6">
        <v>0</v>
      </c>
      <c r="L10" s="6">
        <v>0.02</v>
      </c>
      <c r="M10" s="6">
        <v>18.186</v>
      </c>
      <c r="N10" s="6">
        <v>1.1539999999999999</v>
      </c>
      <c r="O10" s="6">
        <v>2.8000000000000001E-2</v>
      </c>
      <c r="P10" s="6">
        <v>0</v>
      </c>
      <c r="Q10" s="6">
        <v>2E-3</v>
      </c>
      <c r="R10" s="6">
        <v>99.576999999999998</v>
      </c>
      <c r="S10" s="6">
        <v>89.554916753025481</v>
      </c>
      <c r="T10" s="6">
        <v>10.267512901121064</v>
      </c>
      <c r="U10" s="6">
        <v>0.16089329141704731</v>
      </c>
    </row>
    <row r="11" spans="1:21" x14ac:dyDescent="0.3">
      <c r="A11" s="20" t="s">
        <v>13</v>
      </c>
      <c r="B11" s="2" t="s">
        <v>56</v>
      </c>
      <c r="C11" s="23" t="s">
        <v>38</v>
      </c>
      <c r="D11" s="225"/>
      <c r="E11" s="25">
        <v>1</v>
      </c>
      <c r="F11" s="6">
        <v>45.677</v>
      </c>
      <c r="G11" s="6">
        <v>0</v>
      </c>
      <c r="H11" s="6">
        <v>34.418999999999997</v>
      </c>
      <c r="I11" s="6">
        <v>0.44700000000000001</v>
      </c>
      <c r="J11" s="6">
        <v>1.4999999999999999E-2</v>
      </c>
      <c r="K11" s="6">
        <v>0</v>
      </c>
      <c r="L11" s="6">
        <v>1.0999999999999999E-2</v>
      </c>
      <c r="M11" s="6">
        <v>18.312999999999999</v>
      </c>
      <c r="N11" s="6">
        <v>1.052</v>
      </c>
      <c r="O11" s="6">
        <v>3.9E-2</v>
      </c>
      <c r="P11" s="6">
        <v>0</v>
      </c>
      <c r="Q11" s="6">
        <v>0</v>
      </c>
      <c r="R11" s="6">
        <v>99.972999999999999</v>
      </c>
      <c r="S11" s="6">
        <v>90.379394538270475</v>
      </c>
      <c r="T11" s="6">
        <v>9.38051082320702</v>
      </c>
      <c r="U11" s="6">
        <v>0.22459279121628023</v>
      </c>
    </row>
    <row r="12" spans="1:21" x14ac:dyDescent="0.3">
      <c r="A12" s="20" t="s">
        <v>13</v>
      </c>
      <c r="B12" s="2" t="s">
        <v>56</v>
      </c>
      <c r="C12" s="23" t="s">
        <v>38</v>
      </c>
      <c r="D12" s="225"/>
      <c r="E12" s="25">
        <v>1</v>
      </c>
      <c r="F12" s="6">
        <v>45.381999999999998</v>
      </c>
      <c r="G12" s="6">
        <v>3.3000000000000002E-2</v>
      </c>
      <c r="H12" s="6">
        <v>33.938000000000002</v>
      </c>
      <c r="I12" s="6">
        <v>0.47299999999999998</v>
      </c>
      <c r="J12" s="6">
        <v>0</v>
      </c>
      <c r="K12" s="6">
        <v>0.04</v>
      </c>
      <c r="L12" s="6">
        <v>4.0000000000000001E-3</v>
      </c>
      <c r="M12" s="6">
        <v>18.102</v>
      </c>
      <c r="N12" s="6">
        <v>1.2230000000000001</v>
      </c>
      <c r="O12" s="6">
        <v>1.6E-2</v>
      </c>
      <c r="P12" s="6">
        <v>5.3999999999999999E-2</v>
      </c>
      <c r="Q12" s="6">
        <v>5.0000000000000001E-3</v>
      </c>
      <c r="R12" s="6">
        <v>99.269000000000005</v>
      </c>
      <c r="S12" s="6">
        <v>89.023593166992413</v>
      </c>
      <c r="T12" s="6">
        <v>10.867166732075026</v>
      </c>
      <c r="U12" s="6">
        <v>9.1818525127916537E-2</v>
      </c>
    </row>
    <row r="13" spans="1:21" x14ac:dyDescent="0.3">
      <c r="A13" s="21" t="s">
        <v>13</v>
      </c>
      <c r="B13" s="13" t="s">
        <v>56</v>
      </c>
      <c r="C13" s="24" t="s">
        <v>38</v>
      </c>
      <c r="D13" s="225"/>
      <c r="E13" s="26">
        <v>1</v>
      </c>
      <c r="F13" s="14">
        <v>43.558</v>
      </c>
      <c r="G13" s="14">
        <v>0</v>
      </c>
      <c r="H13" s="14">
        <v>35.313000000000002</v>
      </c>
      <c r="I13" s="14">
        <v>0.219</v>
      </c>
      <c r="J13" s="14">
        <v>1.4999999999999999E-2</v>
      </c>
      <c r="K13" s="14">
        <v>5.6000000000000001E-2</v>
      </c>
      <c r="L13" s="14">
        <v>0</v>
      </c>
      <c r="M13" s="14">
        <v>19.780999999999999</v>
      </c>
      <c r="N13" s="14">
        <v>0.24399999999999999</v>
      </c>
      <c r="O13" s="14">
        <v>8.0000000000000002E-3</v>
      </c>
      <c r="P13" s="14">
        <v>0.04</v>
      </c>
      <c r="Q13" s="14">
        <v>0.37</v>
      </c>
      <c r="R13" s="14">
        <v>99.521000000000001</v>
      </c>
      <c r="S13" s="14">
        <v>97.771286736818283</v>
      </c>
      <c r="T13" s="14">
        <v>2.1786953233416231</v>
      </c>
      <c r="U13" s="14">
        <v>4.6133575835785735E-2</v>
      </c>
    </row>
    <row r="14" spans="1:21" x14ac:dyDescent="0.3">
      <c r="A14" s="20" t="s">
        <v>39</v>
      </c>
      <c r="B14" s="2" t="s">
        <v>57</v>
      </c>
      <c r="C14" s="23" t="s">
        <v>17</v>
      </c>
      <c r="D14" s="27" t="s">
        <v>80</v>
      </c>
      <c r="E14" s="25">
        <v>2</v>
      </c>
      <c r="F14" s="6">
        <v>45.27</v>
      </c>
      <c r="G14" s="6">
        <v>1E-3</v>
      </c>
      <c r="H14" s="6">
        <v>34.808</v>
      </c>
      <c r="I14" s="6">
        <v>0.30599999999999999</v>
      </c>
      <c r="J14" s="6">
        <v>0</v>
      </c>
      <c r="K14" s="6">
        <v>0.02</v>
      </c>
      <c r="L14" s="6">
        <v>1.0999999999999999E-2</v>
      </c>
      <c r="M14" s="6">
        <v>18.744</v>
      </c>
      <c r="N14" s="6">
        <v>0.85799999999999998</v>
      </c>
      <c r="O14" s="6">
        <v>4.0000000000000001E-3</v>
      </c>
      <c r="P14" s="6">
        <v>0</v>
      </c>
      <c r="Q14" s="6">
        <v>0</v>
      </c>
      <c r="R14" s="6">
        <v>100.02200000000001</v>
      </c>
      <c r="S14" s="6">
        <v>92.328706906082061</v>
      </c>
      <c r="T14" s="6">
        <v>7.6356759562870486</v>
      </c>
      <c r="U14" s="6">
        <v>2.2990088834974602E-2</v>
      </c>
    </row>
    <row r="15" spans="1:21" x14ac:dyDescent="0.3">
      <c r="A15" s="20" t="s">
        <v>39</v>
      </c>
      <c r="B15" s="2" t="s">
        <v>57</v>
      </c>
      <c r="C15" s="23" t="s">
        <v>36</v>
      </c>
      <c r="D15" s="226" t="s">
        <v>83</v>
      </c>
      <c r="E15" s="25">
        <v>2</v>
      </c>
      <c r="F15" s="6">
        <v>44.75</v>
      </c>
      <c r="G15" s="6">
        <v>0</v>
      </c>
      <c r="H15" s="6">
        <v>35.042000000000002</v>
      </c>
      <c r="I15" s="6">
        <v>0.314</v>
      </c>
      <c r="J15" s="6">
        <v>1E-3</v>
      </c>
      <c r="K15" s="6">
        <v>4.5999999999999999E-2</v>
      </c>
      <c r="L15" s="6">
        <v>1.7999999999999999E-2</v>
      </c>
      <c r="M15" s="6">
        <v>19.088999999999999</v>
      </c>
      <c r="N15" s="6">
        <v>0.69599999999999995</v>
      </c>
      <c r="O15" s="6">
        <v>1.9E-2</v>
      </c>
      <c r="P15" s="6">
        <v>0</v>
      </c>
      <c r="Q15" s="6">
        <v>0.11600000000000001</v>
      </c>
      <c r="R15" s="6">
        <v>100.065</v>
      </c>
      <c r="S15" s="6">
        <v>93.707928014522025</v>
      </c>
      <c r="T15" s="6">
        <v>6.1727322950598564</v>
      </c>
      <c r="U15" s="6">
        <v>0.10882840402868341</v>
      </c>
    </row>
    <row r="16" spans="1:21" x14ac:dyDescent="0.3">
      <c r="A16" s="20" t="s">
        <v>39</v>
      </c>
      <c r="B16" s="2" t="s">
        <v>57</v>
      </c>
      <c r="C16" s="23" t="s">
        <v>36</v>
      </c>
      <c r="D16" s="227"/>
      <c r="E16" s="25">
        <v>2</v>
      </c>
      <c r="F16" s="6">
        <v>46.237000000000002</v>
      </c>
      <c r="G16" s="6">
        <v>0</v>
      </c>
      <c r="H16" s="6">
        <v>34.143000000000001</v>
      </c>
      <c r="I16" s="6">
        <v>0.32400000000000001</v>
      </c>
      <c r="J16" s="6">
        <v>0</v>
      </c>
      <c r="K16" s="6">
        <v>3.6999999999999998E-2</v>
      </c>
      <c r="L16" s="6">
        <v>5.2999999999999999E-2</v>
      </c>
      <c r="M16" s="6">
        <v>17.875</v>
      </c>
      <c r="N16" s="6">
        <v>1.3520000000000001</v>
      </c>
      <c r="O16" s="6">
        <v>2.1000000000000001E-2</v>
      </c>
      <c r="P16" s="6">
        <v>2E-3</v>
      </c>
      <c r="Q16" s="6">
        <v>0</v>
      </c>
      <c r="R16" s="6">
        <v>100.044</v>
      </c>
      <c r="S16" s="6">
        <v>87.85412378646042</v>
      </c>
      <c r="T16" s="6">
        <v>12.006409804050611</v>
      </c>
      <c r="U16" s="6">
        <v>0.12044151846703877</v>
      </c>
    </row>
    <row r="17" spans="1:21" x14ac:dyDescent="0.3">
      <c r="A17" s="20" t="s">
        <v>39</v>
      </c>
      <c r="B17" s="2" t="s">
        <v>57</v>
      </c>
      <c r="C17" s="23" t="s">
        <v>36</v>
      </c>
      <c r="D17" s="227"/>
      <c r="E17" s="25">
        <v>2</v>
      </c>
      <c r="F17" s="6">
        <v>46.143000000000001</v>
      </c>
      <c r="G17" s="6">
        <v>0.04</v>
      </c>
      <c r="H17" s="6">
        <v>34.095999999999997</v>
      </c>
      <c r="I17" s="6">
        <v>0.28899999999999998</v>
      </c>
      <c r="J17" s="6">
        <v>2.1999999999999999E-2</v>
      </c>
      <c r="K17" s="6">
        <v>0</v>
      </c>
      <c r="L17" s="6">
        <v>0.106</v>
      </c>
      <c r="M17" s="6">
        <v>17.954999999999998</v>
      </c>
      <c r="N17" s="6">
        <v>1.282</v>
      </c>
      <c r="O17" s="6">
        <v>2.7E-2</v>
      </c>
      <c r="P17" s="6">
        <v>0.05</v>
      </c>
      <c r="Q17" s="6">
        <v>0</v>
      </c>
      <c r="R17" s="6">
        <v>100.01</v>
      </c>
      <c r="S17" s="6">
        <v>88.419691032071484</v>
      </c>
      <c r="T17" s="6">
        <v>11.40689908297696</v>
      </c>
      <c r="U17" s="6">
        <v>0.15515429232403333</v>
      </c>
    </row>
    <row r="18" spans="1:21" x14ac:dyDescent="0.3">
      <c r="A18" s="20" t="s">
        <v>39</v>
      </c>
      <c r="B18" s="2" t="s">
        <v>57</v>
      </c>
      <c r="C18" s="23" t="s">
        <v>36</v>
      </c>
      <c r="D18" s="227"/>
      <c r="E18" s="25">
        <v>2</v>
      </c>
      <c r="F18" s="6">
        <v>45.991999999999997</v>
      </c>
      <c r="G18" s="6">
        <v>5.3999999999999999E-2</v>
      </c>
      <c r="H18" s="6">
        <v>33.561</v>
      </c>
      <c r="I18" s="6">
        <v>0.46300000000000002</v>
      </c>
      <c r="J18" s="6">
        <v>0</v>
      </c>
      <c r="K18" s="6">
        <v>0</v>
      </c>
      <c r="L18" s="6">
        <v>0.51100000000000001</v>
      </c>
      <c r="M18" s="6">
        <v>18.123999999999999</v>
      </c>
      <c r="N18" s="6">
        <v>1.1599999999999999</v>
      </c>
      <c r="O18" s="6">
        <v>1.0999999999999999E-2</v>
      </c>
      <c r="P18" s="6">
        <v>2.5999999999999999E-2</v>
      </c>
      <c r="Q18" s="6">
        <v>8.9999999999999993E-3</v>
      </c>
      <c r="R18" s="6">
        <v>99.909000000000006</v>
      </c>
      <c r="S18" s="6">
        <v>89.562791598889348</v>
      </c>
      <c r="T18" s="6">
        <v>10.35711258284481</v>
      </c>
      <c r="U18" s="6">
        <v>6.3429874115482759E-2</v>
      </c>
    </row>
    <row r="19" spans="1:21" x14ac:dyDescent="0.3">
      <c r="A19" s="21" t="s">
        <v>39</v>
      </c>
      <c r="B19" s="13" t="s">
        <v>57</v>
      </c>
      <c r="C19" s="24" t="s">
        <v>36</v>
      </c>
      <c r="D19" s="228"/>
      <c r="E19" s="26">
        <v>2</v>
      </c>
      <c r="F19" s="14">
        <v>46.198</v>
      </c>
      <c r="G19" s="14">
        <v>0.02</v>
      </c>
      <c r="H19" s="14">
        <v>34.252000000000002</v>
      </c>
      <c r="I19" s="14">
        <v>0.248</v>
      </c>
      <c r="J19" s="14">
        <v>0</v>
      </c>
      <c r="K19" s="14">
        <v>0</v>
      </c>
      <c r="L19" s="14">
        <v>6.8000000000000005E-2</v>
      </c>
      <c r="M19" s="14">
        <v>17.806999999999999</v>
      </c>
      <c r="N19" s="14">
        <v>1.242</v>
      </c>
      <c r="O19" s="14">
        <v>1.2E-2</v>
      </c>
      <c r="P19" s="14">
        <v>5.1999999999999998E-2</v>
      </c>
      <c r="Q19" s="14">
        <v>5.0000000000000001E-3</v>
      </c>
      <c r="R19" s="14">
        <v>99.903000000000006</v>
      </c>
      <c r="S19" s="14">
        <v>88.730457748664975</v>
      </c>
      <c r="T19" s="14">
        <v>11.18193963694709</v>
      </c>
      <c r="U19" s="14">
        <v>6.9774583080789015E-2</v>
      </c>
    </row>
    <row r="20" spans="1:21" x14ac:dyDescent="0.3">
      <c r="A20" s="20" t="s">
        <v>40</v>
      </c>
      <c r="B20" s="2" t="s">
        <v>56</v>
      </c>
      <c r="C20" s="23" t="s">
        <v>38</v>
      </c>
      <c r="D20" s="225" t="s">
        <v>90</v>
      </c>
      <c r="E20" s="25">
        <v>3</v>
      </c>
      <c r="F20" s="6">
        <v>46.427</v>
      </c>
      <c r="G20" s="6">
        <v>0</v>
      </c>
      <c r="H20" s="6">
        <v>33.948</v>
      </c>
      <c r="I20" s="6">
        <v>0.379</v>
      </c>
      <c r="J20" s="6">
        <v>5.0000000000000001E-3</v>
      </c>
      <c r="K20" s="6">
        <v>0</v>
      </c>
      <c r="L20" s="6">
        <v>7.0000000000000001E-3</v>
      </c>
      <c r="M20" s="6">
        <v>18.146999999999998</v>
      </c>
      <c r="N20" s="6">
        <v>1.2450000000000001</v>
      </c>
      <c r="O20" s="6">
        <v>2.1999999999999999E-2</v>
      </c>
      <c r="P20" s="6">
        <v>1E-3</v>
      </c>
      <c r="Q20" s="6">
        <v>7.0000000000000001E-3</v>
      </c>
      <c r="R20" s="6">
        <v>100.18600000000001</v>
      </c>
      <c r="S20" s="6">
        <v>88.843691553560205</v>
      </c>
      <c r="T20" s="6">
        <v>11.012953752544471</v>
      </c>
      <c r="U20" s="6">
        <v>0.12568330755079196</v>
      </c>
    </row>
    <row r="21" spans="1:21" x14ac:dyDescent="0.3">
      <c r="A21" s="20" t="s">
        <v>40</v>
      </c>
      <c r="B21" s="2" t="s">
        <v>56</v>
      </c>
      <c r="C21" s="23" t="s">
        <v>38</v>
      </c>
      <c r="D21" s="225"/>
      <c r="E21" s="25">
        <v>3</v>
      </c>
      <c r="F21" s="6">
        <v>46.625999999999998</v>
      </c>
      <c r="G21" s="6">
        <v>0</v>
      </c>
      <c r="H21" s="6">
        <v>33.363</v>
      </c>
      <c r="I21" s="6">
        <v>0.41599999999999998</v>
      </c>
      <c r="J21" s="6">
        <v>0</v>
      </c>
      <c r="K21" s="6">
        <v>0</v>
      </c>
      <c r="L21" s="6">
        <v>2.7E-2</v>
      </c>
      <c r="M21" s="6">
        <v>17.965</v>
      </c>
      <c r="N21" s="6">
        <v>1.4219999999999999</v>
      </c>
      <c r="O21" s="6">
        <v>2.4E-2</v>
      </c>
      <c r="P21" s="6">
        <v>5.2999999999999999E-2</v>
      </c>
      <c r="Q21" s="6">
        <v>0</v>
      </c>
      <c r="R21" s="6">
        <v>99.896000000000001</v>
      </c>
      <c r="S21" s="6">
        <v>87.351165676888598</v>
      </c>
      <c r="T21" s="6">
        <v>12.492959845626476</v>
      </c>
      <c r="U21" s="6">
        <v>0.13617501941435328</v>
      </c>
    </row>
    <row r="22" spans="1:21" x14ac:dyDescent="0.3">
      <c r="A22" s="20" t="s">
        <v>40</v>
      </c>
      <c r="B22" s="2" t="s">
        <v>56</v>
      </c>
      <c r="C22" s="23" t="s">
        <v>38</v>
      </c>
      <c r="D22" s="225"/>
      <c r="E22" s="25">
        <v>3</v>
      </c>
      <c r="F22" s="6">
        <v>45.453000000000003</v>
      </c>
      <c r="G22" s="6">
        <v>0</v>
      </c>
      <c r="H22" s="6">
        <v>33.832000000000001</v>
      </c>
      <c r="I22" s="6">
        <v>0.36899999999999999</v>
      </c>
      <c r="J22" s="6">
        <v>0</v>
      </c>
      <c r="K22" s="6">
        <v>3.6999999999999998E-2</v>
      </c>
      <c r="L22" s="6">
        <v>2.7E-2</v>
      </c>
      <c r="M22" s="6">
        <v>18.327999999999999</v>
      </c>
      <c r="N22" s="6">
        <v>0.93200000000000005</v>
      </c>
      <c r="O22" s="6">
        <v>1.9E-2</v>
      </c>
      <c r="P22" s="6">
        <v>1.7999999999999999E-2</v>
      </c>
      <c r="Q22" s="6">
        <v>0</v>
      </c>
      <c r="R22" s="6">
        <v>99.015000000000001</v>
      </c>
      <c r="S22" s="6">
        <v>91.471575195893081</v>
      </c>
      <c r="T22" s="6">
        <v>8.403870559482467</v>
      </c>
      <c r="U22" s="6">
        <v>0.11064645385227047</v>
      </c>
    </row>
    <row r="23" spans="1:21" x14ac:dyDescent="0.3">
      <c r="A23" s="20" t="s">
        <v>40</v>
      </c>
      <c r="B23" s="2" t="s">
        <v>56</v>
      </c>
      <c r="C23" s="23" t="s">
        <v>38</v>
      </c>
      <c r="D23" s="225"/>
      <c r="E23" s="25">
        <v>3</v>
      </c>
      <c r="F23" s="6">
        <v>45.646000000000001</v>
      </c>
      <c r="G23" s="6">
        <v>3.1E-2</v>
      </c>
      <c r="H23" s="6">
        <v>34.119999999999997</v>
      </c>
      <c r="I23" s="6">
        <v>0.39700000000000002</v>
      </c>
      <c r="J23" s="6">
        <v>0</v>
      </c>
      <c r="K23" s="6">
        <v>0</v>
      </c>
      <c r="L23" s="6">
        <v>0.03</v>
      </c>
      <c r="M23" s="6">
        <v>18.423999999999999</v>
      </c>
      <c r="N23" s="6">
        <v>0.998</v>
      </c>
      <c r="O23" s="6">
        <v>1.4E-2</v>
      </c>
      <c r="P23" s="6">
        <v>4.9000000000000002E-2</v>
      </c>
      <c r="Q23" s="6">
        <v>0</v>
      </c>
      <c r="R23" s="6">
        <v>99.709000000000003</v>
      </c>
      <c r="S23" s="6">
        <v>90.998801201877129</v>
      </c>
      <c r="T23" s="6">
        <v>8.9059101303240435</v>
      </c>
      <c r="U23" s="6">
        <v>8.0685642045771444E-2</v>
      </c>
    </row>
    <row r="24" spans="1:21" x14ac:dyDescent="0.3">
      <c r="A24" s="20" t="s">
        <v>40</v>
      </c>
      <c r="B24" s="2" t="s">
        <v>56</v>
      </c>
      <c r="C24" s="23" t="s">
        <v>38</v>
      </c>
      <c r="D24" s="225"/>
      <c r="E24" s="25">
        <v>3</v>
      </c>
      <c r="F24" s="6">
        <v>45.884</v>
      </c>
      <c r="G24" s="6">
        <v>1E-3</v>
      </c>
      <c r="H24" s="6">
        <v>33.195</v>
      </c>
      <c r="I24" s="6">
        <v>0.378</v>
      </c>
      <c r="J24" s="6">
        <v>0</v>
      </c>
      <c r="K24" s="6">
        <v>0</v>
      </c>
      <c r="L24" s="6">
        <v>2.9000000000000001E-2</v>
      </c>
      <c r="M24" s="6">
        <v>18.042999999999999</v>
      </c>
      <c r="N24" s="6">
        <v>1.226</v>
      </c>
      <c r="O24" s="6">
        <v>3.4000000000000002E-2</v>
      </c>
      <c r="P24" s="6">
        <v>1.6E-2</v>
      </c>
      <c r="Q24" s="6">
        <v>7.0000000000000001E-3</v>
      </c>
      <c r="R24" s="6">
        <v>98.811000000000007</v>
      </c>
      <c r="S24" s="6">
        <v>88.875635218026929</v>
      </c>
      <c r="T24" s="6">
        <v>10.911310111588129</v>
      </c>
      <c r="U24" s="6">
        <v>0.19542755671584236</v>
      </c>
    </row>
    <row r="25" spans="1:21" x14ac:dyDescent="0.3">
      <c r="A25" s="20" t="s">
        <v>40</v>
      </c>
      <c r="B25" s="2" t="s">
        <v>56</v>
      </c>
      <c r="C25" s="23" t="s">
        <v>38</v>
      </c>
      <c r="D25" s="225"/>
      <c r="E25" s="25">
        <v>3</v>
      </c>
      <c r="F25" s="6">
        <v>46.271000000000001</v>
      </c>
      <c r="G25" s="6">
        <v>1.2E-2</v>
      </c>
      <c r="H25" s="6">
        <v>33.683999999999997</v>
      </c>
      <c r="I25" s="6">
        <v>0.36399999999999999</v>
      </c>
      <c r="J25" s="6">
        <v>0.02</v>
      </c>
      <c r="K25" s="6">
        <v>0</v>
      </c>
      <c r="L25" s="6">
        <v>7.0000000000000001E-3</v>
      </c>
      <c r="M25" s="6">
        <v>17.943000000000001</v>
      </c>
      <c r="N25" s="6">
        <v>1.2250000000000001</v>
      </c>
      <c r="O25" s="6">
        <v>3.1E-2</v>
      </c>
      <c r="P25" s="6">
        <v>1.7999999999999999E-2</v>
      </c>
      <c r="Q25" s="6">
        <v>0</v>
      </c>
      <c r="R25" s="6">
        <v>99.575000000000003</v>
      </c>
      <c r="S25" s="6">
        <v>88.843946897368241</v>
      </c>
      <c r="T25" s="6">
        <v>10.959268849556343</v>
      </c>
      <c r="U25" s="6">
        <v>0.17911322048339531</v>
      </c>
    </row>
    <row r="26" spans="1:21" x14ac:dyDescent="0.3">
      <c r="A26" s="20" t="s">
        <v>40</v>
      </c>
      <c r="B26" s="2" t="s">
        <v>56</v>
      </c>
      <c r="C26" s="23" t="s">
        <v>38</v>
      </c>
      <c r="D26" s="225"/>
      <c r="E26" s="25">
        <v>3</v>
      </c>
      <c r="F26" s="6">
        <v>45.936</v>
      </c>
      <c r="G26" s="6">
        <v>0</v>
      </c>
      <c r="H26" s="6">
        <v>34.076000000000001</v>
      </c>
      <c r="I26" s="6">
        <v>0.35099999999999998</v>
      </c>
      <c r="J26" s="6">
        <v>0</v>
      </c>
      <c r="K26" s="6">
        <v>0</v>
      </c>
      <c r="L26" s="6">
        <v>7.0000000000000001E-3</v>
      </c>
      <c r="M26" s="6">
        <v>18.045000000000002</v>
      </c>
      <c r="N26" s="6">
        <v>1.3149999999999999</v>
      </c>
      <c r="O26" s="6">
        <v>2.4E-2</v>
      </c>
      <c r="P26" s="6">
        <v>3.3000000000000002E-2</v>
      </c>
      <c r="Q26" s="6">
        <v>0</v>
      </c>
      <c r="R26" s="6">
        <v>99.787000000000006</v>
      </c>
      <c r="S26" s="6">
        <v>88.227633113290636</v>
      </c>
      <c r="T26" s="6">
        <v>11.616919307843627</v>
      </c>
      <c r="U26" s="6">
        <v>0.13692946712667392</v>
      </c>
    </row>
    <row r="27" spans="1:21" x14ac:dyDescent="0.3">
      <c r="A27" s="20" t="s">
        <v>40</v>
      </c>
      <c r="B27" s="2" t="s">
        <v>56</v>
      </c>
      <c r="C27" s="23" t="s">
        <v>38</v>
      </c>
      <c r="D27" s="225"/>
      <c r="E27" s="25">
        <v>3</v>
      </c>
      <c r="F27" s="6">
        <v>46.006</v>
      </c>
      <c r="G27" s="6">
        <v>6.0000000000000001E-3</v>
      </c>
      <c r="H27" s="6">
        <v>34.136000000000003</v>
      </c>
      <c r="I27" s="6">
        <v>0.41399999999999998</v>
      </c>
      <c r="J27" s="6">
        <v>0</v>
      </c>
      <c r="K27" s="6">
        <v>0</v>
      </c>
      <c r="L27" s="6">
        <v>2.9000000000000001E-2</v>
      </c>
      <c r="M27" s="6">
        <v>17.925999999999998</v>
      </c>
      <c r="N27" s="6">
        <v>1.2</v>
      </c>
      <c r="O27" s="6">
        <v>1.4E-2</v>
      </c>
      <c r="P27" s="6">
        <v>4.0000000000000001E-3</v>
      </c>
      <c r="Q27" s="6">
        <v>0</v>
      </c>
      <c r="R27" s="6">
        <v>99.734999999999999</v>
      </c>
      <c r="S27" s="6">
        <v>89.122113558541443</v>
      </c>
      <c r="T27" s="6">
        <v>10.779382506067414</v>
      </c>
      <c r="U27" s="6">
        <v>8.1219652910299617E-2</v>
      </c>
    </row>
    <row r="28" spans="1:21" x14ac:dyDescent="0.3">
      <c r="A28" s="20" t="s">
        <v>40</v>
      </c>
      <c r="B28" s="2" t="s">
        <v>56</v>
      </c>
      <c r="C28" s="23" t="s">
        <v>38</v>
      </c>
      <c r="D28" s="225"/>
      <c r="E28" s="25">
        <v>3</v>
      </c>
      <c r="F28" s="6">
        <v>45.912999999999997</v>
      </c>
      <c r="G28" s="6">
        <v>2.3E-2</v>
      </c>
      <c r="H28" s="6">
        <v>33.545000000000002</v>
      </c>
      <c r="I28" s="6">
        <v>0.378</v>
      </c>
      <c r="J28" s="6">
        <v>1.4999999999999999E-2</v>
      </c>
      <c r="K28" s="6">
        <v>0</v>
      </c>
      <c r="L28" s="6">
        <v>1.7999999999999999E-2</v>
      </c>
      <c r="M28" s="6">
        <v>17.920000000000002</v>
      </c>
      <c r="N28" s="6">
        <v>1.139</v>
      </c>
      <c r="O28" s="6">
        <v>1.7000000000000001E-2</v>
      </c>
      <c r="P28" s="6">
        <v>1.2E-2</v>
      </c>
      <c r="Q28" s="6">
        <v>2E-3</v>
      </c>
      <c r="R28" s="6">
        <v>98.981999999999999</v>
      </c>
      <c r="S28" s="6">
        <v>89.595111105479702</v>
      </c>
      <c r="T28" s="6">
        <v>10.289088921049611</v>
      </c>
      <c r="U28" s="6">
        <v>9.9179650669321509E-2</v>
      </c>
    </row>
    <row r="29" spans="1:21" x14ac:dyDescent="0.3">
      <c r="A29" s="20" t="s">
        <v>40</v>
      </c>
      <c r="B29" s="2" t="s">
        <v>56</v>
      </c>
      <c r="C29" s="23" t="s">
        <v>38</v>
      </c>
      <c r="D29" s="225"/>
      <c r="E29" s="25">
        <v>3</v>
      </c>
      <c r="F29" s="6">
        <v>45.343000000000004</v>
      </c>
      <c r="G29" s="6">
        <v>1.0999999999999999E-2</v>
      </c>
      <c r="H29" s="6">
        <v>33.795999999999999</v>
      </c>
      <c r="I29" s="6">
        <v>0.34799999999999998</v>
      </c>
      <c r="J29" s="6">
        <v>0</v>
      </c>
      <c r="K29" s="6">
        <v>0</v>
      </c>
      <c r="L29" s="6">
        <v>0</v>
      </c>
      <c r="M29" s="6">
        <v>18.318999999999999</v>
      </c>
      <c r="N29" s="6">
        <v>1.1259999999999999</v>
      </c>
      <c r="O29" s="6">
        <v>1.4999999999999999E-2</v>
      </c>
      <c r="P29" s="6">
        <v>2.8000000000000001E-2</v>
      </c>
      <c r="Q29" s="6">
        <v>0</v>
      </c>
      <c r="R29" s="6">
        <v>98.986000000000004</v>
      </c>
      <c r="S29" s="6">
        <v>89.912609097370208</v>
      </c>
      <c r="T29" s="6">
        <v>9.9853124566994573</v>
      </c>
      <c r="U29" s="6">
        <v>8.5908272135236247E-2</v>
      </c>
    </row>
    <row r="30" spans="1:21" x14ac:dyDescent="0.3">
      <c r="A30" s="21" t="s">
        <v>40</v>
      </c>
      <c r="B30" s="13" t="s">
        <v>56</v>
      </c>
      <c r="C30" s="24" t="s">
        <v>38</v>
      </c>
      <c r="D30" s="225"/>
      <c r="E30" s="26">
        <v>3</v>
      </c>
      <c r="F30" s="14">
        <v>45.378</v>
      </c>
      <c r="G30" s="14">
        <v>0</v>
      </c>
      <c r="H30" s="14">
        <v>33.784999999999997</v>
      </c>
      <c r="I30" s="14">
        <v>0.35</v>
      </c>
      <c r="J30" s="14">
        <v>0</v>
      </c>
      <c r="K30" s="14">
        <v>1E-3</v>
      </c>
      <c r="L30" s="14">
        <v>1.9E-2</v>
      </c>
      <c r="M30" s="14">
        <v>18.423999999999999</v>
      </c>
      <c r="N30" s="14">
        <v>1.0960000000000001</v>
      </c>
      <c r="O30" s="14">
        <v>1.4E-2</v>
      </c>
      <c r="P30" s="14">
        <v>0</v>
      </c>
      <c r="Q30" s="14">
        <v>8.9999999999999993E-3</v>
      </c>
      <c r="R30" s="14">
        <v>99.073999999999998</v>
      </c>
      <c r="S30" s="14">
        <v>90.208619396592908</v>
      </c>
      <c r="T30" s="14">
        <v>9.6956472058297738</v>
      </c>
      <c r="U30" s="14">
        <v>7.998614065028363E-2</v>
      </c>
    </row>
    <row r="31" spans="1:21" x14ac:dyDescent="0.3">
      <c r="A31" s="20" t="s">
        <v>41</v>
      </c>
      <c r="B31" s="2" t="s">
        <v>56</v>
      </c>
      <c r="C31" s="23" t="s">
        <v>37</v>
      </c>
      <c r="D31" s="225" t="s">
        <v>91</v>
      </c>
      <c r="E31" s="25">
        <v>4</v>
      </c>
      <c r="F31" s="6">
        <v>47.581000000000003</v>
      </c>
      <c r="G31" s="6">
        <v>1.4999999999999999E-2</v>
      </c>
      <c r="H31" s="6">
        <v>33.225000000000001</v>
      </c>
      <c r="I31" s="6">
        <v>0.45300000000000001</v>
      </c>
      <c r="J31" s="6">
        <v>0</v>
      </c>
      <c r="K31" s="6">
        <v>0</v>
      </c>
      <c r="L31" s="6">
        <v>3.1E-2</v>
      </c>
      <c r="M31" s="6">
        <v>16.783999999999999</v>
      </c>
      <c r="N31" s="6">
        <v>2.0449999999999999</v>
      </c>
      <c r="O31" s="6">
        <v>5.3999999999999999E-2</v>
      </c>
      <c r="P31" s="6">
        <v>2.1999999999999999E-2</v>
      </c>
      <c r="Q31" s="6">
        <v>7.0000000000000001E-3</v>
      </c>
      <c r="R31" s="6">
        <v>100.215</v>
      </c>
      <c r="S31" s="6">
        <v>81.682301814059628</v>
      </c>
      <c r="T31" s="6">
        <v>17.984317900929209</v>
      </c>
      <c r="U31" s="6">
        <v>0.30670077593882944</v>
      </c>
    </row>
    <row r="32" spans="1:21" x14ac:dyDescent="0.3">
      <c r="A32" s="20" t="s">
        <v>41</v>
      </c>
      <c r="B32" s="2" t="s">
        <v>56</v>
      </c>
      <c r="C32" s="23" t="s">
        <v>37</v>
      </c>
      <c r="D32" s="225"/>
      <c r="E32" s="25">
        <v>4</v>
      </c>
      <c r="F32" s="6">
        <v>46.865000000000002</v>
      </c>
      <c r="G32" s="6">
        <v>3.5000000000000003E-2</v>
      </c>
      <c r="H32" s="6">
        <v>33.722000000000001</v>
      </c>
      <c r="I32" s="6">
        <v>0.48099999999999998</v>
      </c>
      <c r="J32" s="6">
        <v>0</v>
      </c>
      <c r="K32" s="6">
        <v>0.01</v>
      </c>
      <c r="L32" s="6">
        <v>2.9000000000000001E-2</v>
      </c>
      <c r="M32" s="6">
        <v>17.007000000000001</v>
      </c>
      <c r="N32" s="6">
        <v>1.732</v>
      </c>
      <c r="O32" s="6">
        <v>2.9000000000000001E-2</v>
      </c>
      <c r="P32" s="6">
        <v>5.0000000000000001E-3</v>
      </c>
      <c r="Q32" s="6">
        <v>0</v>
      </c>
      <c r="R32" s="6">
        <v>99.915000000000006</v>
      </c>
      <c r="S32" s="6">
        <v>84.296332145539381</v>
      </c>
      <c r="T32" s="6">
        <v>15.512320650654249</v>
      </c>
      <c r="U32" s="6">
        <v>0.16774413328688137</v>
      </c>
    </row>
    <row r="33" spans="1:21" x14ac:dyDescent="0.3">
      <c r="A33" s="20" t="s">
        <v>41</v>
      </c>
      <c r="B33" s="2" t="s">
        <v>56</v>
      </c>
      <c r="C33" s="23" t="s">
        <v>37</v>
      </c>
      <c r="D33" s="225"/>
      <c r="E33" s="25">
        <v>4</v>
      </c>
      <c r="F33" s="6">
        <v>46.345999999999997</v>
      </c>
      <c r="G33" s="6">
        <v>0</v>
      </c>
      <c r="H33" s="6">
        <v>33.460999999999999</v>
      </c>
      <c r="I33" s="6">
        <v>0.47699999999999998</v>
      </c>
      <c r="J33" s="6">
        <v>0</v>
      </c>
      <c r="K33" s="6">
        <v>0</v>
      </c>
      <c r="L33" s="6">
        <v>1.0999999999999999E-2</v>
      </c>
      <c r="M33" s="6">
        <v>16.844999999999999</v>
      </c>
      <c r="N33" s="6">
        <v>1.927</v>
      </c>
      <c r="O33" s="6">
        <v>1.2E-2</v>
      </c>
      <c r="P33" s="6">
        <v>2.7E-2</v>
      </c>
      <c r="Q33" s="6">
        <v>6.0000000000000001E-3</v>
      </c>
      <c r="R33" s="6">
        <v>99.111000000000004</v>
      </c>
      <c r="S33" s="6">
        <v>82.791574061335396</v>
      </c>
      <c r="T33" s="6">
        <v>17.114192415719202</v>
      </c>
      <c r="U33" s="6">
        <v>6.8829782678683865E-2</v>
      </c>
    </row>
    <row r="34" spans="1:21" x14ac:dyDescent="0.3">
      <c r="A34" s="20" t="s">
        <v>41</v>
      </c>
      <c r="B34" s="2" t="s">
        <v>56</v>
      </c>
      <c r="C34" s="23" t="s">
        <v>37</v>
      </c>
      <c r="D34" s="225"/>
      <c r="E34" s="25">
        <v>4</v>
      </c>
      <c r="F34" s="6">
        <v>46.110999999999997</v>
      </c>
      <c r="G34" s="6">
        <v>1.2999999999999999E-2</v>
      </c>
      <c r="H34" s="6">
        <v>33.924999999999997</v>
      </c>
      <c r="I34" s="6">
        <v>0.47499999999999998</v>
      </c>
      <c r="J34" s="6">
        <v>2.1999999999999999E-2</v>
      </c>
      <c r="K34" s="6">
        <v>0</v>
      </c>
      <c r="L34" s="6">
        <v>2.8000000000000001E-2</v>
      </c>
      <c r="M34" s="6">
        <v>17.725000000000001</v>
      </c>
      <c r="N34" s="6">
        <v>1.4750000000000001</v>
      </c>
      <c r="O34" s="6">
        <v>3.4000000000000002E-2</v>
      </c>
      <c r="P34" s="6">
        <v>3.4000000000000002E-2</v>
      </c>
      <c r="Q34" s="6">
        <v>6.0000000000000001E-3</v>
      </c>
      <c r="R34" s="6">
        <v>99.846999999999994</v>
      </c>
      <c r="S34" s="6">
        <v>86.742634123069919</v>
      </c>
      <c r="T34" s="6">
        <v>13.042695616748967</v>
      </c>
      <c r="U34" s="6">
        <v>0.19416668333408776</v>
      </c>
    </row>
    <row r="35" spans="1:21" x14ac:dyDescent="0.3">
      <c r="A35" s="20" t="s">
        <v>41</v>
      </c>
      <c r="B35" s="2" t="s">
        <v>56</v>
      </c>
      <c r="C35" s="23" t="s">
        <v>37</v>
      </c>
      <c r="D35" s="225"/>
      <c r="E35" s="25">
        <v>4</v>
      </c>
      <c r="F35" s="6">
        <v>46.423999999999999</v>
      </c>
      <c r="G35" s="6">
        <v>2.5000000000000001E-2</v>
      </c>
      <c r="H35" s="6">
        <v>34.021000000000001</v>
      </c>
      <c r="I35" s="6">
        <v>0.41099999999999998</v>
      </c>
      <c r="J35" s="6">
        <v>0.03</v>
      </c>
      <c r="K35" s="6">
        <v>0</v>
      </c>
      <c r="L35" s="6">
        <v>0.02</v>
      </c>
      <c r="M35" s="6">
        <v>17.684000000000001</v>
      </c>
      <c r="N35" s="6">
        <v>1.42</v>
      </c>
      <c r="O35" s="6">
        <v>8.9999999999999993E-3</v>
      </c>
      <c r="P35" s="6">
        <v>2.4E-2</v>
      </c>
      <c r="Q35" s="6">
        <v>7.0000000000000001E-3</v>
      </c>
      <c r="R35" s="6">
        <v>100.07299999999999</v>
      </c>
      <c r="S35" s="6">
        <v>87.26693894471947</v>
      </c>
      <c r="T35" s="6">
        <v>12.661422387885029</v>
      </c>
      <c r="U35" s="6">
        <v>5.1827125091254742E-2</v>
      </c>
    </row>
    <row r="36" spans="1:21" x14ac:dyDescent="0.3">
      <c r="A36" s="20" t="s">
        <v>41</v>
      </c>
      <c r="B36" s="2" t="s">
        <v>56</v>
      </c>
      <c r="C36" s="23" t="s">
        <v>37</v>
      </c>
      <c r="D36" s="225"/>
      <c r="E36" s="25">
        <v>4</v>
      </c>
      <c r="F36" s="6">
        <v>46.351999999999997</v>
      </c>
      <c r="G36" s="6">
        <v>0</v>
      </c>
      <c r="H36" s="6">
        <v>33.982999999999997</v>
      </c>
      <c r="I36" s="6">
        <v>0.373</v>
      </c>
      <c r="J36" s="6">
        <v>0</v>
      </c>
      <c r="K36" s="6">
        <v>0</v>
      </c>
      <c r="L36" s="6">
        <v>1.7000000000000001E-2</v>
      </c>
      <c r="M36" s="6">
        <v>17.661999999999999</v>
      </c>
      <c r="N36" s="6">
        <v>1.431</v>
      </c>
      <c r="O36" s="6">
        <v>1.4E-2</v>
      </c>
      <c r="P36" s="6">
        <v>0</v>
      </c>
      <c r="Q36" s="6">
        <v>0</v>
      </c>
      <c r="R36" s="6">
        <v>99.831999999999994</v>
      </c>
      <c r="S36" s="6">
        <v>87.142246461117495</v>
      </c>
      <c r="T36" s="6">
        <v>12.757171292225546</v>
      </c>
      <c r="U36" s="6">
        <v>8.0605234405221993E-2</v>
      </c>
    </row>
    <row r="37" spans="1:21" x14ac:dyDescent="0.3">
      <c r="A37" s="20" t="s">
        <v>41</v>
      </c>
      <c r="B37" s="2" t="s">
        <v>56</v>
      </c>
      <c r="C37" s="23" t="s">
        <v>37</v>
      </c>
      <c r="D37" s="225"/>
      <c r="E37" s="25">
        <v>4</v>
      </c>
      <c r="F37" s="6">
        <v>46.677</v>
      </c>
      <c r="G37" s="6">
        <v>4.0000000000000001E-3</v>
      </c>
      <c r="H37" s="6">
        <v>33.802999999999997</v>
      </c>
      <c r="I37" s="6">
        <v>0.4</v>
      </c>
      <c r="J37" s="6">
        <v>4.0000000000000001E-3</v>
      </c>
      <c r="K37" s="6">
        <v>6.0000000000000001E-3</v>
      </c>
      <c r="L37" s="6">
        <v>2.7E-2</v>
      </c>
      <c r="M37" s="6">
        <v>17.391999999999999</v>
      </c>
      <c r="N37" s="6">
        <v>1.641</v>
      </c>
      <c r="O37" s="6">
        <v>2.4E-2</v>
      </c>
      <c r="P37" s="6">
        <v>1.0999999999999999E-2</v>
      </c>
      <c r="Q37" s="6">
        <v>2E-3</v>
      </c>
      <c r="R37" s="6">
        <v>99.991</v>
      </c>
      <c r="S37" s="6">
        <v>85.297840872298693</v>
      </c>
      <c r="T37" s="6">
        <v>14.542439184954961</v>
      </c>
      <c r="U37" s="6">
        <v>0.13736002886459595</v>
      </c>
    </row>
    <row r="38" spans="1:21" x14ac:dyDescent="0.3">
      <c r="A38" s="20" t="s">
        <v>41</v>
      </c>
      <c r="B38" s="2" t="s">
        <v>56</v>
      </c>
      <c r="C38" s="23" t="s">
        <v>37</v>
      </c>
      <c r="D38" s="225" t="s">
        <v>92</v>
      </c>
      <c r="E38" s="25">
        <v>4</v>
      </c>
      <c r="F38" s="6">
        <v>47.466999999999999</v>
      </c>
      <c r="G38" s="6">
        <v>1.7999999999999999E-2</v>
      </c>
      <c r="H38" s="6">
        <v>32.743000000000002</v>
      </c>
      <c r="I38" s="6">
        <v>0.36099999999999999</v>
      </c>
      <c r="J38" s="6">
        <v>7.0000000000000001E-3</v>
      </c>
      <c r="K38" s="6">
        <v>1.2E-2</v>
      </c>
      <c r="L38" s="6">
        <v>1.0999999999999999E-2</v>
      </c>
      <c r="M38" s="6">
        <v>16.672999999999998</v>
      </c>
      <c r="N38" s="6">
        <v>2.121</v>
      </c>
      <c r="O38" s="6">
        <v>0.06</v>
      </c>
      <c r="P38" s="6">
        <v>0</v>
      </c>
      <c r="Q38" s="6">
        <v>3.0000000000000001E-3</v>
      </c>
      <c r="R38" s="6">
        <v>99.474999999999994</v>
      </c>
      <c r="S38" s="6">
        <v>81.009838212054319</v>
      </c>
      <c r="T38" s="6">
        <v>18.622502975028574</v>
      </c>
      <c r="U38" s="6">
        <v>0.34022724671492566</v>
      </c>
    </row>
    <row r="39" spans="1:21" x14ac:dyDescent="0.3">
      <c r="A39" s="20" t="s">
        <v>41</v>
      </c>
      <c r="B39" s="2" t="s">
        <v>56</v>
      </c>
      <c r="C39" s="23" t="s">
        <v>38</v>
      </c>
      <c r="D39" s="225"/>
      <c r="E39" s="25">
        <v>4</v>
      </c>
      <c r="F39" s="6">
        <v>46.965000000000003</v>
      </c>
      <c r="G39" s="6">
        <v>0</v>
      </c>
      <c r="H39" s="6">
        <v>33.506999999999998</v>
      </c>
      <c r="I39" s="6">
        <v>0.36199999999999999</v>
      </c>
      <c r="J39" s="6">
        <v>3.0000000000000001E-3</v>
      </c>
      <c r="K39" s="6">
        <v>0</v>
      </c>
      <c r="L39" s="6">
        <v>1.0999999999999999E-2</v>
      </c>
      <c r="M39" s="6">
        <v>17.039000000000001</v>
      </c>
      <c r="N39" s="6">
        <v>1.7609999999999999</v>
      </c>
      <c r="O39" s="6">
        <v>1E-3</v>
      </c>
      <c r="P39" s="6">
        <v>1.7999999999999999E-2</v>
      </c>
      <c r="Q39" s="6">
        <v>1E-3</v>
      </c>
      <c r="R39" s="6">
        <v>99.668000000000006</v>
      </c>
      <c r="S39" s="6">
        <v>84.238844112680567</v>
      </c>
      <c r="T39" s="6">
        <v>15.731713056080732</v>
      </c>
      <c r="U39" s="6">
        <v>5.7694859069007043E-3</v>
      </c>
    </row>
    <row r="40" spans="1:21" x14ac:dyDescent="0.3">
      <c r="A40" s="20" t="s">
        <v>41</v>
      </c>
      <c r="B40" s="2" t="s">
        <v>56</v>
      </c>
      <c r="C40" s="23" t="s">
        <v>38</v>
      </c>
      <c r="D40" s="225"/>
      <c r="E40" s="25">
        <v>4</v>
      </c>
      <c r="F40" s="6">
        <v>47.02</v>
      </c>
      <c r="G40" s="6">
        <v>1E-3</v>
      </c>
      <c r="H40" s="6">
        <v>34.037999999999997</v>
      </c>
      <c r="I40" s="6">
        <v>0.249</v>
      </c>
      <c r="J40" s="6">
        <v>2.5999999999999999E-2</v>
      </c>
      <c r="K40" s="6">
        <v>3.5000000000000003E-2</v>
      </c>
      <c r="L40" s="6">
        <v>3.5000000000000003E-2</v>
      </c>
      <c r="M40" s="6">
        <v>17.347999999999999</v>
      </c>
      <c r="N40" s="6">
        <v>1.645</v>
      </c>
      <c r="O40" s="6">
        <v>4.0000000000000001E-3</v>
      </c>
      <c r="P40" s="6">
        <v>0</v>
      </c>
      <c r="Q40" s="6">
        <v>0</v>
      </c>
      <c r="R40" s="6">
        <v>100.401</v>
      </c>
      <c r="S40" s="6">
        <v>85.333724309511126</v>
      </c>
      <c r="T40" s="6">
        <v>14.620999937571359</v>
      </c>
      <c r="U40" s="6">
        <v>2.2961043468323814E-2</v>
      </c>
    </row>
    <row r="41" spans="1:21" x14ac:dyDescent="0.3">
      <c r="A41" s="20" t="s">
        <v>41</v>
      </c>
      <c r="B41" s="2" t="s">
        <v>56</v>
      </c>
      <c r="C41" s="23" t="s">
        <v>38</v>
      </c>
      <c r="D41" s="225"/>
      <c r="E41" s="25">
        <v>4</v>
      </c>
      <c r="F41" s="6">
        <v>47.018000000000001</v>
      </c>
      <c r="G41" s="6">
        <v>2E-3</v>
      </c>
      <c r="H41" s="6">
        <v>33.71</v>
      </c>
      <c r="I41" s="6">
        <v>0.34599999999999997</v>
      </c>
      <c r="J41" s="6">
        <v>0</v>
      </c>
      <c r="K41" s="6">
        <v>5.0000000000000001E-3</v>
      </c>
      <c r="L41" s="6">
        <v>6.0000000000000001E-3</v>
      </c>
      <c r="M41" s="6">
        <v>17.256</v>
      </c>
      <c r="N41" s="6">
        <v>1.746</v>
      </c>
      <c r="O41" s="6">
        <v>2.1000000000000001E-2</v>
      </c>
      <c r="P41" s="6">
        <v>8.9999999999999993E-3</v>
      </c>
      <c r="Q41" s="6">
        <v>5.0000000000000001E-3</v>
      </c>
      <c r="R41" s="6">
        <v>100.123</v>
      </c>
      <c r="S41" s="6">
        <v>84.421707169127473</v>
      </c>
      <c r="T41" s="6">
        <v>15.434948533596224</v>
      </c>
      <c r="U41" s="6">
        <v>0.11989489661334411</v>
      </c>
    </row>
    <row r="42" spans="1:21" x14ac:dyDescent="0.3">
      <c r="A42" s="20" t="s">
        <v>41</v>
      </c>
      <c r="B42" s="2" t="s">
        <v>56</v>
      </c>
      <c r="C42" s="23" t="s">
        <v>38</v>
      </c>
      <c r="D42" s="225"/>
      <c r="E42" s="25">
        <v>4</v>
      </c>
      <c r="F42" s="6">
        <v>47.412999999999997</v>
      </c>
      <c r="G42" s="6">
        <v>0</v>
      </c>
      <c r="H42" s="6">
        <v>33.097000000000001</v>
      </c>
      <c r="I42" s="6">
        <v>0.441</v>
      </c>
      <c r="J42" s="6">
        <v>7.0000000000000001E-3</v>
      </c>
      <c r="K42" s="6">
        <v>5.0000000000000001E-3</v>
      </c>
      <c r="L42" s="6">
        <v>1.6E-2</v>
      </c>
      <c r="M42" s="6">
        <v>16.771999999999998</v>
      </c>
      <c r="N42" s="6">
        <v>1.929</v>
      </c>
      <c r="O42" s="6">
        <v>3.5000000000000003E-2</v>
      </c>
      <c r="P42" s="6">
        <v>8.0000000000000002E-3</v>
      </c>
      <c r="Q42" s="6">
        <v>0</v>
      </c>
      <c r="R42" s="6">
        <v>99.722999999999999</v>
      </c>
      <c r="S42" s="6">
        <v>82.605332420769258</v>
      </c>
      <c r="T42" s="6">
        <v>17.167872168029767</v>
      </c>
      <c r="U42" s="6">
        <v>0.20117441358121976</v>
      </c>
    </row>
    <row r="43" spans="1:21" x14ac:dyDescent="0.3">
      <c r="A43" s="20" t="s">
        <v>41</v>
      </c>
      <c r="B43" s="2" t="s">
        <v>56</v>
      </c>
      <c r="C43" s="23" t="s">
        <v>38</v>
      </c>
      <c r="D43" s="225"/>
      <c r="E43" s="25">
        <v>4</v>
      </c>
      <c r="F43" s="6">
        <v>46.942</v>
      </c>
      <c r="G43" s="6">
        <v>0</v>
      </c>
      <c r="H43" s="6">
        <v>33.183</v>
      </c>
      <c r="I43" s="6">
        <v>0.36</v>
      </c>
      <c r="J43" s="6">
        <v>4.0000000000000001E-3</v>
      </c>
      <c r="K43" s="6">
        <v>0</v>
      </c>
      <c r="L43" s="6">
        <v>7.9000000000000001E-2</v>
      </c>
      <c r="M43" s="6">
        <v>16.806999999999999</v>
      </c>
      <c r="N43" s="6">
        <v>2.06</v>
      </c>
      <c r="O43" s="6">
        <v>2.7E-2</v>
      </c>
      <c r="P43" s="6">
        <v>3.2000000000000001E-2</v>
      </c>
      <c r="Q43" s="6">
        <v>8.0000000000000002E-3</v>
      </c>
      <c r="R43" s="6">
        <v>99.5</v>
      </c>
      <c r="S43" s="6">
        <v>81.720306105102708</v>
      </c>
      <c r="T43" s="6">
        <v>18.099845690029159</v>
      </c>
      <c r="U43" s="6">
        <v>0.15321167923295312</v>
      </c>
    </row>
    <row r="44" spans="1:21" x14ac:dyDescent="0.3">
      <c r="A44" s="20" t="s">
        <v>41</v>
      </c>
      <c r="B44" s="2" t="s">
        <v>56</v>
      </c>
      <c r="C44" s="23" t="s">
        <v>38</v>
      </c>
      <c r="D44" s="225"/>
      <c r="E44" s="25">
        <v>4</v>
      </c>
      <c r="F44" s="6">
        <v>47.204999999999998</v>
      </c>
      <c r="G44" s="6">
        <v>8.9999999999999993E-3</v>
      </c>
      <c r="H44" s="6">
        <v>33.529000000000003</v>
      </c>
      <c r="I44" s="6">
        <v>0.42499999999999999</v>
      </c>
      <c r="J44" s="6">
        <v>0</v>
      </c>
      <c r="K44" s="6">
        <v>0</v>
      </c>
      <c r="L44" s="6">
        <v>1.4E-2</v>
      </c>
      <c r="M44" s="6">
        <v>16.728999999999999</v>
      </c>
      <c r="N44" s="6">
        <v>1.9630000000000001</v>
      </c>
      <c r="O44" s="6">
        <v>7.0000000000000001E-3</v>
      </c>
      <c r="P44" s="6">
        <v>4.4999999999999998E-2</v>
      </c>
      <c r="Q44" s="6">
        <v>0</v>
      </c>
      <c r="R44" s="6">
        <v>99.926000000000002</v>
      </c>
      <c r="S44" s="6">
        <v>82.451197260249216</v>
      </c>
      <c r="T44" s="6">
        <v>17.482739728060761</v>
      </c>
      <c r="U44" s="6">
        <v>4.0263144432301598E-2</v>
      </c>
    </row>
    <row r="45" spans="1:21" x14ac:dyDescent="0.3">
      <c r="A45" s="20" t="s">
        <v>41</v>
      </c>
      <c r="B45" s="2" t="s">
        <v>56</v>
      </c>
      <c r="C45" s="23" t="s">
        <v>38</v>
      </c>
      <c r="D45" s="225"/>
      <c r="E45" s="25">
        <v>4</v>
      </c>
      <c r="F45" s="6">
        <v>48.305999999999997</v>
      </c>
      <c r="G45" s="6">
        <v>4.5999999999999999E-2</v>
      </c>
      <c r="H45" s="6">
        <v>32.258000000000003</v>
      </c>
      <c r="I45" s="6">
        <v>0.38600000000000001</v>
      </c>
      <c r="J45" s="6">
        <v>0</v>
      </c>
      <c r="K45" s="6">
        <v>0.02</v>
      </c>
      <c r="L45" s="6">
        <v>0.55600000000000005</v>
      </c>
      <c r="M45" s="6">
        <v>16.283000000000001</v>
      </c>
      <c r="N45" s="6">
        <v>2.0910000000000002</v>
      </c>
      <c r="O45" s="6">
        <v>0.01</v>
      </c>
      <c r="P45" s="6">
        <v>1.7999999999999999E-2</v>
      </c>
      <c r="Q45" s="6">
        <v>6.0000000000000001E-3</v>
      </c>
      <c r="R45" s="6">
        <v>99.978999999999999</v>
      </c>
      <c r="S45" s="6">
        <v>81.09579485249121</v>
      </c>
      <c r="T45" s="6">
        <v>18.818744602751821</v>
      </c>
      <c r="U45" s="6">
        <v>5.8124211171419818E-2</v>
      </c>
    </row>
    <row r="46" spans="1:21" x14ac:dyDescent="0.3">
      <c r="A46" s="20" t="s">
        <v>41</v>
      </c>
      <c r="B46" s="2" t="s">
        <v>56</v>
      </c>
      <c r="C46" s="23" t="s">
        <v>38</v>
      </c>
      <c r="D46" s="225"/>
      <c r="E46" s="25">
        <v>4</v>
      </c>
      <c r="F46" s="6">
        <v>47.761000000000003</v>
      </c>
      <c r="G46" s="6">
        <v>0</v>
      </c>
      <c r="H46" s="6">
        <v>33.299999999999997</v>
      </c>
      <c r="I46" s="6">
        <v>0.35399999999999998</v>
      </c>
      <c r="J46" s="6">
        <v>0</v>
      </c>
      <c r="K46" s="6">
        <v>1.4E-2</v>
      </c>
      <c r="L46" s="6">
        <v>3.2000000000000001E-2</v>
      </c>
      <c r="M46" s="6">
        <v>16.675999999999998</v>
      </c>
      <c r="N46" s="6">
        <v>2.1579999999999999</v>
      </c>
      <c r="O46" s="6">
        <v>8.9999999999999993E-3</v>
      </c>
      <c r="P46" s="6">
        <v>0</v>
      </c>
      <c r="Q46" s="6">
        <v>0</v>
      </c>
      <c r="R46" s="6">
        <v>100.304</v>
      </c>
      <c r="S46" s="6">
        <v>80.9836822300324</v>
      </c>
      <c r="T46" s="6">
        <v>18.937848822221824</v>
      </c>
      <c r="U46" s="6">
        <v>5.1008455180335657E-2</v>
      </c>
    </row>
    <row r="47" spans="1:21" x14ac:dyDescent="0.3">
      <c r="A47" s="20" t="s">
        <v>41</v>
      </c>
      <c r="B47" s="2" t="s">
        <v>56</v>
      </c>
      <c r="C47" s="23" t="s">
        <v>38</v>
      </c>
      <c r="D47" s="225"/>
      <c r="E47" s="25">
        <v>4</v>
      </c>
      <c r="F47" s="6">
        <v>47.825000000000003</v>
      </c>
      <c r="G47" s="6">
        <v>0</v>
      </c>
      <c r="H47" s="6">
        <v>33.49</v>
      </c>
      <c r="I47" s="6">
        <v>0.32700000000000001</v>
      </c>
      <c r="J47" s="6">
        <v>0</v>
      </c>
      <c r="K47" s="6">
        <v>3.5999999999999997E-2</v>
      </c>
      <c r="L47" s="6">
        <v>1.0999999999999999E-2</v>
      </c>
      <c r="M47" s="6">
        <v>16.652999999999999</v>
      </c>
      <c r="N47" s="6">
        <v>2.0430000000000001</v>
      </c>
      <c r="O47" s="6">
        <v>0</v>
      </c>
      <c r="P47" s="6">
        <v>0</v>
      </c>
      <c r="Q47" s="6">
        <v>6.0000000000000001E-3</v>
      </c>
      <c r="R47" s="6">
        <v>100.39</v>
      </c>
      <c r="S47" s="6">
        <v>81.832236330581665</v>
      </c>
      <c r="T47" s="6">
        <v>18.141254037494591</v>
      </c>
      <c r="U47" s="6">
        <v>0</v>
      </c>
    </row>
    <row r="48" spans="1:21" x14ac:dyDescent="0.3">
      <c r="A48" s="21" t="s">
        <v>41</v>
      </c>
      <c r="B48" s="13" t="s">
        <v>56</v>
      </c>
      <c r="C48" s="24" t="s">
        <v>38</v>
      </c>
      <c r="D48" s="225"/>
      <c r="E48" s="26">
        <v>4</v>
      </c>
      <c r="F48" s="14">
        <v>47.021999999999998</v>
      </c>
      <c r="G48" s="14">
        <v>0</v>
      </c>
      <c r="H48" s="14">
        <v>34.142000000000003</v>
      </c>
      <c r="I48" s="14">
        <v>0.29599999999999999</v>
      </c>
      <c r="J48" s="14">
        <v>0</v>
      </c>
      <c r="K48" s="14">
        <v>8.9999999999999993E-3</v>
      </c>
      <c r="L48" s="14">
        <v>2E-3</v>
      </c>
      <c r="M48" s="14">
        <v>17.398</v>
      </c>
      <c r="N48" s="14">
        <v>1.67</v>
      </c>
      <c r="O48" s="14">
        <v>0</v>
      </c>
      <c r="P48" s="14">
        <v>0</v>
      </c>
      <c r="Q48" s="14">
        <v>5.0000000000000001E-3</v>
      </c>
      <c r="R48" s="14">
        <v>100.54300000000001</v>
      </c>
      <c r="S48" s="14">
        <v>85.200110580150863</v>
      </c>
      <c r="T48" s="14">
        <v>14.777406622022635</v>
      </c>
      <c r="U48" s="14">
        <v>0</v>
      </c>
    </row>
    <row r="49" spans="1:21" x14ac:dyDescent="0.3">
      <c r="A49" s="20" t="s">
        <v>66</v>
      </c>
      <c r="B49" s="2" t="s">
        <v>21</v>
      </c>
      <c r="C49" s="23" t="s">
        <v>38</v>
      </c>
      <c r="D49" s="225" t="s">
        <v>83</v>
      </c>
      <c r="E49" s="25">
        <v>5</v>
      </c>
      <c r="F49" s="6">
        <v>56.637999999999998</v>
      </c>
      <c r="G49" s="6">
        <v>0</v>
      </c>
      <c r="H49" s="6">
        <v>27.321999999999999</v>
      </c>
      <c r="I49" s="6">
        <v>0.36199999999999999</v>
      </c>
      <c r="J49" s="6">
        <v>0</v>
      </c>
      <c r="K49" s="6">
        <v>2.1999999999999999E-2</v>
      </c>
      <c r="L49" s="6">
        <v>1.2E-2</v>
      </c>
      <c r="M49" s="6">
        <v>9.7870000000000008</v>
      </c>
      <c r="N49" s="6">
        <v>5.8310000000000004</v>
      </c>
      <c r="O49" s="6">
        <v>0.27900000000000003</v>
      </c>
      <c r="P49" s="6">
        <v>0.02</v>
      </c>
      <c r="Q49" s="6">
        <v>0</v>
      </c>
      <c r="R49" s="6">
        <v>100.273</v>
      </c>
      <c r="S49" s="6">
        <v>47.359559892030767</v>
      </c>
      <c r="T49" s="6">
        <v>51.019376632264283</v>
      </c>
      <c r="U49" s="6">
        <v>1.5765827348527046</v>
      </c>
    </row>
    <row r="50" spans="1:21" x14ac:dyDescent="0.3">
      <c r="A50" s="20" t="s">
        <v>66</v>
      </c>
      <c r="B50" s="2" t="s">
        <v>21</v>
      </c>
      <c r="C50" s="23" t="s">
        <v>38</v>
      </c>
      <c r="D50" s="225"/>
      <c r="E50" s="25">
        <v>5</v>
      </c>
      <c r="F50" s="6">
        <v>51.488</v>
      </c>
      <c r="G50" s="6">
        <v>0</v>
      </c>
      <c r="H50" s="6">
        <v>30.19</v>
      </c>
      <c r="I50" s="6">
        <v>0.32300000000000001</v>
      </c>
      <c r="J50" s="6">
        <v>0.01</v>
      </c>
      <c r="K50" s="6">
        <v>0</v>
      </c>
      <c r="L50" s="6">
        <v>4.4999999999999998E-2</v>
      </c>
      <c r="M50" s="6">
        <v>13.856999999999999</v>
      </c>
      <c r="N50" s="6">
        <v>3.7050000000000001</v>
      </c>
      <c r="O50" s="6">
        <v>0.122</v>
      </c>
      <c r="P50" s="6">
        <v>6.0000000000000001E-3</v>
      </c>
      <c r="Q50" s="6">
        <v>0</v>
      </c>
      <c r="R50" s="6">
        <v>99.745999999999995</v>
      </c>
      <c r="S50" s="6">
        <v>66.927665924585256</v>
      </c>
      <c r="T50" s="6">
        <v>32.344996669053586</v>
      </c>
      <c r="U50" s="6">
        <v>0.68785862237044904</v>
      </c>
    </row>
    <row r="51" spans="1:21" x14ac:dyDescent="0.3">
      <c r="A51" s="20" t="s">
        <v>66</v>
      </c>
      <c r="B51" s="2" t="s">
        <v>21</v>
      </c>
      <c r="C51" s="23" t="s">
        <v>38</v>
      </c>
      <c r="D51" s="225"/>
      <c r="E51" s="25">
        <v>5</v>
      </c>
      <c r="F51" s="6">
        <v>52.247</v>
      </c>
      <c r="G51" s="6">
        <v>2.5999999999999999E-2</v>
      </c>
      <c r="H51" s="6">
        <v>30.29</v>
      </c>
      <c r="I51" s="6">
        <v>0.34100000000000003</v>
      </c>
      <c r="J51" s="6">
        <v>2.5000000000000001E-2</v>
      </c>
      <c r="K51" s="6">
        <v>0</v>
      </c>
      <c r="L51" s="6">
        <v>1.9E-2</v>
      </c>
      <c r="M51" s="6">
        <v>13.109</v>
      </c>
      <c r="N51" s="6">
        <v>4.1289999999999996</v>
      </c>
      <c r="O51" s="6">
        <v>0.14000000000000001</v>
      </c>
      <c r="P51" s="6">
        <v>2E-3</v>
      </c>
      <c r="Q51" s="6">
        <v>4.0000000000000001E-3</v>
      </c>
      <c r="R51" s="6">
        <v>100.331</v>
      </c>
      <c r="S51" s="6">
        <v>63.191791204714463</v>
      </c>
      <c r="T51" s="6">
        <v>35.978856835506647</v>
      </c>
      <c r="U51" s="6">
        <v>0.78786347918230248</v>
      </c>
    </row>
    <row r="52" spans="1:21" x14ac:dyDescent="0.3">
      <c r="A52" s="20" t="s">
        <v>66</v>
      </c>
      <c r="B52" s="2" t="s">
        <v>21</v>
      </c>
      <c r="C52" s="23" t="s">
        <v>38</v>
      </c>
      <c r="D52" s="225"/>
      <c r="E52" s="25">
        <v>5</v>
      </c>
      <c r="F52" s="6">
        <v>50.802</v>
      </c>
      <c r="G52" s="6">
        <v>3.3000000000000002E-2</v>
      </c>
      <c r="H52" s="6">
        <v>31.106000000000002</v>
      </c>
      <c r="I52" s="6">
        <v>0.41099999999999998</v>
      </c>
      <c r="J52" s="6">
        <v>0</v>
      </c>
      <c r="K52" s="6">
        <v>0</v>
      </c>
      <c r="L52" s="6">
        <v>2.5999999999999999E-2</v>
      </c>
      <c r="M52" s="6">
        <v>14.273</v>
      </c>
      <c r="N52" s="6">
        <v>3.3279999999999998</v>
      </c>
      <c r="O52" s="6">
        <v>0.115</v>
      </c>
      <c r="P52" s="6">
        <v>2.8000000000000001E-2</v>
      </c>
      <c r="Q52" s="6">
        <v>0</v>
      </c>
      <c r="R52" s="6">
        <v>100.122</v>
      </c>
      <c r="S52" s="6">
        <v>69.862903212356684</v>
      </c>
      <c r="T52" s="6">
        <v>29.442479490860968</v>
      </c>
      <c r="U52" s="6">
        <v>0.65706655263997005</v>
      </c>
    </row>
    <row r="53" spans="1:21" x14ac:dyDescent="0.3">
      <c r="A53" s="20" t="s">
        <v>66</v>
      </c>
      <c r="B53" s="2" t="s">
        <v>21</v>
      </c>
      <c r="C53" s="23" t="s">
        <v>38</v>
      </c>
      <c r="D53" s="225"/>
      <c r="E53" s="25">
        <v>5</v>
      </c>
      <c r="F53" s="6">
        <v>56.295999999999999</v>
      </c>
      <c r="G53" s="6">
        <v>4.1000000000000002E-2</v>
      </c>
      <c r="H53" s="6">
        <v>27.622</v>
      </c>
      <c r="I53" s="6">
        <v>0.32600000000000001</v>
      </c>
      <c r="J53" s="6">
        <v>0</v>
      </c>
      <c r="K53" s="6">
        <v>5.0000000000000001E-3</v>
      </c>
      <c r="L53" s="6">
        <v>2.1000000000000001E-2</v>
      </c>
      <c r="M53" s="6">
        <v>10.273999999999999</v>
      </c>
      <c r="N53" s="6">
        <v>5.681</v>
      </c>
      <c r="O53" s="6">
        <v>0.253</v>
      </c>
      <c r="P53" s="6">
        <v>2E-3</v>
      </c>
      <c r="Q53" s="6">
        <v>0</v>
      </c>
      <c r="R53" s="6">
        <v>100.521</v>
      </c>
      <c r="S53" s="6">
        <v>49.274665865106684</v>
      </c>
      <c r="T53" s="6">
        <v>49.263823266999275</v>
      </c>
      <c r="U53" s="6">
        <v>1.4169166442347125</v>
      </c>
    </row>
    <row r="54" spans="1:21" x14ac:dyDescent="0.3">
      <c r="A54" s="20" t="s">
        <v>66</v>
      </c>
      <c r="B54" s="2" t="s">
        <v>21</v>
      </c>
      <c r="C54" s="23" t="s">
        <v>36</v>
      </c>
      <c r="D54" s="27" t="s">
        <v>70</v>
      </c>
      <c r="E54" s="25">
        <v>5</v>
      </c>
      <c r="F54" s="6">
        <v>54.341000000000001</v>
      </c>
      <c r="G54" s="6">
        <v>1.4E-2</v>
      </c>
      <c r="H54" s="6">
        <v>28.009</v>
      </c>
      <c r="I54" s="6">
        <v>0.316</v>
      </c>
      <c r="J54" s="6">
        <v>1.4E-2</v>
      </c>
      <c r="K54" s="6">
        <v>0</v>
      </c>
      <c r="L54" s="6">
        <v>3.6999999999999998E-2</v>
      </c>
      <c r="M54" s="6">
        <v>10.76</v>
      </c>
      <c r="N54" s="6">
        <v>5.2779999999999996</v>
      </c>
      <c r="O54" s="6">
        <v>0.192</v>
      </c>
      <c r="P54" s="6">
        <v>2.4E-2</v>
      </c>
      <c r="Q54" s="6">
        <v>0</v>
      </c>
      <c r="R54" s="6">
        <v>98.984999999999999</v>
      </c>
      <c r="S54" s="6">
        <v>52.39610550975933</v>
      </c>
      <c r="T54" s="6">
        <v>46.467695481014722</v>
      </c>
      <c r="U54" s="6">
        <v>1.0917003106566552</v>
      </c>
    </row>
    <row r="55" spans="1:21" x14ac:dyDescent="0.3">
      <c r="A55" s="20" t="s">
        <v>66</v>
      </c>
      <c r="B55" s="2" t="s">
        <v>21</v>
      </c>
      <c r="C55" s="23" t="s">
        <v>36</v>
      </c>
      <c r="D55" s="225" t="s">
        <v>99</v>
      </c>
      <c r="E55" s="25">
        <v>5</v>
      </c>
      <c r="F55" s="6">
        <v>54.134999999999998</v>
      </c>
      <c r="G55" s="6">
        <v>5.7000000000000002E-2</v>
      </c>
      <c r="H55" s="6">
        <v>28.931000000000001</v>
      </c>
      <c r="I55" s="6">
        <v>0.38300000000000001</v>
      </c>
      <c r="J55" s="6">
        <v>5.0000000000000001E-3</v>
      </c>
      <c r="K55" s="6">
        <v>0</v>
      </c>
      <c r="L55" s="6">
        <v>3.2000000000000001E-2</v>
      </c>
      <c r="M55" s="6">
        <v>11.637</v>
      </c>
      <c r="N55" s="6">
        <v>4.8019999999999996</v>
      </c>
      <c r="O55" s="6">
        <v>0.193</v>
      </c>
      <c r="P55" s="6">
        <v>0</v>
      </c>
      <c r="Q55" s="6">
        <v>0</v>
      </c>
      <c r="R55" s="6">
        <v>100.175</v>
      </c>
      <c r="S55" s="6">
        <v>56.620464134124994</v>
      </c>
      <c r="T55" s="6">
        <v>42.239311383868674</v>
      </c>
      <c r="U55" s="6">
        <v>1.0964086145082184</v>
      </c>
    </row>
    <row r="56" spans="1:21" x14ac:dyDescent="0.3">
      <c r="A56" s="20" t="s">
        <v>66</v>
      </c>
      <c r="B56" s="2" t="s">
        <v>21</v>
      </c>
      <c r="C56" s="23" t="s">
        <v>36</v>
      </c>
      <c r="D56" s="225"/>
      <c r="E56" s="25">
        <v>5</v>
      </c>
      <c r="F56" s="6">
        <v>47.529000000000003</v>
      </c>
      <c r="G56" s="6">
        <v>3.2000000000000001E-2</v>
      </c>
      <c r="H56" s="6">
        <v>32.593000000000004</v>
      </c>
      <c r="I56" s="6">
        <v>0.434</v>
      </c>
      <c r="J56" s="6">
        <v>0.02</v>
      </c>
      <c r="K56" s="6">
        <v>0</v>
      </c>
      <c r="L56" s="6">
        <v>2.1999999999999999E-2</v>
      </c>
      <c r="M56" s="6">
        <v>16.526</v>
      </c>
      <c r="N56" s="6">
        <v>2.15</v>
      </c>
      <c r="O56" s="6">
        <v>0.08</v>
      </c>
      <c r="P56" s="6">
        <v>4.2999999999999997E-2</v>
      </c>
      <c r="Q56" s="6">
        <v>0</v>
      </c>
      <c r="R56" s="6">
        <v>99.429000000000002</v>
      </c>
      <c r="S56" s="6">
        <v>80.574125203772468</v>
      </c>
      <c r="T56" s="6">
        <v>18.942751146162312</v>
      </c>
      <c r="U56" s="6">
        <v>0.45521339963645868</v>
      </c>
    </row>
    <row r="57" spans="1:21" x14ac:dyDescent="0.3">
      <c r="A57" s="20" t="s">
        <v>66</v>
      </c>
      <c r="B57" s="2" t="s">
        <v>21</v>
      </c>
      <c r="C57" s="23" t="s">
        <v>36</v>
      </c>
      <c r="D57" s="225"/>
      <c r="E57" s="25">
        <v>5</v>
      </c>
      <c r="F57" s="6">
        <v>46.658999999999999</v>
      </c>
      <c r="G57" s="6">
        <v>0</v>
      </c>
      <c r="H57" s="6">
        <v>33.075000000000003</v>
      </c>
      <c r="I57" s="6">
        <v>0.39700000000000002</v>
      </c>
      <c r="J57" s="6">
        <v>2.1000000000000001E-2</v>
      </c>
      <c r="K57" s="6">
        <v>3.0000000000000001E-3</v>
      </c>
      <c r="L57" s="6">
        <v>1.4E-2</v>
      </c>
      <c r="M57" s="6">
        <v>17.119</v>
      </c>
      <c r="N57" s="6">
        <v>1.8160000000000001</v>
      </c>
      <c r="O57" s="6">
        <v>5.7000000000000002E-2</v>
      </c>
      <c r="P57" s="6">
        <v>6.0000000000000001E-3</v>
      </c>
      <c r="Q57" s="6">
        <v>0</v>
      </c>
      <c r="R57" s="6">
        <v>99.167000000000002</v>
      </c>
      <c r="S57" s="6">
        <v>83.621560671722193</v>
      </c>
      <c r="T57" s="6">
        <v>16.029089923263822</v>
      </c>
      <c r="U57" s="6">
        <v>0.32492889471373865</v>
      </c>
    </row>
    <row r="58" spans="1:21" x14ac:dyDescent="0.3">
      <c r="A58" s="20" t="s">
        <v>66</v>
      </c>
      <c r="B58" s="2" t="s">
        <v>21</v>
      </c>
      <c r="C58" s="23" t="s">
        <v>36</v>
      </c>
      <c r="D58" s="225"/>
      <c r="E58" s="25">
        <v>5</v>
      </c>
      <c r="F58" s="6">
        <v>54.085999999999999</v>
      </c>
      <c r="G58" s="6">
        <v>1.2999999999999999E-2</v>
      </c>
      <c r="H58" s="6">
        <v>27.911000000000001</v>
      </c>
      <c r="I58" s="6">
        <v>0.29699999999999999</v>
      </c>
      <c r="J58" s="6">
        <v>2.3E-2</v>
      </c>
      <c r="K58" s="6">
        <v>0</v>
      </c>
      <c r="L58" s="6">
        <v>2.1000000000000001E-2</v>
      </c>
      <c r="M58" s="6">
        <v>10.667999999999999</v>
      </c>
      <c r="N58" s="6">
        <v>5.383</v>
      </c>
      <c r="O58" s="6">
        <v>0.185</v>
      </c>
      <c r="P58" s="6">
        <v>2.5000000000000001E-2</v>
      </c>
      <c r="Q58" s="6">
        <v>1.6E-2</v>
      </c>
      <c r="R58" s="6">
        <v>98.623999999999995</v>
      </c>
      <c r="S58" s="6">
        <v>51.721850114404155</v>
      </c>
      <c r="T58" s="6">
        <v>47.186271304989383</v>
      </c>
      <c r="U58" s="6">
        <v>1.0473298111884408</v>
      </c>
    </row>
    <row r="59" spans="1:21" x14ac:dyDescent="0.3">
      <c r="A59" s="20" t="s">
        <v>66</v>
      </c>
      <c r="B59" s="2" t="s">
        <v>21</v>
      </c>
      <c r="C59" s="23" t="s">
        <v>36</v>
      </c>
      <c r="D59" s="225"/>
      <c r="E59" s="25">
        <v>5</v>
      </c>
      <c r="F59" s="6">
        <v>50.161000000000001</v>
      </c>
      <c r="G59" s="6">
        <v>0</v>
      </c>
      <c r="H59" s="6">
        <v>31.228999999999999</v>
      </c>
      <c r="I59" s="6">
        <v>0.377</v>
      </c>
      <c r="J59" s="6">
        <v>0</v>
      </c>
      <c r="K59" s="6">
        <v>0</v>
      </c>
      <c r="L59" s="6">
        <v>4.0000000000000001E-3</v>
      </c>
      <c r="M59" s="6">
        <v>14.509</v>
      </c>
      <c r="N59" s="6">
        <v>3.1970000000000001</v>
      </c>
      <c r="O59" s="6">
        <v>0.114</v>
      </c>
      <c r="P59" s="6">
        <v>0</v>
      </c>
      <c r="Q59" s="6">
        <v>6.0000000000000001E-3</v>
      </c>
      <c r="R59" s="6">
        <v>99.596000000000004</v>
      </c>
      <c r="S59" s="6">
        <v>71.025841731742346</v>
      </c>
      <c r="T59" s="6">
        <v>28.286045622450363</v>
      </c>
      <c r="U59" s="6">
        <v>0.6514107316086668</v>
      </c>
    </row>
    <row r="60" spans="1:21" x14ac:dyDescent="0.3">
      <c r="A60" s="20" t="s">
        <v>66</v>
      </c>
      <c r="B60" s="2" t="s">
        <v>21</v>
      </c>
      <c r="C60" s="23" t="s">
        <v>36</v>
      </c>
      <c r="D60" s="225"/>
      <c r="E60" s="25">
        <v>5</v>
      </c>
      <c r="F60" s="6">
        <v>54.536999999999999</v>
      </c>
      <c r="G60" s="6">
        <v>0</v>
      </c>
      <c r="H60" s="6">
        <v>28.259</v>
      </c>
      <c r="I60" s="6">
        <v>0.255</v>
      </c>
      <c r="J60" s="6">
        <v>1.2999999999999999E-2</v>
      </c>
      <c r="K60" s="6">
        <v>0</v>
      </c>
      <c r="L60" s="6">
        <v>2.1999999999999999E-2</v>
      </c>
      <c r="M60" s="6">
        <v>10.891</v>
      </c>
      <c r="N60" s="6">
        <v>5.3339999999999996</v>
      </c>
      <c r="O60" s="6">
        <v>0.214</v>
      </c>
      <c r="P60" s="6">
        <v>0</v>
      </c>
      <c r="Q60" s="6">
        <v>6.0000000000000001E-3</v>
      </c>
      <c r="R60" s="6">
        <v>99.53</v>
      </c>
      <c r="S60" s="6">
        <v>52.375856937636755</v>
      </c>
      <c r="T60" s="6">
        <v>46.377951696361755</v>
      </c>
      <c r="U60" s="6">
        <v>1.2016909275155601</v>
      </c>
    </row>
    <row r="61" spans="1:21" x14ac:dyDescent="0.3">
      <c r="A61" s="20" t="s">
        <v>66</v>
      </c>
      <c r="B61" s="2" t="s">
        <v>21</v>
      </c>
      <c r="C61" s="23" t="s">
        <v>36</v>
      </c>
      <c r="D61" s="225"/>
      <c r="E61" s="25">
        <v>5</v>
      </c>
      <c r="F61" s="6">
        <v>52.957999999999998</v>
      </c>
      <c r="G61" s="6">
        <v>1.7000000000000001E-2</v>
      </c>
      <c r="H61" s="6">
        <v>28.788</v>
      </c>
      <c r="I61" s="6">
        <v>0.30199999999999999</v>
      </c>
      <c r="J61" s="6">
        <v>2.1000000000000001E-2</v>
      </c>
      <c r="K61" s="6">
        <v>0</v>
      </c>
      <c r="L61" s="6">
        <v>1.7000000000000001E-2</v>
      </c>
      <c r="M61" s="6">
        <v>11.624000000000001</v>
      </c>
      <c r="N61" s="6">
        <v>4.7430000000000003</v>
      </c>
      <c r="O61" s="6">
        <v>0.17299999999999999</v>
      </c>
      <c r="P61" s="6">
        <v>0</v>
      </c>
      <c r="Q61" s="6">
        <v>0</v>
      </c>
      <c r="R61" s="6">
        <v>98.643000000000001</v>
      </c>
      <c r="S61" s="6">
        <v>56.95388696253184</v>
      </c>
      <c r="T61" s="6">
        <v>42.012699917458704</v>
      </c>
      <c r="U61" s="6">
        <v>0.98967825241290264</v>
      </c>
    </row>
    <row r="62" spans="1:21" x14ac:dyDescent="0.3">
      <c r="A62" s="20" t="s">
        <v>66</v>
      </c>
      <c r="B62" s="2" t="s">
        <v>21</v>
      </c>
      <c r="C62" s="23" t="s">
        <v>36</v>
      </c>
      <c r="D62" s="225"/>
      <c r="E62" s="25">
        <v>5</v>
      </c>
      <c r="F62" s="6">
        <v>54.735999999999997</v>
      </c>
      <c r="G62" s="6">
        <v>3.3000000000000002E-2</v>
      </c>
      <c r="H62" s="6">
        <v>27.98</v>
      </c>
      <c r="I62" s="6">
        <v>0.34899999999999998</v>
      </c>
      <c r="J62" s="6">
        <v>0</v>
      </c>
      <c r="K62" s="6">
        <v>0</v>
      </c>
      <c r="L62" s="6">
        <v>0.02</v>
      </c>
      <c r="M62" s="6">
        <v>10.746</v>
      </c>
      <c r="N62" s="6">
        <v>5.2460000000000004</v>
      </c>
      <c r="O62" s="6">
        <v>0.24299999999999999</v>
      </c>
      <c r="P62" s="6">
        <v>8.9999999999999993E-3</v>
      </c>
      <c r="Q62" s="6">
        <v>0</v>
      </c>
      <c r="R62" s="6">
        <v>99.361999999999995</v>
      </c>
      <c r="S62" s="6">
        <v>52.359301573022918</v>
      </c>
      <c r="T62" s="6">
        <v>46.213684174924744</v>
      </c>
      <c r="U62" s="6">
        <v>1.3825124018685191</v>
      </c>
    </row>
    <row r="63" spans="1:21" x14ac:dyDescent="0.3">
      <c r="A63" s="20" t="s">
        <v>66</v>
      </c>
      <c r="B63" s="2" t="s">
        <v>21</v>
      </c>
      <c r="C63" s="23" t="s">
        <v>36</v>
      </c>
      <c r="D63" s="225"/>
      <c r="E63" s="25">
        <v>5</v>
      </c>
      <c r="F63" s="6">
        <v>54.554000000000002</v>
      </c>
      <c r="G63" s="6">
        <v>0</v>
      </c>
      <c r="H63" s="6">
        <v>28.524000000000001</v>
      </c>
      <c r="I63" s="6">
        <v>0.27500000000000002</v>
      </c>
      <c r="J63" s="6">
        <v>1.7999999999999999E-2</v>
      </c>
      <c r="K63" s="6">
        <v>0.04</v>
      </c>
      <c r="L63" s="6">
        <v>3.3000000000000002E-2</v>
      </c>
      <c r="M63" s="6">
        <v>11.625999999999999</v>
      </c>
      <c r="N63" s="6">
        <v>4.9589999999999996</v>
      </c>
      <c r="O63" s="6">
        <v>0.16700000000000001</v>
      </c>
      <c r="P63" s="6">
        <v>2.4E-2</v>
      </c>
      <c r="Q63" s="6">
        <v>5.0000000000000001E-3</v>
      </c>
      <c r="R63" s="6">
        <v>100.224</v>
      </c>
      <c r="S63" s="6">
        <v>55.906671152388775</v>
      </c>
      <c r="T63" s="6">
        <v>43.111708740642385</v>
      </c>
      <c r="U63" s="6">
        <v>0.93764416612180568</v>
      </c>
    </row>
    <row r="64" spans="1:21" x14ac:dyDescent="0.3">
      <c r="A64" s="21" t="s">
        <v>66</v>
      </c>
      <c r="B64" s="13" t="s">
        <v>21</v>
      </c>
      <c r="C64" s="24" t="s">
        <v>36</v>
      </c>
      <c r="D64" s="225"/>
      <c r="E64" s="26">
        <v>5</v>
      </c>
      <c r="F64" s="14">
        <v>55.762</v>
      </c>
      <c r="G64" s="14">
        <v>3.9E-2</v>
      </c>
      <c r="H64" s="14">
        <v>27.43</v>
      </c>
      <c r="I64" s="14">
        <v>0.371</v>
      </c>
      <c r="J64" s="14">
        <v>1.6E-2</v>
      </c>
      <c r="K64" s="14">
        <v>0</v>
      </c>
      <c r="L64" s="14">
        <v>2.8000000000000001E-2</v>
      </c>
      <c r="M64" s="14">
        <v>10.516999999999999</v>
      </c>
      <c r="N64" s="14">
        <v>5.585</v>
      </c>
      <c r="O64" s="14">
        <v>0.23</v>
      </c>
      <c r="P64" s="14">
        <v>0</v>
      </c>
      <c r="Q64" s="14">
        <v>0</v>
      </c>
      <c r="R64" s="14">
        <v>99.977999999999994</v>
      </c>
      <c r="S64" s="14">
        <v>50.337768756672261</v>
      </c>
      <c r="T64" s="14">
        <v>48.33216230639421</v>
      </c>
      <c r="U64" s="14">
        <v>1.2854682081639466</v>
      </c>
    </row>
    <row r="65" spans="1:21" x14ac:dyDescent="0.3">
      <c r="A65" s="20" t="s">
        <v>42</v>
      </c>
      <c r="B65" s="2" t="s">
        <v>21</v>
      </c>
      <c r="C65" s="23" t="s">
        <v>37</v>
      </c>
      <c r="D65" s="225" t="s">
        <v>89</v>
      </c>
      <c r="E65" s="25">
        <v>6</v>
      </c>
      <c r="F65" s="6">
        <v>48.948</v>
      </c>
      <c r="G65" s="6">
        <v>4.1000000000000002E-2</v>
      </c>
      <c r="H65" s="6">
        <v>32.277999999999999</v>
      </c>
      <c r="I65" s="6">
        <v>0.40100000000000002</v>
      </c>
      <c r="J65" s="6">
        <v>4.0000000000000001E-3</v>
      </c>
      <c r="K65" s="6">
        <v>0</v>
      </c>
      <c r="L65" s="6">
        <v>2.1000000000000001E-2</v>
      </c>
      <c r="M65" s="6">
        <v>15.63</v>
      </c>
      <c r="N65" s="6">
        <v>2.6309999999999998</v>
      </c>
      <c r="O65" s="6">
        <v>8.3000000000000004E-2</v>
      </c>
      <c r="P65" s="6">
        <v>0.03</v>
      </c>
      <c r="Q65" s="6">
        <v>0</v>
      </c>
      <c r="R65" s="6">
        <v>100.06699999999999</v>
      </c>
      <c r="S65" s="6">
        <v>76.287562963724909</v>
      </c>
      <c r="T65" s="6">
        <v>23.20734998124281</v>
      </c>
      <c r="U65" s="6">
        <v>0.47282807156450152</v>
      </c>
    </row>
    <row r="66" spans="1:21" x14ac:dyDescent="0.3">
      <c r="A66" s="20" t="s">
        <v>42</v>
      </c>
      <c r="B66" s="2" t="s">
        <v>21</v>
      </c>
      <c r="C66" s="23" t="s">
        <v>37</v>
      </c>
      <c r="D66" s="225"/>
      <c r="E66" s="25">
        <v>6</v>
      </c>
      <c r="F66" s="6">
        <v>48.543999999999997</v>
      </c>
      <c r="G66" s="6">
        <v>0.01</v>
      </c>
      <c r="H66" s="6">
        <v>32.363</v>
      </c>
      <c r="I66" s="6">
        <v>0.44800000000000001</v>
      </c>
      <c r="J66" s="6">
        <v>0</v>
      </c>
      <c r="K66" s="6">
        <v>0</v>
      </c>
      <c r="L66" s="6">
        <v>3.2000000000000001E-2</v>
      </c>
      <c r="M66" s="6">
        <v>15.694000000000001</v>
      </c>
      <c r="N66" s="6">
        <v>2.5779999999999998</v>
      </c>
      <c r="O66" s="6">
        <v>0.105</v>
      </c>
      <c r="P66" s="6">
        <v>1E-3</v>
      </c>
      <c r="Q66" s="6">
        <v>0</v>
      </c>
      <c r="R66" s="6">
        <v>99.775000000000006</v>
      </c>
      <c r="S66" s="6">
        <v>76.623125463617356</v>
      </c>
      <c r="T66" s="6">
        <v>22.746598873919829</v>
      </c>
      <c r="U66" s="6">
        <v>0.59833348958017396</v>
      </c>
    </row>
    <row r="67" spans="1:21" x14ac:dyDescent="0.3">
      <c r="A67" s="20" t="s">
        <v>42</v>
      </c>
      <c r="B67" s="2" t="s">
        <v>21</v>
      </c>
      <c r="C67" s="23" t="s">
        <v>37</v>
      </c>
      <c r="D67" s="225"/>
      <c r="E67" s="25">
        <v>6</v>
      </c>
      <c r="F67" s="6">
        <v>47.716000000000001</v>
      </c>
      <c r="G67" s="6">
        <v>0</v>
      </c>
      <c r="H67" s="6">
        <v>33.210999999999999</v>
      </c>
      <c r="I67" s="6">
        <v>0.21299999999999999</v>
      </c>
      <c r="J67" s="6">
        <v>0</v>
      </c>
      <c r="K67" s="6">
        <v>7.0000000000000001E-3</v>
      </c>
      <c r="L67" s="6">
        <v>1.2E-2</v>
      </c>
      <c r="M67" s="6">
        <v>15.967000000000001</v>
      </c>
      <c r="N67" s="6">
        <v>2.5310000000000001</v>
      </c>
      <c r="O67" s="6">
        <v>6.0999999999999999E-2</v>
      </c>
      <c r="P67" s="6">
        <v>0</v>
      </c>
      <c r="Q67" s="6">
        <v>0</v>
      </c>
      <c r="R67" s="6">
        <v>99.718000000000004</v>
      </c>
      <c r="S67" s="6">
        <v>77.439835081470548</v>
      </c>
      <c r="T67" s="6">
        <v>22.183713902254198</v>
      </c>
      <c r="U67" s="6">
        <v>0.34529667941823622</v>
      </c>
    </row>
    <row r="68" spans="1:21" x14ac:dyDescent="0.3">
      <c r="A68" s="20" t="s">
        <v>42</v>
      </c>
      <c r="B68" s="2" t="s">
        <v>21</v>
      </c>
      <c r="C68" s="23" t="s">
        <v>37</v>
      </c>
      <c r="D68" s="225"/>
      <c r="E68" s="25">
        <v>6</v>
      </c>
      <c r="F68" s="6">
        <v>47.21</v>
      </c>
      <c r="G68" s="6">
        <v>3.7999999999999999E-2</v>
      </c>
      <c r="H68" s="6">
        <v>33.011000000000003</v>
      </c>
      <c r="I68" s="6">
        <v>0.44900000000000001</v>
      </c>
      <c r="J68" s="6">
        <v>0</v>
      </c>
      <c r="K68" s="6">
        <v>2.1999999999999999E-2</v>
      </c>
      <c r="L68" s="6">
        <v>2.8000000000000001E-2</v>
      </c>
      <c r="M68" s="6">
        <v>16.026</v>
      </c>
      <c r="N68" s="6">
        <v>2.5550000000000002</v>
      </c>
      <c r="O68" s="6">
        <v>8.6999999999999994E-2</v>
      </c>
      <c r="P68" s="6">
        <v>0</v>
      </c>
      <c r="Q68" s="6">
        <v>2E-3</v>
      </c>
      <c r="R68" s="6">
        <v>99.427999999999997</v>
      </c>
      <c r="S68" s="6">
        <v>77.228498079206233</v>
      </c>
      <c r="T68" s="6">
        <v>22.250819359830178</v>
      </c>
      <c r="U68" s="6">
        <v>0.48932207936612837</v>
      </c>
    </row>
    <row r="69" spans="1:21" x14ac:dyDescent="0.3">
      <c r="A69" s="20" t="s">
        <v>42</v>
      </c>
      <c r="B69" s="2" t="s">
        <v>21</v>
      </c>
      <c r="C69" s="23" t="s">
        <v>37</v>
      </c>
      <c r="D69" s="225"/>
      <c r="E69" s="25">
        <v>6</v>
      </c>
      <c r="F69" s="6">
        <v>52.174999999999997</v>
      </c>
      <c r="G69" s="6">
        <v>0</v>
      </c>
      <c r="H69" s="6">
        <v>29.41</v>
      </c>
      <c r="I69" s="6">
        <v>0.36799999999999999</v>
      </c>
      <c r="J69" s="6">
        <v>0</v>
      </c>
      <c r="K69" s="6">
        <v>0</v>
      </c>
      <c r="L69" s="6">
        <v>1.6E-2</v>
      </c>
      <c r="M69" s="6">
        <v>12.135999999999999</v>
      </c>
      <c r="N69" s="6">
        <v>4.68</v>
      </c>
      <c r="O69" s="6">
        <v>0.186</v>
      </c>
      <c r="P69" s="6">
        <v>0</v>
      </c>
      <c r="Q69" s="6">
        <v>3.0000000000000001E-3</v>
      </c>
      <c r="R69" s="6">
        <v>98.972999999999999</v>
      </c>
      <c r="S69" s="6">
        <v>58.282609486659823</v>
      </c>
      <c r="T69" s="6">
        <v>40.631109278273804</v>
      </c>
      <c r="U69" s="6">
        <v>1.0429085474471456</v>
      </c>
    </row>
    <row r="70" spans="1:21" x14ac:dyDescent="0.3">
      <c r="A70" s="20" t="s">
        <v>42</v>
      </c>
      <c r="B70" s="2" t="s">
        <v>21</v>
      </c>
      <c r="C70" s="23" t="s">
        <v>37</v>
      </c>
      <c r="D70" s="225"/>
      <c r="E70" s="25">
        <v>6</v>
      </c>
      <c r="F70" s="6">
        <v>47.697000000000003</v>
      </c>
      <c r="G70" s="6">
        <v>0</v>
      </c>
      <c r="H70" s="6">
        <v>32.512999999999998</v>
      </c>
      <c r="I70" s="6">
        <v>0.39100000000000001</v>
      </c>
      <c r="J70" s="6">
        <v>0</v>
      </c>
      <c r="K70" s="6">
        <v>2.5999999999999999E-2</v>
      </c>
      <c r="L70" s="6">
        <v>1.6E-2</v>
      </c>
      <c r="M70" s="6">
        <v>15.848000000000001</v>
      </c>
      <c r="N70" s="6">
        <v>2.5859999999999999</v>
      </c>
      <c r="O70" s="6">
        <v>8.6999999999999994E-2</v>
      </c>
      <c r="P70" s="6">
        <v>0.03</v>
      </c>
      <c r="Q70" s="6">
        <v>4.0000000000000001E-3</v>
      </c>
      <c r="R70" s="6">
        <v>99.197000000000003</v>
      </c>
      <c r="S70" s="6">
        <v>76.822000431870435</v>
      </c>
      <c r="T70" s="6">
        <v>22.654029992937037</v>
      </c>
      <c r="U70" s="6">
        <v>0.49221705731947019</v>
      </c>
    </row>
    <row r="71" spans="1:21" x14ac:dyDescent="0.3">
      <c r="A71" s="20" t="s">
        <v>42</v>
      </c>
      <c r="B71" s="2" t="s">
        <v>21</v>
      </c>
      <c r="C71" s="23" t="s">
        <v>37</v>
      </c>
      <c r="D71" s="225"/>
      <c r="E71" s="25">
        <v>6</v>
      </c>
      <c r="F71" s="6">
        <v>47.773000000000003</v>
      </c>
      <c r="G71" s="6">
        <v>1.6E-2</v>
      </c>
      <c r="H71" s="6">
        <v>32.703000000000003</v>
      </c>
      <c r="I71" s="6">
        <v>0.40100000000000002</v>
      </c>
      <c r="J71" s="6">
        <v>0</v>
      </c>
      <c r="K71" s="6">
        <v>0</v>
      </c>
      <c r="L71" s="6">
        <v>1.6E-2</v>
      </c>
      <c r="M71" s="6">
        <v>15.627000000000001</v>
      </c>
      <c r="N71" s="6">
        <v>2.5830000000000002</v>
      </c>
      <c r="O71" s="6">
        <v>7.3999999999999996E-2</v>
      </c>
      <c r="P71" s="6">
        <v>7.0000000000000001E-3</v>
      </c>
      <c r="Q71" s="6">
        <v>1.0999999999999999E-2</v>
      </c>
      <c r="R71" s="6">
        <v>99.209000000000003</v>
      </c>
      <c r="S71" s="6">
        <v>76.648463321818284</v>
      </c>
      <c r="T71" s="6">
        <v>22.895988147422759</v>
      </c>
      <c r="U71" s="6">
        <v>0.42363044271993011</v>
      </c>
    </row>
    <row r="72" spans="1:21" x14ac:dyDescent="0.3">
      <c r="A72" s="21" t="s">
        <v>42</v>
      </c>
      <c r="B72" s="13" t="s">
        <v>21</v>
      </c>
      <c r="C72" s="24" t="s">
        <v>37</v>
      </c>
      <c r="D72" s="225"/>
      <c r="E72" s="26">
        <v>6</v>
      </c>
      <c r="F72" s="14">
        <v>48.27</v>
      </c>
      <c r="G72" s="14">
        <v>4.0000000000000001E-3</v>
      </c>
      <c r="H72" s="14">
        <v>32.396999999999998</v>
      </c>
      <c r="I72" s="14">
        <v>0.47899999999999998</v>
      </c>
      <c r="J72" s="14">
        <v>1.4999999999999999E-2</v>
      </c>
      <c r="K72" s="14">
        <v>0</v>
      </c>
      <c r="L72" s="14">
        <v>5.0000000000000001E-3</v>
      </c>
      <c r="M72" s="14">
        <v>15.763999999999999</v>
      </c>
      <c r="N72" s="14">
        <v>2.5939999999999999</v>
      </c>
      <c r="O72" s="14">
        <v>7.2999999999999995E-2</v>
      </c>
      <c r="P72" s="14">
        <v>6.2E-2</v>
      </c>
      <c r="Q72" s="14">
        <v>0</v>
      </c>
      <c r="R72" s="14">
        <v>99.662999999999997</v>
      </c>
      <c r="S72" s="14">
        <v>76.734278008837705</v>
      </c>
      <c r="T72" s="14">
        <v>22.819148643720208</v>
      </c>
      <c r="U72" s="14">
        <v>0.41473700029506261</v>
      </c>
    </row>
    <row r="73" spans="1:21" x14ac:dyDescent="0.3">
      <c r="A73" s="20" t="s">
        <v>43</v>
      </c>
      <c r="B73" s="2" t="s">
        <v>52</v>
      </c>
      <c r="C73" s="23" t="s">
        <v>37</v>
      </c>
      <c r="D73" s="225" t="s">
        <v>83</v>
      </c>
      <c r="E73" s="25">
        <v>7</v>
      </c>
      <c r="F73" s="6">
        <v>51.427</v>
      </c>
      <c r="G73" s="6">
        <v>0</v>
      </c>
      <c r="H73" s="6">
        <v>31.074999999999999</v>
      </c>
      <c r="I73" s="6">
        <v>0.61</v>
      </c>
      <c r="J73" s="6">
        <v>1E-3</v>
      </c>
      <c r="K73" s="6">
        <v>2.5999999999999999E-2</v>
      </c>
      <c r="L73" s="6">
        <v>0</v>
      </c>
      <c r="M73" s="6">
        <v>13.613</v>
      </c>
      <c r="N73" s="6">
        <v>3.7770000000000001</v>
      </c>
      <c r="O73" s="6">
        <v>0.16900000000000001</v>
      </c>
      <c r="P73" s="6">
        <v>0</v>
      </c>
      <c r="Q73" s="6">
        <v>0</v>
      </c>
      <c r="R73" s="6">
        <v>100.69799999999999</v>
      </c>
      <c r="S73" s="6">
        <v>65.936342878263986</v>
      </c>
      <c r="T73" s="6">
        <v>33.068013840354396</v>
      </c>
      <c r="U73" s="6">
        <v>0.95558271837005071</v>
      </c>
    </row>
    <row r="74" spans="1:21" x14ac:dyDescent="0.3">
      <c r="A74" s="20" t="s">
        <v>43</v>
      </c>
      <c r="B74" s="2" t="s">
        <v>52</v>
      </c>
      <c r="C74" s="23" t="s">
        <v>37</v>
      </c>
      <c r="D74" s="225"/>
      <c r="E74" s="25">
        <v>7</v>
      </c>
      <c r="F74" s="6">
        <v>52.793999999999997</v>
      </c>
      <c r="G74" s="6">
        <v>5.0000000000000001E-3</v>
      </c>
      <c r="H74" s="6">
        <v>30.347000000000001</v>
      </c>
      <c r="I74" s="6">
        <v>0.53200000000000003</v>
      </c>
      <c r="J74" s="6">
        <v>1.9E-2</v>
      </c>
      <c r="K74" s="6">
        <v>0</v>
      </c>
      <c r="L74" s="6">
        <v>0.01</v>
      </c>
      <c r="M74" s="6">
        <v>12.352</v>
      </c>
      <c r="N74" s="6">
        <v>4.4690000000000003</v>
      </c>
      <c r="O74" s="6">
        <v>0.184</v>
      </c>
      <c r="P74" s="6">
        <v>4.4999999999999998E-2</v>
      </c>
      <c r="Q74" s="6">
        <v>0.01</v>
      </c>
      <c r="R74" s="6">
        <v>100.765</v>
      </c>
      <c r="S74" s="6">
        <v>59.802953180003193</v>
      </c>
      <c r="T74" s="6">
        <v>39.114098938677522</v>
      </c>
      <c r="U74" s="6">
        <v>1.0400668510209992</v>
      </c>
    </row>
    <row r="75" spans="1:21" x14ac:dyDescent="0.3">
      <c r="A75" s="20" t="s">
        <v>43</v>
      </c>
      <c r="B75" s="2" t="s">
        <v>52</v>
      </c>
      <c r="C75" s="23" t="s">
        <v>37</v>
      </c>
      <c r="D75" s="225"/>
      <c r="E75" s="25">
        <v>7</v>
      </c>
      <c r="F75" s="6">
        <v>54.058</v>
      </c>
      <c r="G75" s="6">
        <v>0</v>
      </c>
      <c r="H75" s="6">
        <v>29.440999999999999</v>
      </c>
      <c r="I75" s="6">
        <v>0.29499999999999998</v>
      </c>
      <c r="J75" s="6">
        <v>2.3E-2</v>
      </c>
      <c r="K75" s="6">
        <v>0.01</v>
      </c>
      <c r="L75" s="6">
        <v>8.0000000000000002E-3</v>
      </c>
      <c r="M75" s="6">
        <v>11.645</v>
      </c>
      <c r="N75" s="6">
        <v>4.9420000000000002</v>
      </c>
      <c r="O75" s="6">
        <v>0.20499999999999999</v>
      </c>
      <c r="P75" s="6">
        <v>1.4E-2</v>
      </c>
      <c r="Q75" s="6">
        <v>8.9999999999999993E-3</v>
      </c>
      <c r="R75" s="6">
        <v>100.648</v>
      </c>
      <c r="S75" s="6">
        <v>55.910260543196408</v>
      </c>
      <c r="T75" s="6">
        <v>42.896568221842237</v>
      </c>
      <c r="U75" s="6">
        <v>1.1491960535959103</v>
      </c>
    </row>
    <row r="76" spans="1:21" x14ac:dyDescent="0.3">
      <c r="A76" s="20" t="s">
        <v>43</v>
      </c>
      <c r="B76" s="2" t="s">
        <v>52</v>
      </c>
      <c r="C76" s="23" t="s">
        <v>37</v>
      </c>
      <c r="D76" s="225"/>
      <c r="E76" s="25">
        <v>7</v>
      </c>
      <c r="F76" s="6">
        <v>53.048000000000002</v>
      </c>
      <c r="G76" s="6">
        <v>0</v>
      </c>
      <c r="H76" s="6">
        <v>29.893999999999998</v>
      </c>
      <c r="I76" s="6">
        <v>0.60399999999999998</v>
      </c>
      <c r="J76" s="6">
        <v>2.5999999999999999E-2</v>
      </c>
      <c r="K76" s="6">
        <v>0</v>
      </c>
      <c r="L76" s="6">
        <v>2.3E-2</v>
      </c>
      <c r="M76" s="6">
        <v>12.398999999999999</v>
      </c>
      <c r="N76" s="6">
        <v>4.4059999999999997</v>
      </c>
      <c r="O76" s="6">
        <v>0.22900000000000001</v>
      </c>
      <c r="P76" s="6">
        <v>7.2999999999999995E-2</v>
      </c>
      <c r="Q76" s="6">
        <v>1.7000000000000001E-2</v>
      </c>
      <c r="R76" s="6">
        <v>100.715</v>
      </c>
      <c r="S76" s="6">
        <v>60.072434420854449</v>
      </c>
      <c r="T76" s="6">
        <v>38.589451409591945</v>
      </c>
      <c r="U76" s="6">
        <v>1.2953288865405759</v>
      </c>
    </row>
    <row r="77" spans="1:21" x14ac:dyDescent="0.3">
      <c r="A77" s="20" t="s">
        <v>43</v>
      </c>
      <c r="B77" s="2" t="s">
        <v>52</v>
      </c>
      <c r="C77" s="23" t="s">
        <v>37</v>
      </c>
      <c r="D77" s="225"/>
      <c r="E77" s="25">
        <v>7</v>
      </c>
      <c r="F77" s="6">
        <v>55.344999999999999</v>
      </c>
      <c r="G77" s="6">
        <v>0</v>
      </c>
      <c r="H77" s="6">
        <v>28.484000000000002</v>
      </c>
      <c r="I77" s="6">
        <v>0.183</v>
      </c>
      <c r="J77" s="6">
        <v>0</v>
      </c>
      <c r="K77" s="6">
        <v>3.9E-2</v>
      </c>
      <c r="L77" s="6">
        <v>1.9E-2</v>
      </c>
      <c r="M77" s="6">
        <v>10.612</v>
      </c>
      <c r="N77" s="6">
        <v>5.5389999999999997</v>
      </c>
      <c r="O77" s="6">
        <v>0.185</v>
      </c>
      <c r="P77" s="6">
        <v>5.8999999999999997E-2</v>
      </c>
      <c r="Q77" s="6">
        <v>0</v>
      </c>
      <c r="R77" s="6">
        <v>100.465</v>
      </c>
      <c r="S77" s="6">
        <v>50.891947132573378</v>
      </c>
      <c r="T77" s="6">
        <v>48.027486393187644</v>
      </c>
      <c r="U77" s="6">
        <v>1.03597834471073</v>
      </c>
    </row>
    <row r="78" spans="1:21" x14ac:dyDescent="0.3">
      <c r="A78" s="20" t="s">
        <v>43</v>
      </c>
      <c r="B78" s="2" t="s">
        <v>52</v>
      </c>
      <c r="C78" s="23" t="s">
        <v>37</v>
      </c>
      <c r="D78" s="225" t="s">
        <v>69</v>
      </c>
      <c r="E78" s="25">
        <v>7</v>
      </c>
      <c r="F78" s="6">
        <v>52.726999999999997</v>
      </c>
      <c r="G78" s="6">
        <v>0.05</v>
      </c>
      <c r="H78" s="6">
        <v>29.125</v>
      </c>
      <c r="I78" s="6">
        <v>0.5</v>
      </c>
      <c r="J78" s="6">
        <v>4.0000000000000001E-3</v>
      </c>
      <c r="K78" s="6">
        <v>2E-3</v>
      </c>
      <c r="L78" s="6">
        <v>0</v>
      </c>
      <c r="M78" s="6">
        <v>11.711</v>
      </c>
      <c r="N78" s="6">
        <v>4.8120000000000003</v>
      </c>
      <c r="O78" s="6">
        <v>0.19</v>
      </c>
      <c r="P78" s="6">
        <v>8.9999999999999993E-3</v>
      </c>
      <c r="Q78" s="6">
        <v>5.0000000000000001E-3</v>
      </c>
      <c r="R78" s="6">
        <v>99.134</v>
      </c>
      <c r="S78" s="6">
        <v>56.735959352885381</v>
      </c>
      <c r="T78" s="6">
        <v>42.145521162534401</v>
      </c>
      <c r="U78" s="6">
        <v>1.0747312259599595</v>
      </c>
    </row>
    <row r="79" spans="1:21" x14ac:dyDescent="0.3">
      <c r="A79" s="20" t="s">
        <v>43</v>
      </c>
      <c r="B79" s="2" t="s">
        <v>52</v>
      </c>
      <c r="C79" s="23" t="s">
        <v>37</v>
      </c>
      <c r="D79" s="225"/>
      <c r="E79" s="25">
        <v>7</v>
      </c>
      <c r="F79" s="6">
        <v>54.256999999999998</v>
      </c>
      <c r="G79" s="6">
        <v>2.4E-2</v>
      </c>
      <c r="H79" s="6">
        <v>28.35</v>
      </c>
      <c r="I79" s="6">
        <v>0.46300000000000002</v>
      </c>
      <c r="J79" s="6">
        <v>1E-3</v>
      </c>
      <c r="K79" s="6">
        <v>3.9E-2</v>
      </c>
      <c r="L79" s="6">
        <v>4.9000000000000002E-2</v>
      </c>
      <c r="M79" s="6">
        <v>10.676</v>
      </c>
      <c r="N79" s="6">
        <v>5.3849999999999998</v>
      </c>
      <c r="O79" s="6">
        <v>0.307</v>
      </c>
      <c r="P79" s="6">
        <v>8.9999999999999993E-3</v>
      </c>
      <c r="Q79" s="6">
        <v>1.2E-2</v>
      </c>
      <c r="R79" s="6">
        <v>99.569000000000003</v>
      </c>
      <c r="S79" s="6">
        <v>51.376523273636955</v>
      </c>
      <c r="T79" s="6">
        <v>46.853794233909028</v>
      </c>
      <c r="U79" s="6">
        <v>1.7251143598116383</v>
      </c>
    </row>
    <row r="80" spans="1:21" x14ac:dyDescent="0.3">
      <c r="A80" s="20" t="s">
        <v>43</v>
      </c>
      <c r="B80" s="2" t="s">
        <v>52</v>
      </c>
      <c r="C80" s="23" t="s">
        <v>37</v>
      </c>
      <c r="D80" s="225"/>
      <c r="E80" s="25">
        <v>7</v>
      </c>
      <c r="F80" s="6">
        <v>45.756999999999998</v>
      </c>
      <c r="G80" s="6">
        <v>0</v>
      </c>
      <c r="H80" s="6">
        <v>34.499000000000002</v>
      </c>
      <c r="I80" s="6">
        <v>0.30099999999999999</v>
      </c>
      <c r="J80" s="6">
        <v>5.0000000000000001E-3</v>
      </c>
      <c r="K80" s="6">
        <v>0</v>
      </c>
      <c r="L80" s="6">
        <v>0</v>
      </c>
      <c r="M80" s="6">
        <v>18.024000000000001</v>
      </c>
      <c r="N80" s="6">
        <v>1.2769999999999999</v>
      </c>
      <c r="O80" s="6">
        <v>2.7E-2</v>
      </c>
      <c r="P80" s="6">
        <v>2.7E-2</v>
      </c>
      <c r="Q80" s="6">
        <v>0</v>
      </c>
      <c r="R80" s="6">
        <v>99.917000000000002</v>
      </c>
      <c r="S80" s="6">
        <v>88.498207015981549</v>
      </c>
      <c r="T80" s="6">
        <v>11.328947733204483</v>
      </c>
      <c r="U80" s="6">
        <v>0.1546973579465569</v>
      </c>
    </row>
    <row r="81" spans="1:21" x14ac:dyDescent="0.3">
      <c r="A81" s="20" t="s">
        <v>43</v>
      </c>
      <c r="B81" s="2" t="s">
        <v>52</v>
      </c>
      <c r="C81" s="23" t="s">
        <v>37</v>
      </c>
      <c r="D81" s="225"/>
      <c r="E81" s="25">
        <v>7</v>
      </c>
      <c r="F81" s="6">
        <v>46.685000000000002</v>
      </c>
      <c r="G81" s="6">
        <v>8.0000000000000002E-3</v>
      </c>
      <c r="H81" s="6">
        <v>33.984999999999999</v>
      </c>
      <c r="I81" s="6">
        <v>0.21199999999999999</v>
      </c>
      <c r="J81" s="6">
        <v>0</v>
      </c>
      <c r="K81" s="6">
        <v>2.1999999999999999E-2</v>
      </c>
      <c r="L81" s="6">
        <v>0</v>
      </c>
      <c r="M81" s="6">
        <v>17.536000000000001</v>
      </c>
      <c r="N81" s="6">
        <v>1.734</v>
      </c>
      <c r="O81" s="6">
        <v>1.4999999999999999E-2</v>
      </c>
      <c r="P81" s="6">
        <v>0</v>
      </c>
      <c r="Q81" s="6">
        <v>0</v>
      </c>
      <c r="R81" s="6">
        <v>100.197</v>
      </c>
      <c r="S81" s="6">
        <v>84.749727757210408</v>
      </c>
      <c r="T81" s="6">
        <v>15.142628798658894</v>
      </c>
      <c r="U81" s="6">
        <v>8.4598740765287228E-2</v>
      </c>
    </row>
    <row r="82" spans="1:21" x14ac:dyDescent="0.3">
      <c r="A82" s="20" t="s">
        <v>43</v>
      </c>
      <c r="B82" s="2" t="s">
        <v>52</v>
      </c>
      <c r="C82" s="23" t="s">
        <v>37</v>
      </c>
      <c r="D82" s="225"/>
      <c r="E82" s="25">
        <v>7</v>
      </c>
      <c r="F82" s="6">
        <v>45.848999999999997</v>
      </c>
      <c r="G82" s="6">
        <v>0</v>
      </c>
      <c r="H82" s="6">
        <v>34.375</v>
      </c>
      <c r="I82" s="6">
        <v>0.35299999999999998</v>
      </c>
      <c r="J82" s="6">
        <v>3.7999999999999999E-2</v>
      </c>
      <c r="K82" s="6">
        <v>0</v>
      </c>
      <c r="L82" s="6">
        <v>0</v>
      </c>
      <c r="M82" s="6">
        <v>17.881</v>
      </c>
      <c r="N82" s="6">
        <v>1.3149999999999999</v>
      </c>
      <c r="O82" s="6">
        <v>2.9000000000000001E-2</v>
      </c>
      <c r="P82" s="6">
        <v>0</v>
      </c>
      <c r="Q82" s="6">
        <v>0</v>
      </c>
      <c r="R82" s="6">
        <v>99.84</v>
      </c>
      <c r="S82" s="6">
        <v>88.107096318125713</v>
      </c>
      <c r="T82" s="6">
        <v>11.707475280200127</v>
      </c>
      <c r="U82" s="6">
        <v>0.16674620210551197</v>
      </c>
    </row>
    <row r="83" spans="1:21" x14ac:dyDescent="0.3">
      <c r="A83" s="21" t="s">
        <v>43</v>
      </c>
      <c r="B83" s="13" t="s">
        <v>52</v>
      </c>
      <c r="C83" s="24" t="s">
        <v>37</v>
      </c>
      <c r="D83" s="225"/>
      <c r="E83" s="26">
        <v>7</v>
      </c>
      <c r="F83" s="14">
        <v>56.534999999999997</v>
      </c>
      <c r="G83" s="14">
        <v>0</v>
      </c>
      <c r="H83" s="14">
        <v>26.579000000000001</v>
      </c>
      <c r="I83" s="14">
        <v>0.152</v>
      </c>
      <c r="J83" s="14">
        <v>0</v>
      </c>
      <c r="K83" s="14">
        <v>0</v>
      </c>
      <c r="L83" s="14">
        <v>0</v>
      </c>
      <c r="M83" s="14">
        <v>9.1539999999999999</v>
      </c>
      <c r="N83" s="14">
        <v>6.2869999999999999</v>
      </c>
      <c r="O83" s="14">
        <v>0.21099999999999999</v>
      </c>
      <c r="P83" s="14">
        <v>2.3E-2</v>
      </c>
      <c r="Q83" s="14">
        <v>3.0000000000000001E-3</v>
      </c>
      <c r="R83" s="14">
        <v>98.942999999999998</v>
      </c>
      <c r="S83" s="14">
        <v>44.056111133649409</v>
      </c>
      <c r="T83" s="14">
        <v>54.713984930312208</v>
      </c>
      <c r="U83" s="14">
        <v>1.1859265661589131</v>
      </c>
    </row>
    <row r="84" spans="1:21" x14ac:dyDescent="0.3">
      <c r="A84" s="20" t="s">
        <v>65</v>
      </c>
      <c r="B84" s="2" t="s">
        <v>22</v>
      </c>
      <c r="C84" s="23" t="s">
        <v>17</v>
      </c>
      <c r="D84" s="225" t="s">
        <v>79</v>
      </c>
      <c r="E84" s="25">
        <v>8</v>
      </c>
      <c r="F84" s="6">
        <v>53.33</v>
      </c>
      <c r="G84" s="6">
        <v>0.06</v>
      </c>
      <c r="H84" s="6">
        <v>28.623999999999999</v>
      </c>
      <c r="I84" s="6">
        <v>0.46</v>
      </c>
      <c r="J84" s="6">
        <v>0</v>
      </c>
      <c r="K84" s="6">
        <v>1E-3</v>
      </c>
      <c r="L84" s="6">
        <v>2.8000000000000001E-2</v>
      </c>
      <c r="M84" s="6">
        <v>12.221</v>
      </c>
      <c r="N84" s="6">
        <v>4.7880000000000003</v>
      </c>
      <c r="O84" s="6">
        <v>0.121</v>
      </c>
      <c r="P84" s="6">
        <v>3.0000000000000001E-3</v>
      </c>
      <c r="Q84" s="6">
        <v>1E-3</v>
      </c>
      <c r="R84" s="6">
        <v>99.637</v>
      </c>
      <c r="S84" s="6">
        <v>58.120085409913273</v>
      </c>
      <c r="T84" s="6">
        <v>41.16463854461378</v>
      </c>
      <c r="U84" s="6">
        <v>0.67185567730457341</v>
      </c>
    </row>
    <row r="85" spans="1:21" x14ac:dyDescent="0.3">
      <c r="A85" s="20" t="s">
        <v>65</v>
      </c>
      <c r="B85" s="2" t="s">
        <v>22</v>
      </c>
      <c r="C85" s="23" t="s">
        <v>16</v>
      </c>
      <c r="D85" s="225"/>
      <c r="E85" s="25">
        <v>8</v>
      </c>
      <c r="F85" s="6">
        <v>54.54</v>
      </c>
      <c r="G85" s="6">
        <v>7.1999999999999995E-2</v>
      </c>
      <c r="H85" s="6">
        <v>28.073</v>
      </c>
      <c r="I85" s="6">
        <v>0.51400000000000001</v>
      </c>
      <c r="J85" s="6">
        <v>8.9999999999999993E-3</v>
      </c>
      <c r="K85" s="6">
        <v>0</v>
      </c>
      <c r="L85" s="6">
        <v>0.03</v>
      </c>
      <c r="M85" s="6">
        <v>11.221</v>
      </c>
      <c r="N85" s="6">
        <v>5.2380000000000004</v>
      </c>
      <c r="O85" s="6">
        <v>0.16600000000000001</v>
      </c>
      <c r="P85" s="6">
        <v>4.2999999999999997E-2</v>
      </c>
      <c r="Q85" s="6">
        <v>0.01</v>
      </c>
      <c r="R85" s="6">
        <v>99.914000000000001</v>
      </c>
      <c r="S85" s="6">
        <v>53.704148463715114</v>
      </c>
      <c r="T85" s="6">
        <v>45.323834383697957</v>
      </c>
      <c r="U85" s="6">
        <v>0.92766184508443783</v>
      </c>
    </row>
    <row r="86" spans="1:21" x14ac:dyDescent="0.3">
      <c r="A86" s="20" t="s">
        <v>65</v>
      </c>
      <c r="B86" s="2" t="s">
        <v>22</v>
      </c>
      <c r="C86" s="23" t="s">
        <v>16</v>
      </c>
      <c r="D86" s="225"/>
      <c r="E86" s="25">
        <v>8</v>
      </c>
      <c r="F86" s="6">
        <v>61.902000000000001</v>
      </c>
      <c r="G86" s="6">
        <v>0</v>
      </c>
      <c r="H86" s="6">
        <v>24.013999999999999</v>
      </c>
      <c r="I86" s="6">
        <v>6.3E-2</v>
      </c>
      <c r="J86" s="6">
        <v>0</v>
      </c>
      <c r="K86" s="6">
        <v>0</v>
      </c>
      <c r="L86" s="6">
        <v>0</v>
      </c>
      <c r="M86" s="6">
        <v>5.47</v>
      </c>
      <c r="N86" s="6">
        <v>8.3249999999999993</v>
      </c>
      <c r="O86" s="6">
        <v>0.25700000000000001</v>
      </c>
      <c r="P86" s="6">
        <v>6.0000000000000001E-3</v>
      </c>
      <c r="Q86" s="6">
        <v>0</v>
      </c>
      <c r="R86" s="6">
        <v>100.03700000000001</v>
      </c>
      <c r="S86" s="6">
        <v>26.252723744762861</v>
      </c>
      <c r="T86" s="6">
        <v>72.271805237147987</v>
      </c>
      <c r="U86" s="6">
        <v>1.4409145954063018</v>
      </c>
    </row>
    <row r="87" spans="1:21" x14ac:dyDescent="0.3">
      <c r="A87" s="20" t="s">
        <v>65</v>
      </c>
      <c r="B87" s="2" t="s">
        <v>22</v>
      </c>
      <c r="C87" s="23" t="s">
        <v>17</v>
      </c>
      <c r="D87" s="225" t="s">
        <v>72</v>
      </c>
      <c r="E87" s="25">
        <v>8</v>
      </c>
      <c r="F87" s="6">
        <v>52.774000000000001</v>
      </c>
      <c r="G87" s="6">
        <v>0.05</v>
      </c>
      <c r="H87" s="6">
        <v>28.917000000000002</v>
      </c>
      <c r="I87" s="6">
        <v>0.59</v>
      </c>
      <c r="J87" s="6">
        <v>3.0000000000000001E-3</v>
      </c>
      <c r="K87" s="6">
        <v>2.1999999999999999E-2</v>
      </c>
      <c r="L87" s="6">
        <v>3.5000000000000003E-2</v>
      </c>
      <c r="M87" s="6">
        <v>12.326000000000001</v>
      </c>
      <c r="N87" s="6">
        <v>4.3940000000000001</v>
      </c>
      <c r="O87" s="6">
        <v>0.125</v>
      </c>
      <c r="P87" s="6">
        <v>1E-3</v>
      </c>
      <c r="Q87" s="6">
        <v>0</v>
      </c>
      <c r="R87" s="6">
        <v>99.236999999999995</v>
      </c>
      <c r="S87" s="6">
        <v>60.351110685936312</v>
      </c>
      <c r="T87" s="6">
        <v>38.891665097091916</v>
      </c>
      <c r="U87" s="6">
        <v>0.71454067218191075</v>
      </c>
    </row>
    <row r="88" spans="1:21" x14ac:dyDescent="0.3">
      <c r="A88" s="20" t="s">
        <v>65</v>
      </c>
      <c r="B88" s="2" t="s">
        <v>22</v>
      </c>
      <c r="C88" s="23" t="s">
        <v>17</v>
      </c>
      <c r="D88" s="225"/>
      <c r="E88" s="25">
        <v>8</v>
      </c>
      <c r="F88" s="6">
        <v>55.841999999999999</v>
      </c>
      <c r="G88" s="6">
        <v>8.0000000000000002E-3</v>
      </c>
      <c r="H88" s="6">
        <v>27.178000000000001</v>
      </c>
      <c r="I88" s="6">
        <v>0.57699999999999996</v>
      </c>
      <c r="J88" s="6">
        <v>0</v>
      </c>
      <c r="K88" s="6">
        <v>0</v>
      </c>
      <c r="L88" s="6">
        <v>5.5E-2</v>
      </c>
      <c r="M88" s="6">
        <v>10.108000000000001</v>
      </c>
      <c r="N88" s="6">
        <v>5.726</v>
      </c>
      <c r="O88" s="6">
        <v>0.46800000000000003</v>
      </c>
      <c r="P88" s="6">
        <v>1E-3</v>
      </c>
      <c r="Q88" s="6">
        <v>1.0999999999999999E-2</v>
      </c>
      <c r="R88" s="6">
        <v>99.971999999999994</v>
      </c>
      <c r="S88" s="6">
        <v>48.093969785789383</v>
      </c>
      <c r="T88" s="6">
        <v>49.261210882890637</v>
      </c>
      <c r="U88" s="6">
        <v>2.600279599956985</v>
      </c>
    </row>
    <row r="89" spans="1:21" x14ac:dyDescent="0.3">
      <c r="A89" s="20" t="s">
        <v>65</v>
      </c>
      <c r="B89" s="2" t="s">
        <v>22</v>
      </c>
      <c r="C89" s="23" t="s">
        <v>17</v>
      </c>
      <c r="D89" s="225"/>
      <c r="E89" s="25">
        <v>8</v>
      </c>
      <c r="F89" s="6">
        <v>55.241</v>
      </c>
      <c r="G89" s="6">
        <v>2.9000000000000001E-2</v>
      </c>
      <c r="H89" s="6">
        <v>27.675999999999998</v>
      </c>
      <c r="I89" s="6">
        <v>0.56100000000000005</v>
      </c>
      <c r="J89" s="6">
        <v>0</v>
      </c>
      <c r="K89" s="6">
        <v>1.4999999999999999E-2</v>
      </c>
      <c r="L89" s="6">
        <v>2.5999999999999999E-2</v>
      </c>
      <c r="M89" s="6">
        <v>10.443</v>
      </c>
      <c r="N89" s="6">
        <v>5.8040000000000003</v>
      </c>
      <c r="O89" s="6">
        <v>0.15</v>
      </c>
      <c r="P89" s="6">
        <v>1.7999999999999999E-2</v>
      </c>
      <c r="Q89" s="6">
        <v>0</v>
      </c>
      <c r="R89" s="6">
        <v>99.962999999999994</v>
      </c>
      <c r="S89" s="6">
        <v>49.442089267435357</v>
      </c>
      <c r="T89" s="6">
        <v>49.684032883815213</v>
      </c>
      <c r="U89" s="6">
        <v>0.82927992515844218</v>
      </c>
    </row>
    <row r="90" spans="1:21" x14ac:dyDescent="0.3">
      <c r="A90" s="20" t="s">
        <v>65</v>
      </c>
      <c r="B90" s="2" t="s">
        <v>22</v>
      </c>
      <c r="C90" s="23" t="s">
        <v>17</v>
      </c>
      <c r="D90" s="225"/>
      <c r="E90" s="25">
        <v>8</v>
      </c>
      <c r="F90" s="6">
        <v>54.036000000000001</v>
      </c>
      <c r="G90" s="6">
        <v>0</v>
      </c>
      <c r="H90" s="6">
        <v>28.117999999999999</v>
      </c>
      <c r="I90" s="6">
        <v>0.52800000000000002</v>
      </c>
      <c r="J90" s="6">
        <v>0</v>
      </c>
      <c r="K90" s="6">
        <v>0.01</v>
      </c>
      <c r="L90" s="6">
        <v>6.4000000000000001E-2</v>
      </c>
      <c r="M90" s="6">
        <v>11.138</v>
      </c>
      <c r="N90" s="6">
        <v>4.718</v>
      </c>
      <c r="O90" s="6">
        <v>0.88100000000000001</v>
      </c>
      <c r="P90" s="6">
        <v>0</v>
      </c>
      <c r="Q90" s="6">
        <v>8.9999999999999993E-3</v>
      </c>
      <c r="R90" s="6">
        <v>99.5</v>
      </c>
      <c r="S90" s="6">
        <v>53.791881346524384</v>
      </c>
      <c r="T90" s="6">
        <v>41.19567796308457</v>
      </c>
      <c r="U90" s="6">
        <v>4.9680971847613868</v>
      </c>
    </row>
    <row r="91" spans="1:21" x14ac:dyDescent="0.3">
      <c r="A91" s="21" t="s">
        <v>65</v>
      </c>
      <c r="B91" s="13" t="s">
        <v>22</v>
      </c>
      <c r="C91" s="24" t="s">
        <v>16</v>
      </c>
      <c r="D91" s="225"/>
      <c r="E91" s="26">
        <v>8</v>
      </c>
      <c r="F91" s="14">
        <v>60.13</v>
      </c>
      <c r="G91" s="14">
        <v>0</v>
      </c>
      <c r="H91" s="14">
        <v>24.327000000000002</v>
      </c>
      <c r="I91" s="14">
        <v>0.25900000000000001</v>
      </c>
      <c r="J91" s="14">
        <v>0</v>
      </c>
      <c r="K91" s="14">
        <v>0</v>
      </c>
      <c r="L91" s="14">
        <v>2.3E-2</v>
      </c>
      <c r="M91" s="14">
        <v>6.6390000000000002</v>
      </c>
      <c r="N91" s="14">
        <v>7.8440000000000003</v>
      </c>
      <c r="O91" s="14">
        <v>0.222</v>
      </c>
      <c r="P91" s="14">
        <v>7.0000000000000001E-3</v>
      </c>
      <c r="Q91" s="14">
        <v>3.0000000000000001E-3</v>
      </c>
      <c r="R91" s="14">
        <v>99.453000000000003</v>
      </c>
      <c r="S91" s="14">
        <v>31.47404310734548</v>
      </c>
      <c r="T91" s="14">
        <v>67.258100572345512</v>
      </c>
      <c r="U91" s="14">
        <v>1.2293638665935795</v>
      </c>
    </row>
    <row r="92" spans="1:21" x14ac:dyDescent="0.3">
      <c r="A92" s="20" t="s">
        <v>44</v>
      </c>
      <c r="B92" s="2" t="s">
        <v>62</v>
      </c>
      <c r="C92" s="23" t="s">
        <v>38</v>
      </c>
      <c r="D92" s="225" t="s">
        <v>93</v>
      </c>
      <c r="E92" s="25">
        <v>9</v>
      </c>
      <c r="F92" s="6">
        <v>50.734999999999999</v>
      </c>
      <c r="G92" s="6">
        <v>0</v>
      </c>
      <c r="H92" s="6">
        <v>31.081</v>
      </c>
      <c r="I92" s="6">
        <v>0.71699999999999997</v>
      </c>
      <c r="J92" s="6">
        <v>7.0000000000000001E-3</v>
      </c>
      <c r="K92" s="6">
        <v>2.5999999999999999E-2</v>
      </c>
      <c r="L92" s="6">
        <v>7.4999999999999997E-2</v>
      </c>
      <c r="M92" s="6">
        <v>14.504</v>
      </c>
      <c r="N92" s="6">
        <v>3.37</v>
      </c>
      <c r="O92" s="6">
        <v>0.14699999999999999</v>
      </c>
      <c r="P92" s="6">
        <v>5.5E-2</v>
      </c>
      <c r="Q92" s="6">
        <v>3.0000000000000001E-3</v>
      </c>
      <c r="R92" s="6">
        <v>100.71899999999999</v>
      </c>
      <c r="S92" s="6">
        <v>69.816633105469279</v>
      </c>
      <c r="T92" s="6">
        <v>29.319804462134929</v>
      </c>
      <c r="U92" s="6">
        <v>0.82597891279641966</v>
      </c>
    </row>
    <row r="93" spans="1:21" x14ac:dyDescent="0.3">
      <c r="A93" s="20" t="s">
        <v>44</v>
      </c>
      <c r="B93" s="2" t="s">
        <v>62</v>
      </c>
      <c r="C93" s="23" t="s">
        <v>38</v>
      </c>
      <c r="D93" s="225"/>
      <c r="E93" s="25">
        <v>9</v>
      </c>
      <c r="F93" s="6">
        <v>52.405000000000001</v>
      </c>
      <c r="G93" s="6">
        <v>2.5000000000000001E-2</v>
      </c>
      <c r="H93" s="6">
        <v>30.006</v>
      </c>
      <c r="I93" s="6">
        <v>0.69599999999999995</v>
      </c>
      <c r="J93" s="6">
        <v>0</v>
      </c>
      <c r="K93" s="6">
        <v>1.7999999999999999E-2</v>
      </c>
      <c r="L93" s="6">
        <v>7.1999999999999995E-2</v>
      </c>
      <c r="M93" s="6">
        <v>13.208</v>
      </c>
      <c r="N93" s="6">
        <v>4.0529999999999999</v>
      </c>
      <c r="O93" s="6">
        <v>0.17199999999999999</v>
      </c>
      <c r="P93" s="6">
        <v>0.02</v>
      </c>
      <c r="Q93" s="6">
        <v>0</v>
      </c>
      <c r="R93" s="6">
        <v>100.675</v>
      </c>
      <c r="S93" s="6">
        <v>63.67250479285866</v>
      </c>
      <c r="T93" s="6">
        <v>35.318246183691151</v>
      </c>
      <c r="U93" s="6">
        <v>0.96799124440456241</v>
      </c>
    </row>
    <row r="94" spans="1:21" x14ac:dyDescent="0.3">
      <c r="A94" s="20" t="s">
        <v>44</v>
      </c>
      <c r="B94" s="2" t="s">
        <v>62</v>
      </c>
      <c r="C94" s="23" t="s">
        <v>38</v>
      </c>
      <c r="D94" s="225"/>
      <c r="E94" s="25">
        <v>9</v>
      </c>
      <c r="F94" s="6">
        <v>51.945999999999998</v>
      </c>
      <c r="G94" s="6">
        <v>3.5999999999999997E-2</v>
      </c>
      <c r="H94" s="6">
        <v>30.175999999999998</v>
      </c>
      <c r="I94" s="6">
        <v>0.66200000000000003</v>
      </c>
      <c r="J94" s="6">
        <v>4.0000000000000001E-3</v>
      </c>
      <c r="K94" s="6">
        <v>1.4999999999999999E-2</v>
      </c>
      <c r="L94" s="6">
        <v>8.2000000000000003E-2</v>
      </c>
      <c r="M94" s="6">
        <v>13.234</v>
      </c>
      <c r="N94" s="6">
        <v>4.0640000000000001</v>
      </c>
      <c r="O94" s="6">
        <v>0.151</v>
      </c>
      <c r="P94" s="6">
        <v>7.0000000000000001E-3</v>
      </c>
      <c r="Q94" s="6">
        <v>1E-3</v>
      </c>
      <c r="R94" s="6">
        <v>100.378</v>
      </c>
      <c r="S94" s="6">
        <v>63.732210194508433</v>
      </c>
      <c r="T94" s="6">
        <v>35.377630159114673</v>
      </c>
      <c r="U94" s="6">
        <v>0.84893109608152761</v>
      </c>
    </row>
    <row r="95" spans="1:21" x14ac:dyDescent="0.3">
      <c r="A95" s="20" t="s">
        <v>44</v>
      </c>
      <c r="B95" s="2" t="s">
        <v>62</v>
      </c>
      <c r="C95" s="23" t="s">
        <v>38</v>
      </c>
      <c r="D95" s="225"/>
      <c r="E95" s="25">
        <v>9</v>
      </c>
      <c r="F95" s="6">
        <v>51.947000000000003</v>
      </c>
      <c r="G95" s="6">
        <v>0</v>
      </c>
      <c r="H95" s="6">
        <v>29.812999999999999</v>
      </c>
      <c r="I95" s="6">
        <v>0.65800000000000003</v>
      </c>
      <c r="J95" s="6">
        <v>5.0000000000000001E-3</v>
      </c>
      <c r="K95" s="6">
        <v>6.0000000000000001E-3</v>
      </c>
      <c r="L95" s="6">
        <v>8.1000000000000003E-2</v>
      </c>
      <c r="M95" s="6">
        <v>13.249000000000001</v>
      </c>
      <c r="N95" s="6">
        <v>3.9420000000000002</v>
      </c>
      <c r="O95" s="6">
        <v>0.13900000000000001</v>
      </c>
      <c r="P95" s="6">
        <v>0.02</v>
      </c>
      <c r="Q95" s="6">
        <v>4.0000000000000001E-3</v>
      </c>
      <c r="R95" s="6">
        <v>99.863</v>
      </c>
      <c r="S95" s="6">
        <v>64.487067585967864</v>
      </c>
      <c r="T95" s="6">
        <v>34.682268003390426</v>
      </c>
      <c r="U95" s="6">
        <v>0.78981636239329323</v>
      </c>
    </row>
    <row r="96" spans="1:21" x14ac:dyDescent="0.3">
      <c r="A96" s="20" t="s">
        <v>44</v>
      </c>
      <c r="B96" s="2" t="s">
        <v>62</v>
      </c>
      <c r="C96" s="23" t="s">
        <v>38</v>
      </c>
      <c r="D96" s="225"/>
      <c r="E96" s="25">
        <v>9</v>
      </c>
      <c r="F96" s="6">
        <v>51.970999999999997</v>
      </c>
      <c r="G96" s="6">
        <v>0</v>
      </c>
      <c r="H96" s="6">
        <v>30.35</v>
      </c>
      <c r="I96" s="6">
        <v>0.67900000000000005</v>
      </c>
      <c r="J96" s="6">
        <v>4.1000000000000002E-2</v>
      </c>
      <c r="K96" s="6">
        <v>1.6E-2</v>
      </c>
      <c r="L96" s="6">
        <v>7.8E-2</v>
      </c>
      <c r="M96" s="6">
        <v>13.606</v>
      </c>
      <c r="N96" s="6">
        <v>3.8420000000000001</v>
      </c>
      <c r="O96" s="6">
        <v>0.16300000000000001</v>
      </c>
      <c r="P96" s="6">
        <v>2.4E-2</v>
      </c>
      <c r="Q96" s="6">
        <v>6.0000000000000001E-3</v>
      </c>
      <c r="R96" s="6">
        <v>100.77500000000001</v>
      </c>
      <c r="S96" s="6">
        <v>65.573337863350403</v>
      </c>
      <c r="T96" s="6">
        <v>33.46933717120487</v>
      </c>
      <c r="U96" s="6">
        <v>0.917060128872214</v>
      </c>
    </row>
    <row r="97" spans="1:21" x14ac:dyDescent="0.3">
      <c r="A97" s="20" t="s">
        <v>44</v>
      </c>
      <c r="B97" s="2" t="s">
        <v>62</v>
      </c>
      <c r="C97" s="23" t="s">
        <v>38</v>
      </c>
      <c r="D97" s="225"/>
      <c r="E97" s="25">
        <v>9</v>
      </c>
      <c r="F97" s="6">
        <v>51.722000000000001</v>
      </c>
      <c r="G97" s="6">
        <v>1.7999999999999999E-2</v>
      </c>
      <c r="H97" s="6">
        <v>30.056999999999999</v>
      </c>
      <c r="I97" s="6">
        <v>0.60199999999999998</v>
      </c>
      <c r="J97" s="6">
        <v>1E-3</v>
      </c>
      <c r="K97" s="6">
        <v>0.04</v>
      </c>
      <c r="L97" s="6">
        <v>8.2000000000000003E-2</v>
      </c>
      <c r="M97" s="6">
        <v>13.35</v>
      </c>
      <c r="N97" s="6">
        <v>4.0339999999999998</v>
      </c>
      <c r="O97" s="6">
        <v>0.13</v>
      </c>
      <c r="P97" s="6">
        <v>4.5999999999999999E-2</v>
      </c>
      <c r="Q97" s="6">
        <v>8.0000000000000002E-3</v>
      </c>
      <c r="R97" s="6">
        <v>100.08799999999999</v>
      </c>
      <c r="S97" s="6">
        <v>64.175977866149509</v>
      </c>
      <c r="T97" s="6">
        <v>35.053458551842461</v>
      </c>
      <c r="U97" s="6">
        <v>0.72955626117545191</v>
      </c>
    </row>
    <row r="98" spans="1:21" x14ac:dyDescent="0.3">
      <c r="A98" s="20" t="s">
        <v>44</v>
      </c>
      <c r="B98" s="2" t="s">
        <v>62</v>
      </c>
      <c r="C98" s="23" t="s">
        <v>38</v>
      </c>
      <c r="D98" s="225"/>
      <c r="E98" s="25">
        <v>9</v>
      </c>
      <c r="F98" s="6">
        <v>53.304000000000002</v>
      </c>
      <c r="G98" s="6">
        <v>0</v>
      </c>
      <c r="H98" s="6">
        <v>29.547000000000001</v>
      </c>
      <c r="I98" s="6">
        <v>0.67900000000000005</v>
      </c>
      <c r="J98" s="6">
        <v>1.2999999999999999E-2</v>
      </c>
      <c r="K98" s="6">
        <v>1E-3</v>
      </c>
      <c r="L98" s="6">
        <v>0.10199999999999999</v>
      </c>
      <c r="M98" s="6">
        <v>12.617000000000001</v>
      </c>
      <c r="N98" s="6">
        <v>4.391</v>
      </c>
      <c r="O98" s="6">
        <v>0.17499999999999999</v>
      </c>
      <c r="P98" s="6">
        <v>0</v>
      </c>
      <c r="Q98" s="6">
        <v>6.0000000000000001E-3</v>
      </c>
      <c r="R98" s="6">
        <v>100.834</v>
      </c>
      <c r="S98" s="6">
        <v>60.752631161352433</v>
      </c>
      <c r="T98" s="6">
        <v>38.221057259204585</v>
      </c>
      <c r="U98" s="6">
        <v>0.98377949039315649</v>
      </c>
    </row>
    <row r="99" spans="1:21" x14ac:dyDescent="0.3">
      <c r="A99" s="20" t="s">
        <v>44</v>
      </c>
      <c r="B99" s="2" t="s">
        <v>62</v>
      </c>
      <c r="C99" s="23" t="s">
        <v>38</v>
      </c>
      <c r="D99" s="225"/>
      <c r="E99" s="25">
        <v>9</v>
      </c>
      <c r="F99" s="6">
        <v>52.718000000000004</v>
      </c>
      <c r="G99" s="6">
        <v>1.0999999999999999E-2</v>
      </c>
      <c r="H99" s="6">
        <v>29.469000000000001</v>
      </c>
      <c r="I99" s="6">
        <v>0.69799999999999995</v>
      </c>
      <c r="J99" s="6">
        <v>2.4E-2</v>
      </c>
      <c r="K99" s="6">
        <v>1.0999999999999999E-2</v>
      </c>
      <c r="L99" s="6">
        <v>8.2000000000000003E-2</v>
      </c>
      <c r="M99" s="6">
        <v>12.824</v>
      </c>
      <c r="N99" s="6">
        <v>4.2240000000000002</v>
      </c>
      <c r="O99" s="6">
        <v>0.161</v>
      </c>
      <c r="P99" s="6">
        <v>2.7E-2</v>
      </c>
      <c r="Q99" s="6">
        <v>1E-3</v>
      </c>
      <c r="R99" s="6">
        <v>100.25</v>
      </c>
      <c r="S99" s="6">
        <v>62.082916202971141</v>
      </c>
      <c r="T99" s="6">
        <v>36.96515009252591</v>
      </c>
      <c r="U99" s="6">
        <v>0.90994448445291198</v>
      </c>
    </row>
    <row r="100" spans="1:21" x14ac:dyDescent="0.3">
      <c r="A100" s="20" t="s">
        <v>44</v>
      </c>
      <c r="B100" s="2" t="s">
        <v>62</v>
      </c>
      <c r="C100" s="23" t="s">
        <v>38</v>
      </c>
      <c r="D100" s="225"/>
      <c r="E100" s="25">
        <v>9</v>
      </c>
      <c r="F100" s="6">
        <v>51.981000000000002</v>
      </c>
      <c r="G100" s="6">
        <v>8.0000000000000002E-3</v>
      </c>
      <c r="H100" s="6">
        <v>30.064</v>
      </c>
      <c r="I100" s="6">
        <v>0.64700000000000002</v>
      </c>
      <c r="J100" s="6">
        <v>5.0000000000000001E-3</v>
      </c>
      <c r="K100" s="6">
        <v>7.0000000000000001E-3</v>
      </c>
      <c r="L100" s="6">
        <v>7.0000000000000007E-2</v>
      </c>
      <c r="M100" s="6">
        <v>13.37</v>
      </c>
      <c r="N100" s="6">
        <v>3.9089999999999998</v>
      </c>
      <c r="O100" s="6">
        <v>0.14499999999999999</v>
      </c>
      <c r="P100" s="6">
        <v>1.4E-2</v>
      </c>
      <c r="Q100" s="6">
        <v>1E-3</v>
      </c>
      <c r="R100" s="6">
        <v>100.221</v>
      </c>
      <c r="S100" s="6">
        <v>64.86041399294929</v>
      </c>
      <c r="T100" s="6">
        <v>34.277759610659373</v>
      </c>
      <c r="U100" s="6">
        <v>0.82117405053463088</v>
      </c>
    </row>
    <row r="101" spans="1:21" x14ac:dyDescent="0.3">
      <c r="A101" s="20" t="s">
        <v>44</v>
      </c>
      <c r="B101" s="2" t="s">
        <v>62</v>
      </c>
      <c r="C101" s="23" t="s">
        <v>38</v>
      </c>
      <c r="D101" s="225"/>
      <c r="E101" s="25">
        <v>9</v>
      </c>
      <c r="F101" s="6">
        <v>52.726999999999997</v>
      </c>
      <c r="G101" s="6">
        <v>5.0000000000000001E-3</v>
      </c>
      <c r="H101" s="6">
        <v>29.815999999999999</v>
      </c>
      <c r="I101" s="6">
        <v>0.72099999999999997</v>
      </c>
      <c r="J101" s="6">
        <v>0</v>
      </c>
      <c r="K101" s="6">
        <v>0</v>
      </c>
      <c r="L101" s="6">
        <v>7.5999999999999998E-2</v>
      </c>
      <c r="M101" s="6">
        <v>12.898</v>
      </c>
      <c r="N101" s="6">
        <v>4.2359999999999998</v>
      </c>
      <c r="O101" s="6">
        <v>0.17</v>
      </c>
      <c r="P101" s="6">
        <v>1.2E-2</v>
      </c>
      <c r="Q101" s="6">
        <v>4.0000000000000001E-3</v>
      </c>
      <c r="R101" s="6">
        <v>100.664</v>
      </c>
      <c r="S101" s="6">
        <v>62.12167018932432</v>
      </c>
      <c r="T101" s="6">
        <v>36.880463223858541</v>
      </c>
      <c r="U101" s="6">
        <v>0.95589412766433801</v>
      </c>
    </row>
    <row r="102" spans="1:21" x14ac:dyDescent="0.3">
      <c r="A102" s="20" t="s">
        <v>44</v>
      </c>
      <c r="B102" s="2" t="s">
        <v>62</v>
      </c>
      <c r="C102" s="23" t="s">
        <v>38</v>
      </c>
      <c r="D102" s="225" t="s">
        <v>94</v>
      </c>
      <c r="E102" s="25">
        <v>9</v>
      </c>
      <c r="F102" s="6">
        <v>54.131999999999998</v>
      </c>
      <c r="G102" s="6">
        <v>6.9000000000000006E-2</v>
      </c>
      <c r="H102" s="6">
        <v>28.213999999999999</v>
      </c>
      <c r="I102" s="6">
        <v>0.74</v>
      </c>
      <c r="J102" s="6">
        <v>0</v>
      </c>
      <c r="K102" s="6">
        <v>3.9E-2</v>
      </c>
      <c r="L102" s="6">
        <v>9.1999999999999998E-2</v>
      </c>
      <c r="M102" s="6">
        <v>11.754</v>
      </c>
      <c r="N102" s="6">
        <v>4.7729999999999997</v>
      </c>
      <c r="O102" s="6">
        <v>0.19900000000000001</v>
      </c>
      <c r="P102" s="6">
        <v>0</v>
      </c>
      <c r="Q102" s="6">
        <v>6.0000000000000001E-3</v>
      </c>
      <c r="R102" s="6">
        <v>100.017</v>
      </c>
      <c r="S102" s="6">
        <v>56.991380035000617</v>
      </c>
      <c r="T102" s="6">
        <v>41.838329000523061</v>
      </c>
      <c r="U102" s="6">
        <v>1.126565453262391</v>
      </c>
    </row>
    <row r="103" spans="1:21" x14ac:dyDescent="0.3">
      <c r="A103" s="20" t="s">
        <v>44</v>
      </c>
      <c r="B103" s="2" t="s">
        <v>62</v>
      </c>
      <c r="C103" s="23" t="s">
        <v>38</v>
      </c>
      <c r="D103" s="225"/>
      <c r="E103" s="25">
        <v>9</v>
      </c>
      <c r="F103" s="6">
        <v>55.610999999999997</v>
      </c>
      <c r="G103" s="6">
        <v>2.5000000000000001E-2</v>
      </c>
      <c r="H103" s="6">
        <v>26.657</v>
      </c>
      <c r="I103" s="6">
        <v>0.65700000000000003</v>
      </c>
      <c r="J103" s="6">
        <v>1.2E-2</v>
      </c>
      <c r="K103" s="6">
        <v>0</v>
      </c>
      <c r="L103" s="6">
        <v>9.2999999999999999E-2</v>
      </c>
      <c r="M103" s="6">
        <v>10.305999999999999</v>
      </c>
      <c r="N103" s="6">
        <v>5.5339999999999998</v>
      </c>
      <c r="O103" s="6">
        <v>0.245</v>
      </c>
      <c r="P103" s="6">
        <v>0</v>
      </c>
      <c r="Q103" s="6">
        <v>0</v>
      </c>
      <c r="R103" s="6">
        <v>99.14</v>
      </c>
      <c r="S103" s="6">
        <v>50.011892531278058</v>
      </c>
      <c r="T103" s="6">
        <v>48.555204915517805</v>
      </c>
      <c r="U103" s="6">
        <v>1.3882995321849692</v>
      </c>
    </row>
    <row r="104" spans="1:21" x14ac:dyDescent="0.3">
      <c r="A104" s="20" t="s">
        <v>44</v>
      </c>
      <c r="B104" s="2" t="s">
        <v>62</v>
      </c>
      <c r="C104" s="23" t="s">
        <v>38</v>
      </c>
      <c r="D104" s="225"/>
      <c r="E104" s="25">
        <v>9</v>
      </c>
      <c r="F104" s="6">
        <v>55.533000000000001</v>
      </c>
      <c r="G104" s="6">
        <v>5.0999999999999997E-2</v>
      </c>
      <c r="H104" s="6">
        <v>27.210999999999999</v>
      </c>
      <c r="I104" s="6">
        <v>0.70699999999999996</v>
      </c>
      <c r="J104" s="6">
        <v>4.7E-2</v>
      </c>
      <c r="K104" s="6">
        <v>1.6E-2</v>
      </c>
      <c r="L104" s="6">
        <v>8.5000000000000006E-2</v>
      </c>
      <c r="M104" s="6">
        <v>10.831</v>
      </c>
      <c r="N104" s="6">
        <v>5.2789999999999999</v>
      </c>
      <c r="O104" s="6">
        <v>0.253</v>
      </c>
      <c r="P104" s="6">
        <v>1.2E-2</v>
      </c>
      <c r="Q104" s="6">
        <v>0</v>
      </c>
      <c r="R104" s="6">
        <v>100.02500000000001</v>
      </c>
      <c r="S104" s="6">
        <v>52.374323169112088</v>
      </c>
      <c r="T104" s="6">
        <v>46.152657244163798</v>
      </c>
      <c r="U104" s="6">
        <v>1.4285190170406983</v>
      </c>
    </row>
    <row r="105" spans="1:21" x14ac:dyDescent="0.3">
      <c r="A105" s="20" t="s">
        <v>44</v>
      </c>
      <c r="B105" s="2" t="s">
        <v>62</v>
      </c>
      <c r="C105" s="23" t="s">
        <v>38</v>
      </c>
      <c r="D105" s="225"/>
      <c r="E105" s="25">
        <v>9</v>
      </c>
      <c r="F105" s="6">
        <v>55.521999999999998</v>
      </c>
      <c r="G105" s="6">
        <v>3.1E-2</v>
      </c>
      <c r="H105" s="6">
        <v>26.808</v>
      </c>
      <c r="I105" s="6">
        <v>0.74</v>
      </c>
      <c r="J105" s="6">
        <v>1.2E-2</v>
      </c>
      <c r="K105" s="6">
        <v>0</v>
      </c>
      <c r="L105" s="6">
        <v>9.4E-2</v>
      </c>
      <c r="M105" s="6">
        <v>10.773999999999999</v>
      </c>
      <c r="N105" s="6">
        <v>5.2080000000000002</v>
      </c>
      <c r="O105" s="6">
        <v>0.42699999999999999</v>
      </c>
      <c r="P105" s="6">
        <v>0</v>
      </c>
      <c r="Q105" s="6">
        <v>0</v>
      </c>
      <c r="R105" s="6">
        <v>99.616</v>
      </c>
      <c r="S105" s="6">
        <v>52.053700005767503</v>
      </c>
      <c r="T105" s="6">
        <v>45.492863532692361</v>
      </c>
      <c r="U105" s="6">
        <v>2.4089103085887449</v>
      </c>
    </row>
    <row r="106" spans="1:21" x14ac:dyDescent="0.3">
      <c r="A106" s="20" t="s">
        <v>44</v>
      </c>
      <c r="B106" s="2" t="s">
        <v>62</v>
      </c>
      <c r="C106" s="23" t="s">
        <v>38</v>
      </c>
      <c r="D106" s="225"/>
      <c r="E106" s="25">
        <v>9</v>
      </c>
      <c r="F106" s="6">
        <v>51.768000000000001</v>
      </c>
      <c r="G106" s="6">
        <v>0</v>
      </c>
      <c r="H106" s="6">
        <v>29.683</v>
      </c>
      <c r="I106" s="6">
        <v>0.65700000000000003</v>
      </c>
      <c r="J106" s="6">
        <v>1.9E-2</v>
      </c>
      <c r="K106" s="6">
        <v>0</v>
      </c>
      <c r="L106" s="6">
        <v>6.5000000000000002E-2</v>
      </c>
      <c r="M106" s="6">
        <v>13.621</v>
      </c>
      <c r="N106" s="6">
        <v>3.6819999999999999</v>
      </c>
      <c r="O106" s="6">
        <v>0.122</v>
      </c>
      <c r="P106" s="6">
        <v>2.3E-2</v>
      </c>
      <c r="Q106" s="6">
        <v>2E-3</v>
      </c>
      <c r="R106" s="6">
        <v>99.641999999999996</v>
      </c>
      <c r="S106" s="6">
        <v>66.681941493229374</v>
      </c>
      <c r="T106" s="6">
        <v>32.581221827421324</v>
      </c>
      <c r="U106" s="6">
        <v>0.69721042091768193</v>
      </c>
    </row>
    <row r="107" spans="1:21" x14ac:dyDescent="0.3">
      <c r="A107" s="20" t="s">
        <v>44</v>
      </c>
      <c r="B107" s="2" t="s">
        <v>62</v>
      </c>
      <c r="C107" s="23" t="s">
        <v>38</v>
      </c>
      <c r="D107" s="225"/>
      <c r="E107" s="25">
        <v>9</v>
      </c>
      <c r="F107" s="6">
        <v>53.41</v>
      </c>
      <c r="G107" s="6">
        <v>2.5000000000000001E-2</v>
      </c>
      <c r="H107" s="6">
        <v>28.742000000000001</v>
      </c>
      <c r="I107" s="6">
        <v>0.71299999999999997</v>
      </c>
      <c r="J107" s="6">
        <v>0</v>
      </c>
      <c r="K107" s="6">
        <v>6.0000000000000001E-3</v>
      </c>
      <c r="L107" s="6">
        <v>7.9000000000000001E-2</v>
      </c>
      <c r="M107" s="6">
        <v>12.455</v>
      </c>
      <c r="N107" s="6">
        <v>4.6029999999999998</v>
      </c>
      <c r="O107" s="6">
        <v>0.19900000000000001</v>
      </c>
      <c r="P107" s="6">
        <v>2.4E-2</v>
      </c>
      <c r="Q107" s="6">
        <v>0</v>
      </c>
      <c r="R107" s="6">
        <v>100.256</v>
      </c>
      <c r="S107" s="6">
        <v>59.260065891052463</v>
      </c>
      <c r="T107" s="6">
        <v>39.591431645488285</v>
      </c>
      <c r="U107" s="6">
        <v>1.1054364084157853</v>
      </c>
    </row>
    <row r="108" spans="1:21" x14ac:dyDescent="0.3">
      <c r="A108" s="20" t="s">
        <v>44</v>
      </c>
      <c r="B108" s="2" t="s">
        <v>62</v>
      </c>
      <c r="C108" s="23" t="s">
        <v>38</v>
      </c>
      <c r="D108" s="225"/>
      <c r="E108" s="25">
        <v>9</v>
      </c>
      <c r="F108" s="6">
        <v>54.124000000000002</v>
      </c>
      <c r="G108" s="6">
        <v>0.04</v>
      </c>
      <c r="H108" s="6">
        <v>28.616</v>
      </c>
      <c r="I108" s="6">
        <v>0.65100000000000002</v>
      </c>
      <c r="J108" s="6">
        <v>2.1999999999999999E-2</v>
      </c>
      <c r="K108" s="6">
        <v>3.0000000000000001E-3</v>
      </c>
      <c r="L108" s="6">
        <v>8.3000000000000004E-2</v>
      </c>
      <c r="M108" s="6">
        <v>11.855</v>
      </c>
      <c r="N108" s="6">
        <v>4.742</v>
      </c>
      <c r="O108" s="6">
        <v>0.215</v>
      </c>
      <c r="P108" s="6">
        <v>0</v>
      </c>
      <c r="Q108" s="6">
        <v>3.0000000000000001E-3</v>
      </c>
      <c r="R108" s="6">
        <v>100.35299999999999</v>
      </c>
      <c r="S108" s="6">
        <v>57.304383695499098</v>
      </c>
      <c r="T108" s="6">
        <v>41.438575894857657</v>
      </c>
      <c r="U108" s="6">
        <v>1.2133949649375539</v>
      </c>
    </row>
    <row r="109" spans="1:21" x14ac:dyDescent="0.3">
      <c r="A109" s="20" t="s">
        <v>44</v>
      </c>
      <c r="B109" s="2" t="s">
        <v>62</v>
      </c>
      <c r="C109" s="23" t="s">
        <v>38</v>
      </c>
      <c r="D109" s="225"/>
      <c r="E109" s="25">
        <v>9</v>
      </c>
      <c r="F109" s="6">
        <v>53.332000000000001</v>
      </c>
      <c r="G109" s="6">
        <v>0</v>
      </c>
      <c r="H109" s="6">
        <v>28.962</v>
      </c>
      <c r="I109" s="6">
        <v>0.73899999999999999</v>
      </c>
      <c r="J109" s="6">
        <v>0</v>
      </c>
      <c r="K109" s="6">
        <v>2E-3</v>
      </c>
      <c r="L109" s="6">
        <v>7.8E-2</v>
      </c>
      <c r="M109" s="6">
        <v>12.358000000000001</v>
      </c>
      <c r="N109" s="6">
        <v>4.4400000000000004</v>
      </c>
      <c r="O109" s="6">
        <v>0.20799999999999999</v>
      </c>
      <c r="P109" s="6">
        <v>2.5999999999999999E-2</v>
      </c>
      <c r="Q109" s="6">
        <v>1E-3</v>
      </c>
      <c r="R109" s="6">
        <v>100.146</v>
      </c>
      <c r="S109" s="6">
        <v>59.885440164972657</v>
      </c>
      <c r="T109" s="6">
        <v>38.894931749281206</v>
      </c>
      <c r="U109" s="6">
        <v>1.1767760882102343</v>
      </c>
    </row>
    <row r="110" spans="1:21" x14ac:dyDescent="0.3">
      <c r="A110" s="20" t="s">
        <v>44</v>
      </c>
      <c r="B110" s="2" t="s">
        <v>62</v>
      </c>
      <c r="C110" s="23" t="s">
        <v>38</v>
      </c>
      <c r="D110" s="225"/>
      <c r="E110" s="25">
        <v>9</v>
      </c>
      <c r="F110" s="6">
        <v>53.16</v>
      </c>
      <c r="G110" s="6">
        <v>2.8000000000000001E-2</v>
      </c>
      <c r="H110" s="6">
        <v>28.779</v>
      </c>
      <c r="I110" s="6">
        <v>0.76800000000000002</v>
      </c>
      <c r="J110" s="6">
        <v>0</v>
      </c>
      <c r="K110" s="6">
        <v>2.5999999999999999E-2</v>
      </c>
      <c r="L110" s="6">
        <v>8.7999999999999995E-2</v>
      </c>
      <c r="M110" s="6">
        <v>12.244</v>
      </c>
      <c r="N110" s="6">
        <v>4.4059999999999997</v>
      </c>
      <c r="O110" s="6">
        <v>0.216</v>
      </c>
      <c r="P110" s="6">
        <v>0</v>
      </c>
      <c r="Q110" s="6">
        <v>0</v>
      </c>
      <c r="R110" s="6">
        <v>99.715000000000003</v>
      </c>
      <c r="S110" s="6">
        <v>59.814687679330078</v>
      </c>
      <c r="T110" s="6">
        <v>38.910476382721029</v>
      </c>
      <c r="U110" s="6">
        <v>1.2319590230117077</v>
      </c>
    </row>
    <row r="111" spans="1:21" x14ac:dyDescent="0.3">
      <c r="A111" s="20" t="s">
        <v>44</v>
      </c>
      <c r="B111" s="2" t="s">
        <v>62</v>
      </c>
      <c r="C111" s="23" t="s">
        <v>38</v>
      </c>
      <c r="D111" s="225"/>
      <c r="E111" s="25">
        <v>9</v>
      </c>
      <c r="F111" s="6">
        <v>53.075000000000003</v>
      </c>
      <c r="G111" s="6">
        <v>6.6000000000000003E-2</v>
      </c>
      <c r="H111" s="6">
        <v>29.02</v>
      </c>
      <c r="I111" s="6">
        <v>0.72</v>
      </c>
      <c r="J111" s="6">
        <v>0</v>
      </c>
      <c r="K111" s="6">
        <v>3.5999999999999997E-2</v>
      </c>
      <c r="L111" s="6">
        <v>7.1999999999999995E-2</v>
      </c>
      <c r="M111" s="6">
        <v>12.586</v>
      </c>
      <c r="N111" s="6">
        <v>4.4260000000000002</v>
      </c>
      <c r="O111" s="6">
        <v>0.17</v>
      </c>
      <c r="P111" s="6">
        <v>4.3999999999999997E-2</v>
      </c>
      <c r="Q111" s="6">
        <v>4.0000000000000001E-3</v>
      </c>
      <c r="R111" s="6">
        <v>100.218</v>
      </c>
      <c r="S111" s="6">
        <v>60.526144381899584</v>
      </c>
      <c r="T111" s="6">
        <v>38.476779692327753</v>
      </c>
      <c r="U111" s="6">
        <v>0.95445769778283274</v>
      </c>
    </row>
    <row r="112" spans="1:21" x14ac:dyDescent="0.3">
      <c r="A112" s="20" t="s">
        <v>44</v>
      </c>
      <c r="B112" s="2" t="s">
        <v>62</v>
      </c>
      <c r="C112" s="23" t="s">
        <v>38</v>
      </c>
      <c r="D112" s="225"/>
      <c r="E112" s="25">
        <v>9</v>
      </c>
      <c r="F112" s="6">
        <v>53.786999999999999</v>
      </c>
      <c r="G112" s="6">
        <v>7.6999999999999999E-2</v>
      </c>
      <c r="H112" s="6">
        <v>28.843</v>
      </c>
      <c r="I112" s="6">
        <v>0.65700000000000003</v>
      </c>
      <c r="J112" s="6">
        <v>2.1000000000000001E-2</v>
      </c>
      <c r="K112" s="6">
        <v>0</v>
      </c>
      <c r="L112" s="6">
        <v>8.1000000000000003E-2</v>
      </c>
      <c r="M112" s="6">
        <v>12.224</v>
      </c>
      <c r="N112" s="6">
        <v>4.4009999999999998</v>
      </c>
      <c r="O112" s="6">
        <v>0.19700000000000001</v>
      </c>
      <c r="P112" s="6">
        <v>0.02</v>
      </c>
      <c r="Q112" s="6">
        <v>0</v>
      </c>
      <c r="R112" s="6">
        <v>100.30800000000001</v>
      </c>
      <c r="S112" s="6">
        <v>59.866884124316186</v>
      </c>
      <c r="T112" s="6">
        <v>38.963845688272052</v>
      </c>
      <c r="U112" s="6">
        <v>1.1264116375931486</v>
      </c>
    </row>
    <row r="113" spans="1:21" x14ac:dyDescent="0.3">
      <c r="A113" s="20" t="s">
        <v>44</v>
      </c>
      <c r="B113" s="2" t="s">
        <v>62</v>
      </c>
      <c r="C113" s="23" t="s">
        <v>38</v>
      </c>
      <c r="D113" s="225"/>
      <c r="E113" s="25">
        <v>9</v>
      </c>
      <c r="F113" s="6">
        <v>51.508000000000003</v>
      </c>
      <c r="G113" s="6">
        <v>8.1000000000000003E-2</v>
      </c>
      <c r="H113" s="6">
        <v>30.248000000000001</v>
      </c>
      <c r="I113" s="6">
        <v>0.63300000000000001</v>
      </c>
      <c r="J113" s="6">
        <v>5.0000000000000001E-3</v>
      </c>
      <c r="K113" s="6">
        <v>0</v>
      </c>
      <c r="L113" s="6">
        <v>6.4000000000000001E-2</v>
      </c>
      <c r="M113" s="6">
        <v>14.003</v>
      </c>
      <c r="N113" s="6">
        <v>3.5630000000000002</v>
      </c>
      <c r="O113" s="6">
        <v>0.13700000000000001</v>
      </c>
      <c r="P113" s="6">
        <v>3.0000000000000001E-3</v>
      </c>
      <c r="Q113" s="6">
        <v>0</v>
      </c>
      <c r="R113" s="6">
        <v>100.245</v>
      </c>
      <c r="S113" s="6">
        <v>67.939451802067353</v>
      </c>
      <c r="T113" s="6">
        <v>31.245779997416129</v>
      </c>
      <c r="U113" s="6">
        <v>0.775919330906927</v>
      </c>
    </row>
    <row r="114" spans="1:21" x14ac:dyDescent="0.3">
      <c r="A114" s="20" t="s">
        <v>44</v>
      </c>
      <c r="B114" s="2" t="s">
        <v>62</v>
      </c>
      <c r="C114" s="23" t="s">
        <v>38</v>
      </c>
      <c r="D114" s="225"/>
      <c r="E114" s="25">
        <v>9</v>
      </c>
      <c r="F114" s="6">
        <v>52.27</v>
      </c>
      <c r="G114" s="6">
        <v>4.3999999999999997E-2</v>
      </c>
      <c r="H114" s="6">
        <v>29.626000000000001</v>
      </c>
      <c r="I114" s="6">
        <v>0.70599999999999996</v>
      </c>
      <c r="J114" s="6">
        <v>8.9999999999999993E-3</v>
      </c>
      <c r="K114" s="6">
        <v>2.5999999999999999E-2</v>
      </c>
      <c r="L114" s="6">
        <v>6.6000000000000003E-2</v>
      </c>
      <c r="M114" s="6">
        <v>13.257999999999999</v>
      </c>
      <c r="N114" s="6">
        <v>3.9470000000000001</v>
      </c>
      <c r="O114" s="6">
        <v>0.16400000000000001</v>
      </c>
      <c r="P114" s="6">
        <v>1E-3</v>
      </c>
      <c r="Q114" s="6">
        <v>8.9999999999999993E-3</v>
      </c>
      <c r="R114" s="6">
        <v>100.124</v>
      </c>
      <c r="S114" s="6">
        <v>64.38275183950914</v>
      </c>
      <c r="T114" s="6">
        <v>34.646613901364972</v>
      </c>
      <c r="U114" s="6">
        <v>0.92973241847468302</v>
      </c>
    </row>
    <row r="115" spans="1:21" x14ac:dyDescent="0.3">
      <c r="A115" s="20" t="s">
        <v>44</v>
      </c>
      <c r="B115" s="2" t="s">
        <v>62</v>
      </c>
      <c r="C115" s="23" t="s">
        <v>38</v>
      </c>
      <c r="D115" s="225"/>
      <c r="E115" s="25">
        <v>9</v>
      </c>
      <c r="F115" s="6">
        <v>52.829000000000001</v>
      </c>
      <c r="G115" s="6">
        <v>6.0999999999999999E-2</v>
      </c>
      <c r="H115" s="6">
        <v>29.373000000000001</v>
      </c>
      <c r="I115" s="6">
        <v>0.63700000000000001</v>
      </c>
      <c r="J115" s="6">
        <v>1.6E-2</v>
      </c>
      <c r="K115" s="6">
        <v>5.0000000000000001E-3</v>
      </c>
      <c r="L115" s="6">
        <v>7.8E-2</v>
      </c>
      <c r="M115" s="6">
        <v>12.992000000000001</v>
      </c>
      <c r="N115" s="6">
        <v>4.0190000000000001</v>
      </c>
      <c r="O115" s="6">
        <v>0.186</v>
      </c>
      <c r="P115" s="6">
        <v>1.0999999999999999E-2</v>
      </c>
      <c r="Q115" s="6">
        <v>0</v>
      </c>
      <c r="R115" s="6">
        <v>100.20699999999999</v>
      </c>
      <c r="S115" s="6">
        <v>63.429815798721613</v>
      </c>
      <c r="T115" s="6">
        <v>35.468675881697528</v>
      </c>
      <c r="U115" s="6">
        <v>1.0601330406292402</v>
      </c>
    </row>
    <row r="116" spans="1:21" x14ac:dyDescent="0.3">
      <c r="A116" s="20" t="s">
        <v>44</v>
      </c>
      <c r="B116" s="2" t="s">
        <v>62</v>
      </c>
      <c r="C116" s="23" t="s">
        <v>38</v>
      </c>
      <c r="D116" s="225"/>
      <c r="E116" s="25">
        <v>9</v>
      </c>
      <c r="F116" s="6">
        <v>50.832000000000001</v>
      </c>
      <c r="G116" s="6">
        <v>2.4E-2</v>
      </c>
      <c r="H116" s="6">
        <v>30.635999999999999</v>
      </c>
      <c r="I116" s="6">
        <v>0.63900000000000001</v>
      </c>
      <c r="J116" s="6">
        <v>0</v>
      </c>
      <c r="K116" s="6">
        <v>6.6000000000000003E-2</v>
      </c>
      <c r="L116" s="6">
        <v>7.5999999999999998E-2</v>
      </c>
      <c r="M116" s="6">
        <v>14.045999999999999</v>
      </c>
      <c r="N116" s="6">
        <v>3.4319999999999999</v>
      </c>
      <c r="O116" s="6">
        <v>0.125</v>
      </c>
      <c r="P116" s="6">
        <v>1.6E-2</v>
      </c>
      <c r="Q116" s="6">
        <v>0</v>
      </c>
      <c r="R116" s="6">
        <v>99.891999999999996</v>
      </c>
      <c r="S116" s="6">
        <v>68.843132200378193</v>
      </c>
      <c r="T116" s="6">
        <v>30.403447765825696</v>
      </c>
      <c r="U116" s="6">
        <v>0.71516462760158428</v>
      </c>
    </row>
    <row r="117" spans="1:21" x14ac:dyDescent="0.3">
      <c r="A117" s="20" t="s">
        <v>44</v>
      </c>
      <c r="B117" s="2" t="s">
        <v>62</v>
      </c>
      <c r="C117" s="23" t="s">
        <v>38</v>
      </c>
      <c r="D117" s="225"/>
      <c r="E117" s="25">
        <v>9</v>
      </c>
      <c r="F117" s="6">
        <v>53.302</v>
      </c>
      <c r="G117" s="6">
        <v>2.7E-2</v>
      </c>
      <c r="H117" s="6">
        <v>28.771999999999998</v>
      </c>
      <c r="I117" s="6">
        <v>0.628</v>
      </c>
      <c r="J117" s="6">
        <v>6.0000000000000001E-3</v>
      </c>
      <c r="K117" s="6">
        <v>6.0000000000000001E-3</v>
      </c>
      <c r="L117" s="6">
        <v>9.0999999999999998E-2</v>
      </c>
      <c r="M117" s="6">
        <v>12.382999999999999</v>
      </c>
      <c r="N117" s="6">
        <v>4.4509999999999996</v>
      </c>
      <c r="O117" s="6">
        <v>0.20399999999999999</v>
      </c>
      <c r="P117" s="6">
        <v>7.0000000000000001E-3</v>
      </c>
      <c r="Q117" s="6">
        <v>3.0000000000000001E-3</v>
      </c>
      <c r="R117" s="6">
        <v>99.879000000000005</v>
      </c>
      <c r="S117" s="6">
        <v>59.889827884981763</v>
      </c>
      <c r="T117" s="6">
        <v>38.915421689380445</v>
      </c>
      <c r="U117" s="6">
        <v>1.1518999792351996</v>
      </c>
    </row>
    <row r="118" spans="1:21" x14ac:dyDescent="0.3">
      <c r="A118" s="20" t="s">
        <v>44</v>
      </c>
      <c r="B118" s="2" t="s">
        <v>62</v>
      </c>
      <c r="C118" s="23" t="s">
        <v>38</v>
      </c>
      <c r="D118" s="225"/>
      <c r="E118" s="25">
        <v>9</v>
      </c>
      <c r="F118" s="6">
        <v>54.972999999999999</v>
      </c>
      <c r="G118" s="6">
        <v>1.7999999999999999E-2</v>
      </c>
      <c r="H118" s="6">
        <v>27.268000000000001</v>
      </c>
      <c r="I118" s="6">
        <v>0.72799999999999998</v>
      </c>
      <c r="J118" s="6">
        <v>6.0000000000000001E-3</v>
      </c>
      <c r="K118" s="6">
        <v>0</v>
      </c>
      <c r="L118" s="6">
        <v>8.3000000000000004E-2</v>
      </c>
      <c r="M118" s="6">
        <v>11.17</v>
      </c>
      <c r="N118" s="6">
        <v>5.1760000000000002</v>
      </c>
      <c r="O118" s="6">
        <v>0.254</v>
      </c>
      <c r="P118" s="6">
        <v>3.7999999999999999E-2</v>
      </c>
      <c r="Q118" s="6">
        <v>6.0000000000000001E-3</v>
      </c>
      <c r="R118" s="6">
        <v>99.718999999999994</v>
      </c>
      <c r="S118" s="6">
        <v>53.614920437634275</v>
      </c>
      <c r="T118" s="6">
        <v>44.917164143254666</v>
      </c>
      <c r="U118" s="6">
        <v>1.4235483902626995</v>
      </c>
    </row>
    <row r="119" spans="1:21" x14ac:dyDescent="0.3">
      <c r="A119" s="20" t="s">
        <v>44</v>
      </c>
      <c r="B119" s="2" t="s">
        <v>62</v>
      </c>
      <c r="C119" s="23" t="s">
        <v>38</v>
      </c>
      <c r="D119" s="225"/>
      <c r="E119" s="25">
        <v>9</v>
      </c>
      <c r="F119" s="6">
        <v>53.847999999999999</v>
      </c>
      <c r="G119" s="6">
        <v>3.6999999999999998E-2</v>
      </c>
      <c r="H119" s="6">
        <v>28.890999999999998</v>
      </c>
      <c r="I119" s="6">
        <v>0.85499999999999998</v>
      </c>
      <c r="J119" s="6">
        <v>0</v>
      </c>
      <c r="K119" s="6">
        <v>2.7E-2</v>
      </c>
      <c r="L119" s="6">
        <v>0.113</v>
      </c>
      <c r="M119" s="6">
        <v>12.221</v>
      </c>
      <c r="N119" s="6">
        <v>4.5019999999999998</v>
      </c>
      <c r="O119" s="6">
        <v>0.183</v>
      </c>
      <c r="P119" s="6">
        <v>7.0000000000000001E-3</v>
      </c>
      <c r="Q119" s="6">
        <v>3.0000000000000001E-3</v>
      </c>
      <c r="R119" s="6">
        <v>100.68600000000001</v>
      </c>
      <c r="S119" s="6">
        <v>59.376984306997159</v>
      </c>
      <c r="T119" s="6">
        <v>39.541925228382567</v>
      </c>
      <c r="U119" s="6">
        <v>1.0380633691535905</v>
      </c>
    </row>
    <row r="120" spans="1:21" x14ac:dyDescent="0.3">
      <c r="A120" s="20" t="s">
        <v>44</v>
      </c>
      <c r="B120" s="2" t="s">
        <v>62</v>
      </c>
      <c r="C120" s="23" t="s">
        <v>17</v>
      </c>
      <c r="D120" s="225" t="s">
        <v>75</v>
      </c>
      <c r="E120" s="25">
        <v>9</v>
      </c>
      <c r="F120" s="6">
        <v>53.500999999999998</v>
      </c>
      <c r="G120" s="6">
        <v>0</v>
      </c>
      <c r="H120" s="6">
        <v>29.311</v>
      </c>
      <c r="I120" s="6">
        <v>1.1359999999999999</v>
      </c>
      <c r="J120" s="6">
        <v>0</v>
      </c>
      <c r="K120" s="6">
        <v>0</v>
      </c>
      <c r="L120" s="6">
        <v>0.16700000000000001</v>
      </c>
      <c r="M120" s="6">
        <v>12.461</v>
      </c>
      <c r="N120" s="6">
        <v>4.6520000000000001</v>
      </c>
      <c r="O120" s="6">
        <v>0.16700000000000001</v>
      </c>
      <c r="P120" s="6">
        <v>1.9E-2</v>
      </c>
      <c r="Q120" s="6">
        <v>0</v>
      </c>
      <c r="R120" s="6">
        <v>101.414</v>
      </c>
      <c r="S120" s="6">
        <v>59.127487057405382</v>
      </c>
      <c r="T120" s="6">
        <v>39.904244436575723</v>
      </c>
      <c r="U120" s="6">
        <v>0.9251588628911962</v>
      </c>
    </row>
    <row r="121" spans="1:21" x14ac:dyDescent="0.3">
      <c r="A121" s="21" t="s">
        <v>44</v>
      </c>
      <c r="B121" s="13" t="s">
        <v>62</v>
      </c>
      <c r="C121" s="24" t="s">
        <v>16</v>
      </c>
      <c r="D121" s="225"/>
      <c r="E121" s="26">
        <v>9</v>
      </c>
      <c r="F121" s="14">
        <v>52.923999999999999</v>
      </c>
      <c r="G121" s="14">
        <v>9.8000000000000004E-2</v>
      </c>
      <c r="H121" s="14">
        <v>28.957000000000001</v>
      </c>
      <c r="I121" s="14">
        <v>1.1120000000000001</v>
      </c>
      <c r="J121" s="14">
        <v>0</v>
      </c>
      <c r="K121" s="14">
        <v>0</v>
      </c>
      <c r="L121" s="14">
        <v>0.151</v>
      </c>
      <c r="M121" s="14">
        <v>12.364000000000001</v>
      </c>
      <c r="N121" s="14">
        <v>4.5510000000000002</v>
      </c>
      <c r="O121" s="14">
        <v>0.16300000000000001</v>
      </c>
      <c r="P121" s="14">
        <v>0</v>
      </c>
      <c r="Q121" s="14">
        <v>1.4E-2</v>
      </c>
      <c r="R121" s="14">
        <v>100.331</v>
      </c>
      <c r="S121" s="14">
        <v>59.469903484505991</v>
      </c>
      <c r="T121" s="14">
        <v>39.571752163637022</v>
      </c>
      <c r="U121" s="14">
        <v>0.91534856662847874</v>
      </c>
    </row>
    <row r="122" spans="1:21" x14ac:dyDescent="0.3">
      <c r="A122" s="20" t="s">
        <v>45</v>
      </c>
      <c r="B122" s="2" t="s">
        <v>59</v>
      </c>
      <c r="C122" s="28" t="s">
        <v>38</v>
      </c>
      <c r="D122" s="226" t="s">
        <v>108</v>
      </c>
      <c r="E122" s="29">
        <v>10</v>
      </c>
      <c r="F122" s="6">
        <v>62.445999999999998</v>
      </c>
      <c r="G122" s="6">
        <v>3.0000000000000001E-3</v>
      </c>
      <c r="H122" s="6">
        <v>22.420999999999999</v>
      </c>
      <c r="I122" s="6">
        <v>0.22900000000000001</v>
      </c>
      <c r="J122" s="6">
        <v>2.1000000000000001E-2</v>
      </c>
      <c r="K122" s="6">
        <v>0</v>
      </c>
      <c r="L122" s="6">
        <v>0.02</v>
      </c>
      <c r="M122" s="6">
        <v>4.0759999999999996</v>
      </c>
      <c r="N122" s="6">
        <v>9.2270000000000003</v>
      </c>
      <c r="O122" s="6">
        <v>0.62</v>
      </c>
      <c r="P122" s="6">
        <v>0</v>
      </c>
      <c r="Q122" s="6">
        <v>3.0000000000000001E-3</v>
      </c>
      <c r="R122" s="6">
        <v>99.064999999999998</v>
      </c>
      <c r="S122" s="6">
        <v>18.9594459303141</v>
      </c>
      <c r="T122" s="6">
        <v>77.643685818097296</v>
      </c>
      <c r="U122" s="6">
        <v>3.3694403232899601</v>
      </c>
    </row>
    <row r="123" spans="1:21" x14ac:dyDescent="0.3">
      <c r="A123" s="20" t="s">
        <v>45</v>
      </c>
      <c r="B123" s="2" t="s">
        <v>59</v>
      </c>
      <c r="C123" s="28" t="s">
        <v>38</v>
      </c>
      <c r="D123" s="227"/>
      <c r="E123" s="29">
        <v>10</v>
      </c>
      <c r="F123" s="6">
        <v>59.237000000000002</v>
      </c>
      <c r="G123" s="6">
        <v>8.1000000000000003E-2</v>
      </c>
      <c r="H123" s="6">
        <v>24.437999999999999</v>
      </c>
      <c r="I123" s="6">
        <v>0.33500000000000002</v>
      </c>
      <c r="J123" s="6">
        <v>8.0000000000000002E-3</v>
      </c>
      <c r="K123" s="6">
        <v>0</v>
      </c>
      <c r="L123" s="6">
        <v>0.01</v>
      </c>
      <c r="M123" s="6">
        <v>6.8650000000000002</v>
      </c>
      <c r="N123" s="6">
        <v>7.5529999999999999</v>
      </c>
      <c r="O123" s="6">
        <v>0.53700000000000003</v>
      </c>
      <c r="P123" s="6">
        <v>0</v>
      </c>
      <c r="Q123" s="6">
        <v>6.0000000000000001E-3</v>
      </c>
      <c r="R123" s="6">
        <v>99.069000000000003</v>
      </c>
      <c r="S123" s="6">
        <v>32.44158389785234</v>
      </c>
      <c r="T123" s="6">
        <v>64.555112182532326</v>
      </c>
      <c r="U123" s="6">
        <v>2.9641890432681706</v>
      </c>
    </row>
    <row r="124" spans="1:21" x14ac:dyDescent="0.3">
      <c r="A124" s="20" t="s">
        <v>45</v>
      </c>
      <c r="B124" s="2" t="s">
        <v>59</v>
      </c>
      <c r="C124" s="28" t="s">
        <v>38</v>
      </c>
      <c r="D124" s="227"/>
      <c r="E124" s="29">
        <v>10</v>
      </c>
      <c r="F124" s="6">
        <v>56.884</v>
      </c>
      <c r="G124" s="6">
        <v>0</v>
      </c>
      <c r="H124" s="6">
        <v>25.991</v>
      </c>
      <c r="I124" s="6">
        <v>0.44900000000000001</v>
      </c>
      <c r="J124" s="6">
        <v>0</v>
      </c>
      <c r="K124" s="6">
        <v>1.4999999999999999E-2</v>
      </c>
      <c r="L124" s="6">
        <v>1.6E-2</v>
      </c>
      <c r="M124" s="6">
        <v>8.5589999999999993</v>
      </c>
      <c r="N124" s="6">
        <v>6.6669999999999998</v>
      </c>
      <c r="O124" s="6">
        <v>0.42199999999999999</v>
      </c>
      <c r="P124" s="6">
        <v>2.5999999999999999E-2</v>
      </c>
      <c r="Q124" s="6">
        <v>0</v>
      </c>
      <c r="R124" s="6">
        <v>99.028999999999996</v>
      </c>
      <c r="S124" s="6">
        <v>40.530688530326046</v>
      </c>
      <c r="T124" s="6">
        <v>57.092408618483773</v>
      </c>
      <c r="U124" s="6">
        <v>2.3338923352176284</v>
      </c>
    </row>
    <row r="125" spans="1:21" x14ac:dyDescent="0.3">
      <c r="A125" s="20" t="s">
        <v>45</v>
      </c>
      <c r="B125" s="2" t="s">
        <v>59</v>
      </c>
      <c r="C125" s="28" t="s">
        <v>38</v>
      </c>
      <c r="D125" s="227"/>
      <c r="E125" s="29">
        <v>10</v>
      </c>
      <c r="F125" s="6">
        <v>57.64</v>
      </c>
      <c r="G125" s="6">
        <v>6.7000000000000004E-2</v>
      </c>
      <c r="H125" s="6">
        <v>25.033000000000001</v>
      </c>
      <c r="I125" s="6">
        <v>0.66500000000000004</v>
      </c>
      <c r="J125" s="6">
        <v>0</v>
      </c>
      <c r="K125" s="6">
        <v>3.5999999999999997E-2</v>
      </c>
      <c r="L125" s="6">
        <v>6.3E-2</v>
      </c>
      <c r="M125" s="6">
        <v>7.6950000000000003</v>
      </c>
      <c r="N125" s="6">
        <v>6.2450000000000001</v>
      </c>
      <c r="O125" s="6">
        <v>1.6160000000000001</v>
      </c>
      <c r="P125" s="6">
        <v>0</v>
      </c>
      <c r="Q125" s="6">
        <v>0</v>
      </c>
      <c r="R125" s="6">
        <v>99.06</v>
      </c>
      <c r="S125" s="6">
        <v>36.844386314575949</v>
      </c>
      <c r="T125" s="6">
        <v>54.076760796049342</v>
      </c>
      <c r="U125" s="6">
        <v>9.037327891776382</v>
      </c>
    </row>
    <row r="126" spans="1:21" x14ac:dyDescent="0.3">
      <c r="A126" s="20" t="s">
        <v>45</v>
      </c>
      <c r="B126" s="2" t="s">
        <v>59</v>
      </c>
      <c r="C126" s="28" t="s">
        <v>38</v>
      </c>
      <c r="D126" s="227"/>
      <c r="E126" s="29">
        <v>10</v>
      </c>
      <c r="F126" s="6">
        <v>57.16</v>
      </c>
      <c r="G126" s="6">
        <v>4.2000000000000003E-2</v>
      </c>
      <c r="H126" s="6">
        <v>26.515999999999998</v>
      </c>
      <c r="I126" s="6">
        <v>0.44</v>
      </c>
      <c r="J126" s="6">
        <v>0</v>
      </c>
      <c r="K126" s="6">
        <v>5.0000000000000001E-3</v>
      </c>
      <c r="L126" s="6">
        <v>2.5999999999999999E-2</v>
      </c>
      <c r="M126" s="6">
        <v>8.7850000000000001</v>
      </c>
      <c r="N126" s="6">
        <v>6.49</v>
      </c>
      <c r="O126" s="6">
        <v>0.39900000000000002</v>
      </c>
      <c r="P126" s="6">
        <v>0</v>
      </c>
      <c r="Q126" s="6">
        <v>0</v>
      </c>
      <c r="R126" s="6">
        <v>99.863</v>
      </c>
      <c r="S126" s="6">
        <v>41.841028692268218</v>
      </c>
      <c r="T126" s="6">
        <v>55.896174363335902</v>
      </c>
      <c r="U126" s="6">
        <v>2.2193752590527152</v>
      </c>
    </row>
    <row r="127" spans="1:21" x14ac:dyDescent="0.3">
      <c r="A127" s="20" t="s">
        <v>45</v>
      </c>
      <c r="B127" s="2" t="s">
        <v>59</v>
      </c>
      <c r="C127" s="28" t="s">
        <v>38</v>
      </c>
      <c r="D127" s="227"/>
      <c r="E127" s="29">
        <v>10</v>
      </c>
      <c r="F127" s="6">
        <v>57.218000000000004</v>
      </c>
      <c r="G127" s="6">
        <v>0</v>
      </c>
      <c r="H127" s="6">
        <v>26.155000000000001</v>
      </c>
      <c r="I127" s="6">
        <v>0.497</v>
      </c>
      <c r="J127" s="6">
        <v>3.0000000000000001E-3</v>
      </c>
      <c r="K127" s="6">
        <v>0.05</v>
      </c>
      <c r="L127" s="6">
        <v>4.1000000000000002E-2</v>
      </c>
      <c r="M127" s="6">
        <v>8.7449999999999992</v>
      </c>
      <c r="N127" s="6">
        <v>6.4119999999999999</v>
      </c>
      <c r="O127" s="6">
        <v>0.39600000000000002</v>
      </c>
      <c r="P127" s="6">
        <v>1.4999999999999999E-2</v>
      </c>
      <c r="Q127" s="6">
        <v>0</v>
      </c>
      <c r="R127" s="6">
        <v>99.531999999999996</v>
      </c>
      <c r="S127" s="6">
        <v>42.020084219194963</v>
      </c>
      <c r="T127" s="6">
        <v>55.714216999824671</v>
      </c>
      <c r="U127" s="6">
        <v>2.2222256702596943</v>
      </c>
    </row>
    <row r="128" spans="1:21" x14ac:dyDescent="0.3">
      <c r="A128" s="20" t="s">
        <v>45</v>
      </c>
      <c r="B128" s="2" t="s">
        <v>59</v>
      </c>
      <c r="C128" s="28" t="s">
        <v>38</v>
      </c>
      <c r="D128" s="227"/>
      <c r="E128" s="29">
        <v>10</v>
      </c>
      <c r="F128" s="6">
        <v>57.585000000000001</v>
      </c>
      <c r="G128" s="6">
        <v>0</v>
      </c>
      <c r="H128" s="6">
        <v>25.795999999999999</v>
      </c>
      <c r="I128" s="6">
        <v>0.38700000000000001</v>
      </c>
      <c r="J128" s="6">
        <v>3.0000000000000001E-3</v>
      </c>
      <c r="K128" s="6">
        <v>0</v>
      </c>
      <c r="L128" s="6">
        <v>1.9E-2</v>
      </c>
      <c r="M128" s="6">
        <v>8.6440000000000001</v>
      </c>
      <c r="N128" s="6">
        <v>6.4660000000000002</v>
      </c>
      <c r="O128" s="6">
        <v>0.40500000000000003</v>
      </c>
      <c r="P128" s="6">
        <v>4.0000000000000001E-3</v>
      </c>
      <c r="Q128" s="6">
        <v>7.0000000000000001E-3</v>
      </c>
      <c r="R128" s="6">
        <v>99.313999999999993</v>
      </c>
      <c r="S128" s="6">
        <v>41.520328117412866</v>
      </c>
      <c r="T128" s="6">
        <v>56.164384624034938</v>
      </c>
      <c r="U128" s="6">
        <v>2.2719605402449949</v>
      </c>
    </row>
    <row r="129" spans="1:21" x14ac:dyDescent="0.3">
      <c r="A129" s="20" t="s">
        <v>45</v>
      </c>
      <c r="B129" s="2" t="s">
        <v>59</v>
      </c>
      <c r="C129" s="28" t="s">
        <v>38</v>
      </c>
      <c r="D129" s="227"/>
      <c r="E129" s="29">
        <v>10</v>
      </c>
      <c r="F129" s="6">
        <v>56.92</v>
      </c>
      <c r="G129" s="6">
        <v>0.02</v>
      </c>
      <c r="H129" s="6">
        <v>26.646000000000001</v>
      </c>
      <c r="I129" s="6">
        <v>0.439</v>
      </c>
      <c r="J129" s="6">
        <v>8.9999999999999993E-3</v>
      </c>
      <c r="K129" s="6">
        <v>0</v>
      </c>
      <c r="L129" s="6">
        <v>2.4E-2</v>
      </c>
      <c r="M129" s="6">
        <v>9.0920000000000005</v>
      </c>
      <c r="N129" s="6">
        <v>6.2409999999999997</v>
      </c>
      <c r="O129" s="6">
        <v>0.377</v>
      </c>
      <c r="P129" s="6">
        <v>0</v>
      </c>
      <c r="Q129" s="6">
        <v>3.0000000000000001E-3</v>
      </c>
      <c r="R129" s="6">
        <v>99.77</v>
      </c>
      <c r="S129" s="6">
        <v>43.655257758624906</v>
      </c>
      <c r="T129" s="6">
        <v>54.186868539395242</v>
      </c>
      <c r="U129" s="6">
        <v>2.1139839122333233</v>
      </c>
    </row>
    <row r="130" spans="1:21" x14ac:dyDescent="0.3">
      <c r="A130" s="20" t="s">
        <v>45</v>
      </c>
      <c r="B130" s="2" t="s">
        <v>59</v>
      </c>
      <c r="C130" s="28" t="s">
        <v>38</v>
      </c>
      <c r="D130" s="227"/>
      <c r="E130" s="29">
        <v>10</v>
      </c>
      <c r="F130" s="6">
        <v>57.195999999999998</v>
      </c>
      <c r="G130" s="6">
        <v>1.9E-2</v>
      </c>
      <c r="H130" s="6">
        <v>26.451000000000001</v>
      </c>
      <c r="I130" s="6">
        <v>0.502</v>
      </c>
      <c r="J130" s="6">
        <v>0</v>
      </c>
      <c r="K130" s="6">
        <v>0</v>
      </c>
      <c r="L130" s="6">
        <v>8.0000000000000002E-3</v>
      </c>
      <c r="M130" s="6">
        <v>9.1300000000000008</v>
      </c>
      <c r="N130" s="6">
        <v>6.3120000000000003</v>
      </c>
      <c r="O130" s="6">
        <v>0.318</v>
      </c>
      <c r="P130" s="6">
        <v>2.1000000000000001E-2</v>
      </c>
      <c r="Q130" s="6">
        <v>0</v>
      </c>
      <c r="R130" s="6">
        <v>99.956999999999994</v>
      </c>
      <c r="S130" s="6">
        <v>43.633382081018098</v>
      </c>
      <c r="T130" s="6">
        <v>54.547895611594384</v>
      </c>
      <c r="U130" s="6">
        <v>1.7748374621722427</v>
      </c>
    </row>
    <row r="131" spans="1:21" x14ac:dyDescent="0.3">
      <c r="A131" s="20" t="s">
        <v>45</v>
      </c>
      <c r="B131" s="2" t="s">
        <v>59</v>
      </c>
      <c r="C131" s="28" t="s">
        <v>38</v>
      </c>
      <c r="D131" s="227"/>
      <c r="E131" s="29">
        <v>10</v>
      </c>
      <c r="F131" s="6">
        <v>64.781999999999996</v>
      </c>
      <c r="G131" s="6">
        <v>0</v>
      </c>
      <c r="H131" s="6">
        <v>21.986999999999998</v>
      </c>
      <c r="I131" s="6">
        <v>0.20399999999999999</v>
      </c>
      <c r="J131" s="6">
        <v>6.0000000000000001E-3</v>
      </c>
      <c r="K131" s="6">
        <v>0.02</v>
      </c>
      <c r="L131" s="6">
        <v>0</v>
      </c>
      <c r="M131" s="6">
        <v>3.3330000000000002</v>
      </c>
      <c r="N131" s="6">
        <v>9.4870000000000001</v>
      </c>
      <c r="O131" s="6">
        <v>0.69499999999999995</v>
      </c>
      <c r="P131" s="6">
        <v>0</v>
      </c>
      <c r="Q131" s="6">
        <v>0</v>
      </c>
      <c r="R131" s="6">
        <v>100.514</v>
      </c>
      <c r="S131" s="6">
        <v>15.637835846217543</v>
      </c>
      <c r="T131" s="6">
        <v>80.52859941617605</v>
      </c>
      <c r="U131" s="6">
        <v>3.8100134271931609</v>
      </c>
    </row>
    <row r="132" spans="1:21" x14ac:dyDescent="0.3">
      <c r="A132" s="20" t="s">
        <v>45</v>
      </c>
      <c r="B132" s="2" t="s">
        <v>59</v>
      </c>
      <c r="C132" s="28" t="s">
        <v>38</v>
      </c>
      <c r="D132" s="227"/>
      <c r="E132" s="29">
        <v>10</v>
      </c>
      <c r="F132" s="6">
        <v>64.352999999999994</v>
      </c>
      <c r="G132" s="6">
        <v>0</v>
      </c>
      <c r="H132" s="6">
        <v>22.306999999999999</v>
      </c>
      <c r="I132" s="6">
        <v>0.249</v>
      </c>
      <c r="J132" s="6">
        <v>1.9E-2</v>
      </c>
      <c r="K132" s="6">
        <v>1.2E-2</v>
      </c>
      <c r="L132" s="6">
        <v>0</v>
      </c>
      <c r="M132" s="6">
        <v>3.581</v>
      </c>
      <c r="N132" s="6">
        <v>9.7309999999999999</v>
      </c>
      <c r="O132" s="6">
        <v>0.23</v>
      </c>
      <c r="P132" s="6">
        <v>0</v>
      </c>
      <c r="Q132" s="6">
        <v>7.0000000000000001E-3</v>
      </c>
      <c r="R132" s="6">
        <v>100.48699999999999</v>
      </c>
      <c r="S132" s="6">
        <v>16.687027645842335</v>
      </c>
      <c r="T132" s="6">
        <v>82.035893287622002</v>
      </c>
      <c r="U132" s="6">
        <v>1.2522606428354934</v>
      </c>
    </row>
    <row r="133" spans="1:21" x14ac:dyDescent="0.3">
      <c r="A133" s="20" t="s">
        <v>45</v>
      </c>
      <c r="B133" s="2" t="s">
        <v>59</v>
      </c>
      <c r="C133" s="28" t="s">
        <v>38</v>
      </c>
      <c r="D133" s="227"/>
      <c r="E133" s="29">
        <v>10</v>
      </c>
      <c r="F133" s="6">
        <v>56.354999999999997</v>
      </c>
      <c r="G133" s="6">
        <v>4.5999999999999999E-2</v>
      </c>
      <c r="H133" s="6">
        <v>26.645</v>
      </c>
      <c r="I133" s="6">
        <v>0.498</v>
      </c>
      <c r="J133" s="6">
        <v>2.1999999999999999E-2</v>
      </c>
      <c r="K133" s="6">
        <v>0</v>
      </c>
      <c r="L133" s="6">
        <v>2.3E-2</v>
      </c>
      <c r="M133" s="6">
        <v>9.5410000000000004</v>
      </c>
      <c r="N133" s="6">
        <v>6.03</v>
      </c>
      <c r="O133" s="6">
        <v>0.41</v>
      </c>
      <c r="P133" s="6">
        <v>4.9000000000000002E-2</v>
      </c>
      <c r="Q133" s="6">
        <v>0</v>
      </c>
      <c r="R133" s="6">
        <v>99.619</v>
      </c>
      <c r="S133" s="6">
        <v>45.579747770800999</v>
      </c>
      <c r="T133" s="6">
        <v>52.08865725577143</v>
      </c>
      <c r="U133" s="6">
        <v>2.2873370429825002</v>
      </c>
    </row>
    <row r="134" spans="1:21" x14ac:dyDescent="0.3">
      <c r="A134" s="20" t="s">
        <v>45</v>
      </c>
      <c r="B134" s="2" t="s">
        <v>59</v>
      </c>
      <c r="C134" s="28" t="s">
        <v>38</v>
      </c>
      <c r="D134" s="227"/>
      <c r="E134" s="29">
        <v>10</v>
      </c>
      <c r="F134" s="6">
        <v>60.395000000000003</v>
      </c>
      <c r="G134" s="6">
        <v>4.5999999999999999E-2</v>
      </c>
      <c r="H134" s="6">
        <v>24.074000000000002</v>
      </c>
      <c r="I134" s="6">
        <v>0.38200000000000001</v>
      </c>
      <c r="J134" s="6">
        <v>0</v>
      </c>
      <c r="K134" s="6">
        <v>1.6E-2</v>
      </c>
      <c r="L134" s="6">
        <v>3.5000000000000003E-2</v>
      </c>
      <c r="M134" s="6">
        <v>6.423</v>
      </c>
      <c r="N134" s="6">
        <v>7.8159999999999998</v>
      </c>
      <c r="O134" s="6">
        <v>0.376</v>
      </c>
      <c r="P134" s="6">
        <v>1.9E-2</v>
      </c>
      <c r="Q134" s="6">
        <v>2E-3</v>
      </c>
      <c r="R134" s="6">
        <v>99.584000000000003</v>
      </c>
      <c r="S134" s="6">
        <v>30.575684427942264</v>
      </c>
      <c r="T134" s="6">
        <v>67.295639709044011</v>
      </c>
      <c r="U134" s="6">
        <v>2.0907912627106175</v>
      </c>
    </row>
    <row r="135" spans="1:21" x14ac:dyDescent="0.3">
      <c r="A135" s="20" t="s">
        <v>45</v>
      </c>
      <c r="B135" s="2" t="s">
        <v>59</v>
      </c>
      <c r="C135" s="28" t="s">
        <v>38</v>
      </c>
      <c r="D135" s="227"/>
      <c r="E135" s="29">
        <v>10</v>
      </c>
      <c r="F135" s="6">
        <v>65.909000000000006</v>
      </c>
      <c r="G135" s="6">
        <v>0</v>
      </c>
      <c r="H135" s="6">
        <v>21.155999999999999</v>
      </c>
      <c r="I135" s="6">
        <v>0.49099999999999999</v>
      </c>
      <c r="J135" s="6">
        <v>3.0000000000000001E-3</v>
      </c>
      <c r="K135" s="6">
        <v>8.0000000000000002E-3</v>
      </c>
      <c r="L135" s="6">
        <v>2E-3</v>
      </c>
      <c r="M135" s="6">
        <v>2.5310000000000001</v>
      </c>
      <c r="N135" s="6">
        <v>10.302</v>
      </c>
      <c r="O135" s="6">
        <v>0.38600000000000001</v>
      </c>
      <c r="P135" s="6">
        <v>0</v>
      </c>
      <c r="Q135" s="6">
        <v>7.0000000000000001E-3</v>
      </c>
      <c r="R135" s="6">
        <v>100.79300000000001</v>
      </c>
      <c r="S135" s="6">
        <v>11.703811206327257</v>
      </c>
      <c r="T135" s="6">
        <v>86.192031872509958</v>
      </c>
      <c r="U135" s="6">
        <v>2.0857071713147413</v>
      </c>
    </row>
    <row r="136" spans="1:21" x14ac:dyDescent="0.3">
      <c r="A136" s="20" t="s">
        <v>45</v>
      </c>
      <c r="B136" s="2" t="s">
        <v>59</v>
      </c>
      <c r="C136" s="28" t="s">
        <v>38</v>
      </c>
      <c r="D136" s="227"/>
      <c r="E136" s="29">
        <v>10</v>
      </c>
      <c r="F136" s="6">
        <v>64.352999999999994</v>
      </c>
      <c r="G136" s="6">
        <v>0</v>
      </c>
      <c r="H136" s="6">
        <v>22.306999999999999</v>
      </c>
      <c r="I136" s="6">
        <v>0.249</v>
      </c>
      <c r="J136" s="6">
        <v>1.9E-2</v>
      </c>
      <c r="K136" s="6">
        <v>1.2E-2</v>
      </c>
      <c r="L136" s="6">
        <v>0</v>
      </c>
      <c r="M136" s="6">
        <v>3.581</v>
      </c>
      <c r="N136" s="6">
        <v>9.7309999999999999</v>
      </c>
      <c r="O136" s="6">
        <v>0.23</v>
      </c>
      <c r="P136" s="6">
        <v>0</v>
      </c>
      <c r="Q136" s="6">
        <v>7.0000000000000001E-3</v>
      </c>
      <c r="R136" s="6">
        <v>100.48699999999999</v>
      </c>
      <c r="S136" s="6">
        <v>16.687027645842335</v>
      </c>
      <c r="T136" s="6">
        <v>82.035893287622002</v>
      </c>
      <c r="U136" s="6">
        <v>1.2522606428354934</v>
      </c>
    </row>
    <row r="137" spans="1:21" x14ac:dyDescent="0.3">
      <c r="A137" s="20" t="s">
        <v>45</v>
      </c>
      <c r="B137" s="2" t="s">
        <v>59</v>
      </c>
      <c r="C137" s="28" t="s">
        <v>38</v>
      </c>
      <c r="D137" s="227"/>
      <c r="E137" s="29">
        <v>10</v>
      </c>
      <c r="F137" s="6">
        <v>56.354999999999997</v>
      </c>
      <c r="G137" s="6">
        <v>4.5999999999999999E-2</v>
      </c>
      <c r="H137" s="6">
        <v>26.645</v>
      </c>
      <c r="I137" s="6">
        <v>0.498</v>
      </c>
      <c r="J137" s="6">
        <v>2.1999999999999999E-2</v>
      </c>
      <c r="K137" s="6">
        <v>0</v>
      </c>
      <c r="L137" s="6">
        <v>2.3E-2</v>
      </c>
      <c r="M137" s="6">
        <v>9.5410000000000004</v>
      </c>
      <c r="N137" s="6">
        <v>6.03</v>
      </c>
      <c r="O137" s="6">
        <v>0.41</v>
      </c>
      <c r="P137" s="6">
        <v>4.9000000000000002E-2</v>
      </c>
      <c r="Q137" s="6">
        <v>0</v>
      </c>
      <c r="R137" s="6">
        <v>99.619</v>
      </c>
      <c r="S137" s="6">
        <v>45.579747770800999</v>
      </c>
      <c r="T137" s="6">
        <v>52.08865725577143</v>
      </c>
      <c r="U137" s="6">
        <v>2.2873370429825002</v>
      </c>
    </row>
    <row r="138" spans="1:21" x14ac:dyDescent="0.3">
      <c r="A138" s="20" t="s">
        <v>45</v>
      </c>
      <c r="B138" s="2" t="s">
        <v>59</v>
      </c>
      <c r="C138" s="28" t="s">
        <v>38</v>
      </c>
      <c r="D138" s="227"/>
      <c r="E138" s="29">
        <v>10</v>
      </c>
      <c r="F138" s="6">
        <v>60.395000000000003</v>
      </c>
      <c r="G138" s="6">
        <v>4.5999999999999999E-2</v>
      </c>
      <c r="H138" s="6">
        <v>24.074000000000002</v>
      </c>
      <c r="I138" s="6">
        <v>0.38200000000000001</v>
      </c>
      <c r="J138" s="6">
        <v>0</v>
      </c>
      <c r="K138" s="6">
        <v>1.6E-2</v>
      </c>
      <c r="L138" s="6">
        <v>3.5000000000000003E-2</v>
      </c>
      <c r="M138" s="6">
        <v>6.423</v>
      </c>
      <c r="N138" s="6">
        <v>7.8159999999999998</v>
      </c>
      <c r="O138" s="6">
        <v>0.376</v>
      </c>
      <c r="P138" s="6">
        <v>1.9E-2</v>
      </c>
      <c r="Q138" s="6">
        <v>2E-3</v>
      </c>
      <c r="R138" s="6">
        <v>99.584000000000003</v>
      </c>
      <c r="S138" s="6">
        <v>30.575684427942264</v>
      </c>
      <c r="T138" s="6">
        <v>67.295639709044011</v>
      </c>
      <c r="U138" s="6">
        <v>2.0907912627106175</v>
      </c>
    </row>
    <row r="139" spans="1:21" x14ac:dyDescent="0.3">
      <c r="A139" s="20" t="s">
        <v>45</v>
      </c>
      <c r="B139" s="2" t="s">
        <v>59</v>
      </c>
      <c r="C139" s="28" t="s">
        <v>38</v>
      </c>
      <c r="D139" s="227"/>
      <c r="E139" s="29">
        <v>10</v>
      </c>
      <c r="F139" s="6">
        <v>65.909000000000006</v>
      </c>
      <c r="G139" s="6">
        <v>0</v>
      </c>
      <c r="H139" s="6">
        <v>21.155999999999999</v>
      </c>
      <c r="I139" s="6">
        <v>0.49099999999999999</v>
      </c>
      <c r="J139" s="6">
        <v>3.0000000000000001E-3</v>
      </c>
      <c r="K139" s="6">
        <v>8.0000000000000002E-3</v>
      </c>
      <c r="L139" s="6">
        <v>2E-3</v>
      </c>
      <c r="M139" s="6">
        <v>2.5310000000000001</v>
      </c>
      <c r="N139" s="6">
        <v>10.302</v>
      </c>
      <c r="O139" s="6">
        <v>0.38600000000000001</v>
      </c>
      <c r="P139" s="6">
        <v>0</v>
      </c>
      <c r="Q139" s="6">
        <v>7.0000000000000001E-3</v>
      </c>
      <c r="R139" s="6">
        <v>100.79300000000001</v>
      </c>
      <c r="S139" s="6">
        <v>11.703811206327257</v>
      </c>
      <c r="T139" s="6">
        <v>86.192031872509958</v>
      </c>
      <c r="U139" s="6">
        <v>2.0857071713147413</v>
      </c>
    </row>
    <row r="140" spans="1:21" x14ac:dyDescent="0.3">
      <c r="A140" s="20" t="s">
        <v>45</v>
      </c>
      <c r="B140" s="2" t="s">
        <v>59</v>
      </c>
      <c r="C140" s="23" t="s">
        <v>37</v>
      </c>
      <c r="D140" s="227"/>
      <c r="E140" s="29">
        <v>10</v>
      </c>
      <c r="F140" s="6">
        <v>60.93</v>
      </c>
      <c r="G140" s="6">
        <v>2.7E-2</v>
      </c>
      <c r="H140" s="6">
        <v>24.48</v>
      </c>
      <c r="I140" s="6">
        <v>0.157</v>
      </c>
      <c r="J140" s="6">
        <v>5.0999999999999997E-2</v>
      </c>
      <c r="K140" s="6">
        <v>0</v>
      </c>
      <c r="L140" s="6">
        <v>1E-3</v>
      </c>
      <c r="M140" s="6">
        <v>6.1529999999999996</v>
      </c>
      <c r="N140" s="6">
        <v>8.2270000000000003</v>
      </c>
      <c r="O140" s="6">
        <v>0.23599999999999999</v>
      </c>
      <c r="P140" s="6">
        <v>2.9000000000000001E-2</v>
      </c>
      <c r="Q140" s="6">
        <v>1E-3</v>
      </c>
      <c r="R140" s="6">
        <v>100.292</v>
      </c>
      <c r="S140" s="6">
        <v>28.864231028855414</v>
      </c>
      <c r="T140" s="6">
        <v>69.805870894068647</v>
      </c>
      <c r="U140" s="6">
        <v>1.293251264791252</v>
      </c>
    </row>
    <row r="141" spans="1:21" x14ac:dyDescent="0.3">
      <c r="A141" s="20" t="s">
        <v>45</v>
      </c>
      <c r="B141" s="2" t="s">
        <v>59</v>
      </c>
      <c r="C141" s="23" t="s">
        <v>37</v>
      </c>
      <c r="D141" s="227"/>
      <c r="E141" s="29">
        <v>10</v>
      </c>
      <c r="F141" s="6">
        <v>63.914000000000001</v>
      </c>
      <c r="G141" s="6">
        <v>0</v>
      </c>
      <c r="H141" s="6">
        <v>22.713999999999999</v>
      </c>
      <c r="I141" s="6">
        <v>8.5999999999999993E-2</v>
      </c>
      <c r="J141" s="6">
        <v>7.0000000000000001E-3</v>
      </c>
      <c r="K141" s="6">
        <v>1.7999999999999999E-2</v>
      </c>
      <c r="L141" s="6">
        <v>8.9999999999999993E-3</v>
      </c>
      <c r="M141" s="6">
        <v>4.0220000000000002</v>
      </c>
      <c r="N141" s="6">
        <v>9.5020000000000007</v>
      </c>
      <c r="O141" s="6">
        <v>0.13900000000000001</v>
      </c>
      <c r="P141" s="6">
        <v>0</v>
      </c>
      <c r="Q141" s="6">
        <v>1.0999999999999999E-2</v>
      </c>
      <c r="R141" s="6">
        <v>100.42</v>
      </c>
      <c r="S141" s="6">
        <v>18.811964050495426</v>
      </c>
      <c r="T141" s="6">
        <v>80.401175846345197</v>
      </c>
      <c r="U141" s="6">
        <v>0.75959593314105245</v>
      </c>
    </row>
    <row r="142" spans="1:21" x14ac:dyDescent="0.3">
      <c r="A142" s="20" t="s">
        <v>45</v>
      </c>
      <c r="B142" s="2" t="s">
        <v>59</v>
      </c>
      <c r="C142" s="23" t="s">
        <v>37</v>
      </c>
      <c r="D142" s="227"/>
      <c r="E142" s="29">
        <v>10</v>
      </c>
      <c r="F142" s="6">
        <v>64.256</v>
      </c>
      <c r="G142" s="6">
        <v>0</v>
      </c>
      <c r="H142" s="6">
        <v>22.795000000000002</v>
      </c>
      <c r="I142" s="6">
        <v>0.121</v>
      </c>
      <c r="J142" s="6">
        <v>8.0000000000000002E-3</v>
      </c>
      <c r="K142" s="6">
        <v>1.6E-2</v>
      </c>
      <c r="L142" s="6">
        <v>1.2E-2</v>
      </c>
      <c r="M142" s="6">
        <v>4.0839999999999996</v>
      </c>
      <c r="N142" s="6">
        <v>9.5640000000000001</v>
      </c>
      <c r="O142" s="6">
        <v>0.26500000000000001</v>
      </c>
      <c r="P142" s="6">
        <v>0</v>
      </c>
      <c r="Q142" s="6">
        <v>0</v>
      </c>
      <c r="R142" s="6">
        <v>101.121</v>
      </c>
      <c r="S142" s="6">
        <v>18.818998550055721</v>
      </c>
      <c r="T142" s="6">
        <v>79.727030468911479</v>
      </c>
      <c r="U142" s="6">
        <v>1.4266989825171383</v>
      </c>
    </row>
    <row r="143" spans="1:21" x14ac:dyDescent="0.3">
      <c r="A143" s="20" t="s">
        <v>45</v>
      </c>
      <c r="B143" s="2" t="s">
        <v>59</v>
      </c>
      <c r="C143" s="23" t="s">
        <v>37</v>
      </c>
      <c r="D143" s="227"/>
      <c r="E143" s="29">
        <v>10</v>
      </c>
      <c r="F143" s="6">
        <v>61.125</v>
      </c>
      <c r="G143" s="6">
        <v>2.5000000000000001E-2</v>
      </c>
      <c r="H143" s="6">
        <v>23.518000000000001</v>
      </c>
      <c r="I143" s="6">
        <v>0.128</v>
      </c>
      <c r="J143" s="6">
        <v>1.2999999999999999E-2</v>
      </c>
      <c r="K143" s="6">
        <v>0</v>
      </c>
      <c r="L143" s="6">
        <v>0</v>
      </c>
      <c r="M143" s="6">
        <v>5.4870000000000001</v>
      </c>
      <c r="N143" s="6">
        <v>8.4280000000000008</v>
      </c>
      <c r="O143" s="6">
        <v>0.14299999999999999</v>
      </c>
      <c r="P143" s="6">
        <v>0</v>
      </c>
      <c r="Q143" s="6">
        <v>1.2E-2</v>
      </c>
      <c r="R143" s="6">
        <v>98.876000000000005</v>
      </c>
      <c r="S143" s="6">
        <v>26.245937586935298</v>
      </c>
      <c r="T143" s="6">
        <v>72.920448233657908</v>
      </c>
      <c r="U143" s="6">
        <v>0.79906350611999055</v>
      </c>
    </row>
    <row r="144" spans="1:21" x14ac:dyDescent="0.3">
      <c r="A144" s="20" t="s">
        <v>45</v>
      </c>
      <c r="B144" s="2" t="s">
        <v>59</v>
      </c>
      <c r="C144" s="23" t="s">
        <v>37</v>
      </c>
      <c r="D144" s="228"/>
      <c r="E144" s="29">
        <v>10</v>
      </c>
      <c r="F144" s="6">
        <v>59.279000000000003</v>
      </c>
      <c r="G144" s="6">
        <v>1.9E-2</v>
      </c>
      <c r="H144" s="6">
        <v>25.823</v>
      </c>
      <c r="I144" s="6">
        <v>0.17599999999999999</v>
      </c>
      <c r="J144" s="6">
        <v>8.0000000000000002E-3</v>
      </c>
      <c r="K144" s="6">
        <v>2.5999999999999999E-2</v>
      </c>
      <c r="L144" s="6">
        <v>6.0000000000000001E-3</v>
      </c>
      <c r="M144" s="6">
        <v>7.5970000000000004</v>
      </c>
      <c r="N144" s="6">
        <v>7.4169999999999998</v>
      </c>
      <c r="O144" s="6">
        <v>0.21199999999999999</v>
      </c>
      <c r="P144" s="6">
        <v>0</v>
      </c>
      <c r="Q144" s="6">
        <v>0</v>
      </c>
      <c r="R144" s="6">
        <v>100.563</v>
      </c>
      <c r="S144" s="6">
        <v>35.721754611050386</v>
      </c>
      <c r="T144" s="6">
        <v>63.072952283862094</v>
      </c>
      <c r="U144" s="6">
        <v>1.16431689140247</v>
      </c>
    </row>
    <row r="145" spans="1:21" x14ac:dyDescent="0.3">
      <c r="A145" s="20" t="s">
        <v>45</v>
      </c>
      <c r="B145" s="2" t="s">
        <v>59</v>
      </c>
      <c r="C145" s="23" t="s">
        <v>17</v>
      </c>
      <c r="D145" s="226" t="s">
        <v>68</v>
      </c>
      <c r="E145" s="29">
        <v>10</v>
      </c>
      <c r="F145" s="6">
        <v>53.720999999999997</v>
      </c>
      <c r="G145" s="6">
        <v>6.2E-2</v>
      </c>
      <c r="H145" s="6">
        <v>28.422000000000001</v>
      </c>
      <c r="I145" s="6">
        <v>0.63400000000000001</v>
      </c>
      <c r="J145" s="6">
        <v>0</v>
      </c>
      <c r="K145" s="6">
        <v>3.3000000000000002E-2</v>
      </c>
      <c r="L145" s="6">
        <v>7.0000000000000007E-2</v>
      </c>
      <c r="M145" s="6">
        <v>11.952999999999999</v>
      </c>
      <c r="N145" s="6">
        <v>4.5960000000000001</v>
      </c>
      <c r="O145" s="6">
        <v>0.20300000000000001</v>
      </c>
      <c r="P145" s="6">
        <v>6.0000000000000001E-3</v>
      </c>
      <c r="Q145" s="6">
        <v>4.0000000000000001E-3</v>
      </c>
      <c r="R145" s="6">
        <v>99.703000000000003</v>
      </c>
      <c r="S145" s="6">
        <v>58.285897235228276</v>
      </c>
      <c r="T145" s="6">
        <v>40.515011550373664</v>
      </c>
      <c r="U145" s="6">
        <v>1.1557195010448464</v>
      </c>
    </row>
    <row r="146" spans="1:21" x14ac:dyDescent="0.3">
      <c r="A146" s="20" t="s">
        <v>45</v>
      </c>
      <c r="B146" s="2" t="s">
        <v>59</v>
      </c>
      <c r="C146" s="23" t="s">
        <v>16</v>
      </c>
      <c r="D146" s="227"/>
      <c r="E146" s="25">
        <v>10</v>
      </c>
      <c r="F146" s="6">
        <v>58.429000000000002</v>
      </c>
      <c r="G146" s="6">
        <v>4.1000000000000002E-2</v>
      </c>
      <c r="H146" s="6">
        <v>25.760999999999999</v>
      </c>
      <c r="I146" s="6">
        <v>0.44900000000000001</v>
      </c>
      <c r="J146" s="6">
        <v>0</v>
      </c>
      <c r="K146" s="6">
        <v>7.0000000000000001E-3</v>
      </c>
      <c r="L146" s="6">
        <v>8.9999999999999993E-3</v>
      </c>
      <c r="M146" s="6">
        <v>8.2579999999999991</v>
      </c>
      <c r="N146" s="6">
        <v>6.8380000000000001</v>
      </c>
      <c r="O146" s="6">
        <v>0.308</v>
      </c>
      <c r="P146" s="6">
        <v>0.01</v>
      </c>
      <c r="Q146" s="6">
        <v>0</v>
      </c>
      <c r="R146" s="6">
        <v>100.11</v>
      </c>
      <c r="S146" s="6">
        <v>39.337766575475833</v>
      </c>
      <c r="T146" s="6">
        <v>58.906079183835892</v>
      </c>
      <c r="U146" s="6">
        <v>1.7135713538536643</v>
      </c>
    </row>
    <row r="147" spans="1:21" x14ac:dyDescent="0.3">
      <c r="A147" s="20" t="s">
        <v>45</v>
      </c>
      <c r="B147" s="2" t="s">
        <v>59</v>
      </c>
      <c r="C147" s="23" t="s">
        <v>17</v>
      </c>
      <c r="D147" s="227"/>
      <c r="E147" s="29">
        <v>10</v>
      </c>
      <c r="F147" s="6">
        <v>59.978999999999999</v>
      </c>
      <c r="G147" s="6">
        <v>0</v>
      </c>
      <c r="H147" s="6">
        <v>25.042999999999999</v>
      </c>
      <c r="I147" s="6">
        <v>0.35499999999999998</v>
      </c>
      <c r="J147" s="6">
        <v>0</v>
      </c>
      <c r="K147" s="6">
        <v>1.7000000000000001E-2</v>
      </c>
      <c r="L147" s="6">
        <v>0</v>
      </c>
      <c r="M147" s="6">
        <v>7.4409999999999998</v>
      </c>
      <c r="N147" s="6">
        <v>7.444</v>
      </c>
      <c r="O147" s="6">
        <v>0.23699999999999999</v>
      </c>
      <c r="P147" s="6">
        <v>8.9999999999999993E-3</v>
      </c>
      <c r="Q147" s="6">
        <v>0</v>
      </c>
      <c r="R147" s="6">
        <v>100.52500000000001</v>
      </c>
      <c r="S147" s="17">
        <v>35.116892573433404</v>
      </c>
      <c r="T147" s="17">
        <v>63.536026544471056</v>
      </c>
      <c r="U147" s="17">
        <v>1.3064190036221255</v>
      </c>
    </row>
    <row r="148" spans="1:21" x14ac:dyDescent="0.3">
      <c r="A148" s="20" t="s">
        <v>45</v>
      </c>
      <c r="B148" s="2" t="s">
        <v>59</v>
      </c>
      <c r="C148" s="23" t="s">
        <v>17</v>
      </c>
      <c r="D148" s="227"/>
      <c r="E148" s="29">
        <v>10</v>
      </c>
      <c r="F148" s="6">
        <v>63.771999999999998</v>
      </c>
      <c r="G148" s="6">
        <v>0</v>
      </c>
      <c r="H148" s="6">
        <v>23.047000000000001</v>
      </c>
      <c r="I148" s="6">
        <v>9.0999999999999998E-2</v>
      </c>
      <c r="J148" s="6">
        <v>0</v>
      </c>
      <c r="K148" s="6">
        <v>4.0000000000000001E-3</v>
      </c>
      <c r="L148" s="6">
        <v>0</v>
      </c>
      <c r="M148" s="6">
        <v>4.3979999999999997</v>
      </c>
      <c r="N148" s="6">
        <v>9.3059999999999992</v>
      </c>
      <c r="O148" s="6">
        <v>0.14299999999999999</v>
      </c>
      <c r="P148" s="6">
        <v>0</v>
      </c>
      <c r="Q148" s="6">
        <v>4.0000000000000001E-3</v>
      </c>
      <c r="R148" s="6">
        <v>100.764</v>
      </c>
      <c r="S148" s="17">
        <v>20.545651664964474</v>
      </c>
      <c r="T148" s="17">
        <v>78.644726003709891</v>
      </c>
      <c r="U148" s="17">
        <v>0.78048228377401219</v>
      </c>
    </row>
    <row r="149" spans="1:21" x14ac:dyDescent="0.3">
      <c r="A149" s="20" t="s">
        <v>45</v>
      </c>
      <c r="B149" s="2" t="s">
        <v>59</v>
      </c>
      <c r="C149" s="23" t="s">
        <v>17</v>
      </c>
      <c r="D149" s="227"/>
      <c r="E149" s="29">
        <v>10</v>
      </c>
      <c r="F149" s="6">
        <v>58.817</v>
      </c>
      <c r="G149" s="6">
        <v>4.0000000000000001E-3</v>
      </c>
      <c r="H149" s="6">
        <v>25.896999999999998</v>
      </c>
      <c r="I149" s="6">
        <v>0.222</v>
      </c>
      <c r="J149" s="6">
        <v>1.4999999999999999E-2</v>
      </c>
      <c r="K149" s="6">
        <v>3.6999999999999998E-2</v>
      </c>
      <c r="L149" s="6">
        <v>4.0000000000000001E-3</v>
      </c>
      <c r="M149" s="6">
        <v>8.1660000000000004</v>
      </c>
      <c r="N149" s="6">
        <v>7.0510000000000002</v>
      </c>
      <c r="O149" s="6">
        <v>0.253</v>
      </c>
      <c r="P149" s="6">
        <v>0</v>
      </c>
      <c r="Q149" s="6">
        <v>0</v>
      </c>
      <c r="R149" s="6">
        <v>100.46599999999999</v>
      </c>
      <c r="S149" s="17">
        <v>38.479427901505055</v>
      </c>
      <c r="T149" s="17">
        <v>60.085931391334277</v>
      </c>
      <c r="U149" s="17">
        <v>1.392396941043335</v>
      </c>
    </row>
    <row r="150" spans="1:21" x14ac:dyDescent="0.3">
      <c r="A150" s="20" t="s">
        <v>45</v>
      </c>
      <c r="B150" s="2" t="s">
        <v>59</v>
      </c>
      <c r="C150" s="23" t="s">
        <v>17</v>
      </c>
      <c r="D150" s="227"/>
      <c r="E150" s="29">
        <v>10</v>
      </c>
      <c r="F150" s="6">
        <v>58.972999999999999</v>
      </c>
      <c r="G150" s="6">
        <v>3.9E-2</v>
      </c>
      <c r="H150" s="6">
        <v>26.49</v>
      </c>
      <c r="I150" s="6">
        <v>0.218</v>
      </c>
      <c r="J150" s="6">
        <v>7.0000000000000001E-3</v>
      </c>
      <c r="K150" s="6">
        <v>7.0000000000000001E-3</v>
      </c>
      <c r="L150" s="6">
        <v>1E-3</v>
      </c>
      <c r="M150" s="6">
        <v>8.2479999999999993</v>
      </c>
      <c r="N150" s="6">
        <v>7.149</v>
      </c>
      <c r="O150" s="6">
        <v>0.17599999999999999</v>
      </c>
      <c r="P150" s="6">
        <v>0</v>
      </c>
      <c r="Q150" s="6">
        <v>0</v>
      </c>
      <c r="R150" s="6">
        <v>101.30800000000001</v>
      </c>
      <c r="S150" s="17">
        <v>38.558120989812451</v>
      </c>
      <c r="T150" s="17">
        <v>60.438649108893351</v>
      </c>
      <c r="U150" s="17">
        <v>0.96095394908997223</v>
      </c>
    </row>
    <row r="151" spans="1:21" x14ac:dyDescent="0.3">
      <c r="A151" s="21" t="s">
        <v>45</v>
      </c>
      <c r="B151" s="13" t="s">
        <v>59</v>
      </c>
      <c r="C151" s="24" t="s">
        <v>16</v>
      </c>
      <c r="D151" s="228"/>
      <c r="E151" s="26">
        <v>10</v>
      </c>
      <c r="F151" s="14">
        <v>62.628</v>
      </c>
      <c r="G151" s="14">
        <v>2.4E-2</v>
      </c>
      <c r="H151" s="14">
        <v>23.71</v>
      </c>
      <c r="I151" s="14">
        <v>0.14099999999999999</v>
      </c>
      <c r="J151" s="14">
        <v>0</v>
      </c>
      <c r="K151" s="14">
        <v>8.0000000000000002E-3</v>
      </c>
      <c r="L151" s="14">
        <v>5.0000000000000001E-3</v>
      </c>
      <c r="M151" s="14">
        <v>4.95</v>
      </c>
      <c r="N151" s="14">
        <v>8.7970000000000006</v>
      </c>
      <c r="O151" s="14">
        <v>0.379</v>
      </c>
      <c r="P151" s="14">
        <v>0</v>
      </c>
      <c r="Q151" s="14">
        <v>1E-3</v>
      </c>
      <c r="R151" s="14">
        <v>100.643</v>
      </c>
      <c r="S151" s="36">
        <v>23.225601022259429</v>
      </c>
      <c r="T151" s="36">
        <v>74.665063460928806</v>
      </c>
      <c r="U151" s="36">
        <v>2.077507082439213</v>
      </c>
    </row>
    <row r="152" spans="1:21" x14ac:dyDescent="0.3">
      <c r="A152" s="19" t="s">
        <v>14</v>
      </c>
      <c r="C152" s="23"/>
      <c r="E152" s="25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x14ac:dyDescent="0.3">
      <c r="A153" s="33" t="s">
        <v>46</v>
      </c>
      <c r="B153" s="34" t="s">
        <v>20</v>
      </c>
      <c r="C153" s="35" t="s">
        <v>37</v>
      </c>
      <c r="D153" s="225" t="s">
        <v>83</v>
      </c>
      <c r="E153" s="32">
        <v>11</v>
      </c>
      <c r="F153" s="31">
        <v>52.808999999999997</v>
      </c>
      <c r="G153" s="31">
        <v>0</v>
      </c>
      <c r="H153" s="31">
        <v>28.995000000000001</v>
      </c>
      <c r="I153" s="31">
        <v>0.35899999999999999</v>
      </c>
      <c r="J153" s="31">
        <v>5.0000000000000001E-3</v>
      </c>
      <c r="K153" s="31">
        <v>3.1E-2</v>
      </c>
      <c r="L153" s="31">
        <v>2.1999999999999999E-2</v>
      </c>
      <c r="M153" s="31">
        <v>12.045</v>
      </c>
      <c r="N153" s="31">
        <v>4.718</v>
      </c>
      <c r="O153" s="31">
        <v>0.23</v>
      </c>
      <c r="P153" s="31">
        <v>4.2000000000000003E-2</v>
      </c>
      <c r="Q153" s="31">
        <v>1E-3</v>
      </c>
      <c r="R153" s="31">
        <v>99.257000000000005</v>
      </c>
      <c r="S153" s="31">
        <v>57.76460180266568</v>
      </c>
      <c r="T153" s="31">
        <v>40.90405229945442</v>
      </c>
      <c r="U153" s="31">
        <v>1.2878245235229882</v>
      </c>
    </row>
    <row r="154" spans="1:21" x14ac:dyDescent="0.3">
      <c r="A154" s="20" t="s">
        <v>46</v>
      </c>
      <c r="B154" s="2" t="s">
        <v>20</v>
      </c>
      <c r="C154" s="23" t="s">
        <v>37</v>
      </c>
      <c r="D154" s="225"/>
      <c r="E154" s="25">
        <v>11</v>
      </c>
      <c r="F154" s="6">
        <v>53.191000000000003</v>
      </c>
      <c r="G154" s="6">
        <v>1.4999999999999999E-2</v>
      </c>
      <c r="H154" s="6">
        <v>28.518000000000001</v>
      </c>
      <c r="I154" s="6">
        <v>0.379</v>
      </c>
      <c r="J154" s="6">
        <v>7.0000000000000001E-3</v>
      </c>
      <c r="K154" s="6">
        <v>1.0999999999999999E-2</v>
      </c>
      <c r="L154" s="6">
        <v>1.9E-2</v>
      </c>
      <c r="M154" s="6">
        <v>11.444000000000001</v>
      </c>
      <c r="N154" s="6">
        <v>4.8550000000000004</v>
      </c>
      <c r="O154" s="6">
        <v>0.22800000000000001</v>
      </c>
      <c r="P154" s="6">
        <v>1.7999999999999999E-2</v>
      </c>
      <c r="Q154" s="6">
        <v>1.0999999999999999E-2</v>
      </c>
      <c r="R154" s="6">
        <v>98.694000000000003</v>
      </c>
      <c r="S154" s="6">
        <v>55.834034903511466</v>
      </c>
      <c r="T154" s="6">
        <v>42.823166217770002</v>
      </c>
      <c r="U154" s="6">
        <v>1.2988076674699554</v>
      </c>
    </row>
    <row r="155" spans="1:21" x14ac:dyDescent="0.3">
      <c r="A155" s="20" t="s">
        <v>46</v>
      </c>
      <c r="B155" s="2" t="s">
        <v>20</v>
      </c>
      <c r="C155" s="23" t="s">
        <v>37</v>
      </c>
      <c r="D155" s="225"/>
      <c r="E155" s="25">
        <v>11</v>
      </c>
      <c r="F155" s="6">
        <v>53.252000000000002</v>
      </c>
      <c r="G155" s="6">
        <v>0</v>
      </c>
      <c r="H155" s="6">
        <v>28.995000000000001</v>
      </c>
      <c r="I155" s="6">
        <v>0.36799999999999999</v>
      </c>
      <c r="J155" s="6">
        <v>0</v>
      </c>
      <c r="K155" s="6">
        <v>3.1E-2</v>
      </c>
      <c r="L155" s="6">
        <v>3.0000000000000001E-3</v>
      </c>
      <c r="M155" s="6">
        <v>11.747999999999999</v>
      </c>
      <c r="N155" s="6">
        <v>4.8739999999999997</v>
      </c>
      <c r="O155" s="6">
        <v>0.251</v>
      </c>
      <c r="P155" s="6">
        <v>0</v>
      </c>
      <c r="Q155" s="6">
        <v>1E-3</v>
      </c>
      <c r="R155" s="6">
        <v>99.522999999999996</v>
      </c>
      <c r="S155" s="6">
        <v>56.313658471090044</v>
      </c>
      <c r="T155" s="6">
        <v>42.237673573006084</v>
      </c>
      <c r="U155" s="6">
        <v>1.4047810579587283</v>
      </c>
    </row>
    <row r="156" spans="1:21" x14ac:dyDescent="0.3">
      <c r="A156" s="20" t="s">
        <v>46</v>
      </c>
      <c r="B156" s="2" t="s">
        <v>20</v>
      </c>
      <c r="C156" s="23" t="s">
        <v>37</v>
      </c>
      <c r="D156" s="225"/>
      <c r="E156" s="25">
        <v>11</v>
      </c>
      <c r="F156" s="6">
        <v>46.591999999999999</v>
      </c>
      <c r="G156" s="6">
        <v>2.1999999999999999E-2</v>
      </c>
      <c r="H156" s="6">
        <v>33.503999999999998</v>
      </c>
      <c r="I156" s="6">
        <v>0.435</v>
      </c>
      <c r="J156" s="6">
        <v>2.8000000000000001E-2</v>
      </c>
      <c r="K156" s="6">
        <v>1.4E-2</v>
      </c>
      <c r="L156" s="6">
        <v>3.1E-2</v>
      </c>
      <c r="M156" s="6">
        <v>16.43</v>
      </c>
      <c r="N156" s="6">
        <v>1.982</v>
      </c>
      <c r="O156" s="6">
        <v>0.10100000000000001</v>
      </c>
      <c r="P156" s="6">
        <v>4.5999999999999999E-2</v>
      </c>
      <c r="Q156" s="6">
        <v>1.4999999999999999E-2</v>
      </c>
      <c r="R156" s="6">
        <v>99.197000000000003</v>
      </c>
      <c r="S156" s="6">
        <v>81.599917027080622</v>
      </c>
      <c r="T156" s="6">
        <v>17.787896894345899</v>
      </c>
      <c r="U156" s="6">
        <v>0.58541356769463726</v>
      </c>
    </row>
    <row r="157" spans="1:21" x14ac:dyDescent="0.3">
      <c r="A157" s="2" t="s">
        <v>46</v>
      </c>
      <c r="B157" s="39" t="s">
        <v>20</v>
      </c>
      <c r="C157" s="23" t="s">
        <v>37</v>
      </c>
      <c r="D157" s="229"/>
      <c r="E157" s="48">
        <v>11</v>
      </c>
      <c r="F157" s="50">
        <v>48.146999999999998</v>
      </c>
      <c r="G157" s="6">
        <v>0</v>
      </c>
      <c r="H157" s="6">
        <v>32.548999999999999</v>
      </c>
      <c r="I157" s="6">
        <v>0.4</v>
      </c>
      <c r="J157" s="6">
        <v>0</v>
      </c>
      <c r="K157" s="6">
        <v>0</v>
      </c>
      <c r="L157" s="6">
        <v>1.9E-2</v>
      </c>
      <c r="M157" s="6">
        <v>15.714</v>
      </c>
      <c r="N157" s="6">
        <v>2.5960000000000001</v>
      </c>
      <c r="O157" s="6">
        <v>0.111</v>
      </c>
      <c r="P157" s="6">
        <v>1.2999999999999999E-2</v>
      </c>
      <c r="Q157" s="6">
        <v>6.0000000000000001E-3</v>
      </c>
      <c r="R157" s="6">
        <v>99.554000000000002</v>
      </c>
      <c r="S157" s="6">
        <v>76.498222244194352</v>
      </c>
      <c r="T157" s="6">
        <v>22.839026620342185</v>
      </c>
      <c r="U157" s="6">
        <v>0.63069057043365961</v>
      </c>
    </row>
    <row r="158" spans="1:21" x14ac:dyDescent="0.3">
      <c r="A158" s="13" t="s">
        <v>46</v>
      </c>
      <c r="B158" s="24" t="s">
        <v>20</v>
      </c>
      <c r="C158" s="40" t="s">
        <v>38</v>
      </c>
      <c r="D158" s="27" t="s">
        <v>70</v>
      </c>
      <c r="E158" s="49">
        <v>11</v>
      </c>
      <c r="F158" s="45">
        <v>47.52</v>
      </c>
      <c r="G158" s="14">
        <v>0</v>
      </c>
      <c r="H158" s="14">
        <v>33.408000000000001</v>
      </c>
      <c r="I158" s="14">
        <v>0.59799999999999998</v>
      </c>
      <c r="J158" s="14">
        <v>0</v>
      </c>
      <c r="K158" s="14">
        <v>0</v>
      </c>
      <c r="L158" s="14">
        <v>2.8000000000000001E-2</v>
      </c>
      <c r="M158" s="14">
        <v>16.751999999999999</v>
      </c>
      <c r="N158" s="14">
        <v>1.909</v>
      </c>
      <c r="O158" s="14">
        <v>5.2999999999999999E-2</v>
      </c>
      <c r="P158" s="14">
        <v>4.1000000000000002E-2</v>
      </c>
      <c r="Q158" s="14">
        <v>0</v>
      </c>
      <c r="R158" s="14">
        <v>100.309</v>
      </c>
      <c r="S158" s="36">
        <f>(M158/56.1/((M158/56.1)+(N158/31)+(O158/48)))*100</f>
        <v>82.649937191856012</v>
      </c>
      <c r="T158" s="36">
        <f>(N158/31/((M158/56)+(N158/31)+(O158/48)))*100</f>
        <v>17.019330040859195</v>
      </c>
      <c r="U158" s="36">
        <f>(O158/48/((M158/56)+(N158/31)+(O158/48)))*100</f>
        <v>0.30516369016426204</v>
      </c>
    </row>
    <row r="159" spans="1:21" x14ac:dyDescent="0.3">
      <c r="A159" s="20" t="s">
        <v>47</v>
      </c>
      <c r="B159" s="2" t="s">
        <v>19</v>
      </c>
      <c r="C159" s="23" t="s">
        <v>36</v>
      </c>
      <c r="D159" s="225" t="s">
        <v>83</v>
      </c>
      <c r="E159" s="25">
        <v>12</v>
      </c>
      <c r="F159" s="6">
        <v>55.226999999999997</v>
      </c>
      <c r="G159" s="6">
        <v>1.2999999999999999E-2</v>
      </c>
      <c r="H159" s="6">
        <v>27.991</v>
      </c>
      <c r="I159" s="6">
        <v>0.40899999999999997</v>
      </c>
      <c r="J159" s="6">
        <v>0</v>
      </c>
      <c r="K159" s="6">
        <v>0</v>
      </c>
      <c r="L159" s="6">
        <v>2.3E-2</v>
      </c>
      <c r="M159" s="6">
        <v>10.8</v>
      </c>
      <c r="N159" s="6">
        <v>5.53</v>
      </c>
      <c r="O159" s="6">
        <v>0.224</v>
      </c>
      <c r="P159" s="6">
        <v>0</v>
      </c>
      <c r="Q159" s="6">
        <v>5.0000000000000001E-3</v>
      </c>
      <c r="R159" s="6">
        <v>100.221</v>
      </c>
      <c r="S159" s="6">
        <v>51.259376117662626</v>
      </c>
      <c r="T159" s="6">
        <v>47.454621237506025</v>
      </c>
      <c r="U159" s="6">
        <v>1.2414289100107061</v>
      </c>
    </row>
    <row r="160" spans="1:21" x14ac:dyDescent="0.3">
      <c r="A160" s="20" t="s">
        <v>47</v>
      </c>
      <c r="B160" s="2" t="s">
        <v>19</v>
      </c>
      <c r="C160" s="23" t="s">
        <v>36</v>
      </c>
      <c r="D160" s="225"/>
      <c r="E160" s="25">
        <v>12</v>
      </c>
      <c r="F160" s="6">
        <v>53.334000000000003</v>
      </c>
      <c r="G160" s="6">
        <v>3.4000000000000002E-2</v>
      </c>
      <c r="H160" s="6">
        <v>29.648</v>
      </c>
      <c r="I160" s="6">
        <v>0.32100000000000001</v>
      </c>
      <c r="J160" s="6">
        <v>8.0000000000000002E-3</v>
      </c>
      <c r="K160" s="6">
        <v>0</v>
      </c>
      <c r="L160" s="6">
        <v>0.01</v>
      </c>
      <c r="M160" s="6">
        <v>12.353999999999999</v>
      </c>
      <c r="N160" s="6">
        <v>4.62</v>
      </c>
      <c r="O160" s="6">
        <v>0.184</v>
      </c>
      <c r="P160" s="6">
        <v>0</v>
      </c>
      <c r="Q160" s="6">
        <v>2E-3</v>
      </c>
      <c r="R160" s="6">
        <v>100.515</v>
      </c>
      <c r="S160" s="6">
        <v>59.026000252303177</v>
      </c>
      <c r="T160" s="6">
        <v>39.904454701842532</v>
      </c>
      <c r="U160" s="6">
        <v>1.0264024604045354</v>
      </c>
    </row>
    <row r="161" spans="1:21" x14ac:dyDescent="0.3">
      <c r="A161" s="20" t="s">
        <v>47</v>
      </c>
      <c r="B161" s="2" t="s">
        <v>19</v>
      </c>
      <c r="C161" s="23" t="s">
        <v>36</v>
      </c>
      <c r="D161" s="225"/>
      <c r="E161" s="25">
        <v>12</v>
      </c>
      <c r="F161" s="6">
        <v>52.250999999999998</v>
      </c>
      <c r="G161" s="6">
        <v>0</v>
      </c>
      <c r="H161" s="6">
        <v>30.141999999999999</v>
      </c>
      <c r="I161" s="6">
        <v>0.32300000000000001</v>
      </c>
      <c r="J161" s="6">
        <v>4.0000000000000001E-3</v>
      </c>
      <c r="K161" s="6">
        <v>0</v>
      </c>
      <c r="L161" s="6">
        <v>0.02</v>
      </c>
      <c r="M161" s="6">
        <v>13.071999999999999</v>
      </c>
      <c r="N161" s="6">
        <v>4.0629999999999997</v>
      </c>
      <c r="O161" s="6">
        <v>0.156</v>
      </c>
      <c r="P161" s="6">
        <v>0</v>
      </c>
      <c r="Q161" s="6">
        <v>1E-3</v>
      </c>
      <c r="R161" s="6">
        <v>100.032</v>
      </c>
      <c r="S161" s="6">
        <v>63.434618642583665</v>
      </c>
      <c r="T161" s="6">
        <v>35.640239222308203</v>
      </c>
      <c r="U161" s="6">
        <v>0.88376916112418191</v>
      </c>
    </row>
    <row r="162" spans="1:21" x14ac:dyDescent="0.3">
      <c r="A162" s="20" t="s">
        <v>47</v>
      </c>
      <c r="B162" s="2" t="s">
        <v>19</v>
      </c>
      <c r="C162" s="23" t="s">
        <v>36</v>
      </c>
      <c r="D162" s="225"/>
      <c r="E162" s="25">
        <v>12</v>
      </c>
      <c r="F162" s="6">
        <v>49.74</v>
      </c>
      <c r="G162" s="6">
        <v>4.2000000000000003E-2</v>
      </c>
      <c r="H162" s="6">
        <v>31.367000000000001</v>
      </c>
      <c r="I162" s="6">
        <v>0.252</v>
      </c>
      <c r="J162" s="6">
        <v>0</v>
      </c>
      <c r="K162" s="6">
        <v>3.9E-2</v>
      </c>
      <c r="L162" s="6">
        <v>5.0000000000000001E-3</v>
      </c>
      <c r="M162" s="6">
        <v>15.087999999999999</v>
      </c>
      <c r="N162" s="6">
        <v>2.7170000000000001</v>
      </c>
      <c r="O162" s="6">
        <v>8.3000000000000004E-2</v>
      </c>
      <c r="P162" s="6">
        <v>0</v>
      </c>
      <c r="Q162" s="6">
        <v>0</v>
      </c>
      <c r="R162" s="6">
        <v>99.332999999999998</v>
      </c>
      <c r="S162" s="6">
        <v>75.057582374431135</v>
      </c>
      <c r="T162" s="6">
        <v>24.427105087615605</v>
      </c>
      <c r="U162" s="6">
        <v>0.48192661475919335</v>
      </c>
    </row>
    <row r="163" spans="1:21" x14ac:dyDescent="0.3">
      <c r="A163" s="20" t="s">
        <v>47</v>
      </c>
      <c r="B163" s="2" t="s">
        <v>19</v>
      </c>
      <c r="C163" s="23" t="s">
        <v>36</v>
      </c>
      <c r="D163" s="225"/>
      <c r="E163" s="25">
        <v>12</v>
      </c>
      <c r="F163" s="6">
        <v>53.281999999999996</v>
      </c>
      <c r="G163" s="6">
        <v>1E-3</v>
      </c>
      <c r="H163" s="6">
        <v>29.029</v>
      </c>
      <c r="I163" s="6">
        <v>0.30399999999999999</v>
      </c>
      <c r="J163" s="6">
        <v>0</v>
      </c>
      <c r="K163" s="6">
        <v>2.8000000000000001E-2</v>
      </c>
      <c r="L163" s="6">
        <v>2.3E-2</v>
      </c>
      <c r="M163" s="6">
        <v>12.333</v>
      </c>
      <c r="N163" s="6">
        <v>4.4640000000000004</v>
      </c>
      <c r="O163" s="6">
        <v>0.156</v>
      </c>
      <c r="P163" s="6">
        <v>2.5999999999999999E-2</v>
      </c>
      <c r="Q163" s="6">
        <v>4.0000000000000001E-3</v>
      </c>
      <c r="R163" s="6">
        <v>99.649000000000001</v>
      </c>
      <c r="S163" s="6">
        <v>59.887174369862663</v>
      </c>
      <c r="T163" s="6">
        <v>39.185577530492253</v>
      </c>
      <c r="U163" s="6">
        <v>0.88439671509791518</v>
      </c>
    </row>
    <row r="164" spans="1:21" x14ac:dyDescent="0.3">
      <c r="A164" s="20" t="s">
        <v>47</v>
      </c>
      <c r="B164" s="2" t="s">
        <v>19</v>
      </c>
      <c r="C164" s="23" t="s">
        <v>36</v>
      </c>
      <c r="D164" s="225" t="s">
        <v>72</v>
      </c>
      <c r="E164" s="25">
        <v>12</v>
      </c>
      <c r="F164" s="6">
        <v>56.445</v>
      </c>
      <c r="G164" s="6">
        <v>7.2999999999999995E-2</v>
      </c>
      <c r="H164" s="6">
        <v>27.052</v>
      </c>
      <c r="I164" s="6">
        <v>0.252</v>
      </c>
      <c r="J164" s="6">
        <v>5.0000000000000001E-3</v>
      </c>
      <c r="K164" s="6">
        <v>0</v>
      </c>
      <c r="L164" s="6">
        <v>7.0000000000000001E-3</v>
      </c>
      <c r="M164" s="6">
        <v>9.7840000000000007</v>
      </c>
      <c r="N164" s="6">
        <v>5.8680000000000003</v>
      </c>
      <c r="O164" s="6">
        <v>0.23799999999999999</v>
      </c>
      <c r="P164" s="6">
        <v>0</v>
      </c>
      <c r="Q164" s="6">
        <v>0</v>
      </c>
      <c r="R164" s="6">
        <v>99.724000000000004</v>
      </c>
      <c r="S164" s="6">
        <v>47.308324605305614</v>
      </c>
      <c r="T164" s="6">
        <v>51.303342754502978</v>
      </c>
      <c r="U164" s="6">
        <v>1.3438567329964883</v>
      </c>
    </row>
    <row r="165" spans="1:21" x14ac:dyDescent="0.3">
      <c r="A165" s="20" t="s">
        <v>47</v>
      </c>
      <c r="B165" s="2" t="s">
        <v>19</v>
      </c>
      <c r="C165" s="23" t="s">
        <v>36</v>
      </c>
      <c r="D165" s="225"/>
      <c r="E165" s="25">
        <v>12</v>
      </c>
      <c r="F165" s="6">
        <v>52.177</v>
      </c>
      <c r="G165" s="6">
        <v>0</v>
      </c>
      <c r="H165" s="6">
        <v>29.356999999999999</v>
      </c>
      <c r="I165" s="6">
        <v>0.27200000000000002</v>
      </c>
      <c r="J165" s="6">
        <v>0</v>
      </c>
      <c r="K165" s="6">
        <v>0</v>
      </c>
      <c r="L165" s="6">
        <v>3.0000000000000001E-3</v>
      </c>
      <c r="M165" s="6">
        <v>13.311999999999999</v>
      </c>
      <c r="N165" s="6">
        <v>3.9590000000000001</v>
      </c>
      <c r="O165" s="6">
        <v>0.122</v>
      </c>
      <c r="P165" s="6">
        <v>2.5999999999999999E-2</v>
      </c>
      <c r="Q165" s="6">
        <v>0</v>
      </c>
      <c r="R165" s="6">
        <v>99.227999999999994</v>
      </c>
      <c r="S165" s="6">
        <v>64.561497541945968</v>
      </c>
      <c r="T165" s="6">
        <v>34.706958225598989</v>
      </c>
      <c r="U165" s="6">
        <v>0.69073480260806264</v>
      </c>
    </row>
    <row r="166" spans="1:21" x14ac:dyDescent="0.3">
      <c r="A166" s="20" t="s">
        <v>47</v>
      </c>
      <c r="B166" s="2" t="s">
        <v>19</v>
      </c>
      <c r="C166" s="23" t="s">
        <v>36</v>
      </c>
      <c r="D166" s="225"/>
      <c r="E166" s="25">
        <v>12</v>
      </c>
      <c r="F166" s="6">
        <v>50.113</v>
      </c>
      <c r="G166" s="6">
        <v>3.1E-2</v>
      </c>
      <c r="H166" s="6">
        <v>30.783999999999999</v>
      </c>
      <c r="I166" s="6">
        <v>0.308</v>
      </c>
      <c r="J166" s="6">
        <v>2E-3</v>
      </c>
      <c r="K166" s="6">
        <v>2.4E-2</v>
      </c>
      <c r="L166" s="6">
        <v>2.1999999999999999E-2</v>
      </c>
      <c r="M166" s="6">
        <v>15.000999999999999</v>
      </c>
      <c r="N166" s="6">
        <v>3.0049999999999999</v>
      </c>
      <c r="O166" s="6">
        <v>7.9000000000000001E-2</v>
      </c>
      <c r="P166" s="6">
        <v>0</v>
      </c>
      <c r="Q166" s="6">
        <v>0</v>
      </c>
      <c r="R166" s="6">
        <v>99.369</v>
      </c>
      <c r="S166" s="6">
        <v>73.063655225461318</v>
      </c>
      <c r="T166" s="6">
        <v>26.452125211127353</v>
      </c>
      <c r="U166" s="6">
        <v>0.44912128842242716</v>
      </c>
    </row>
    <row r="167" spans="1:21" x14ac:dyDescent="0.3">
      <c r="A167" s="20" t="s">
        <v>47</v>
      </c>
      <c r="B167" s="2" t="s">
        <v>19</v>
      </c>
      <c r="C167" s="23" t="s">
        <v>36</v>
      </c>
      <c r="D167" s="225"/>
      <c r="E167" s="25">
        <v>12</v>
      </c>
      <c r="F167" s="6">
        <v>56.146000000000001</v>
      </c>
      <c r="G167" s="6">
        <v>0</v>
      </c>
      <c r="H167" s="6">
        <v>27.256</v>
      </c>
      <c r="I167" s="6">
        <v>0.27300000000000002</v>
      </c>
      <c r="J167" s="6">
        <v>2.1999999999999999E-2</v>
      </c>
      <c r="K167" s="6">
        <v>1E-3</v>
      </c>
      <c r="L167" s="6">
        <v>3.1E-2</v>
      </c>
      <c r="M167" s="6">
        <v>10.156000000000001</v>
      </c>
      <c r="N167" s="6">
        <v>5.5910000000000002</v>
      </c>
      <c r="O167" s="6">
        <v>0.24399999999999999</v>
      </c>
      <c r="P167" s="6">
        <v>0</v>
      </c>
      <c r="Q167" s="6">
        <v>4.0000000000000001E-3</v>
      </c>
      <c r="R167" s="6">
        <v>99.722999999999999</v>
      </c>
      <c r="S167" s="6">
        <v>49.399094137074115</v>
      </c>
      <c r="T167" s="6">
        <v>49.17043140498464</v>
      </c>
      <c r="U167" s="6">
        <v>1.385877389060185</v>
      </c>
    </row>
    <row r="168" spans="1:21" x14ac:dyDescent="0.3">
      <c r="A168" s="21" t="s">
        <v>47</v>
      </c>
      <c r="B168" s="13" t="s">
        <v>19</v>
      </c>
      <c r="C168" s="24" t="s">
        <v>36</v>
      </c>
      <c r="D168" s="225"/>
      <c r="E168" s="26">
        <v>12</v>
      </c>
      <c r="F168" s="14">
        <v>55.177999999999997</v>
      </c>
      <c r="G168" s="14">
        <v>0</v>
      </c>
      <c r="H168" s="14">
        <v>27.327000000000002</v>
      </c>
      <c r="I168" s="14">
        <v>0.30599999999999999</v>
      </c>
      <c r="J168" s="14">
        <v>0</v>
      </c>
      <c r="K168" s="14">
        <v>0</v>
      </c>
      <c r="L168" s="14">
        <v>1.0999999999999999E-2</v>
      </c>
      <c r="M168" s="14">
        <v>10.672000000000001</v>
      </c>
      <c r="N168" s="14">
        <v>5.2389999999999999</v>
      </c>
      <c r="O168" s="14">
        <v>0.20599999999999999</v>
      </c>
      <c r="P168" s="14">
        <v>8.0000000000000002E-3</v>
      </c>
      <c r="Q168" s="14">
        <v>0</v>
      </c>
      <c r="R168" s="14">
        <v>98.947000000000003</v>
      </c>
      <c r="S168" s="14">
        <v>52.329982414880114</v>
      </c>
      <c r="T168" s="14">
        <v>46.44604034091838</v>
      </c>
      <c r="U168" s="14">
        <v>1.1794729179276611</v>
      </c>
    </row>
    <row r="169" spans="1:21" x14ac:dyDescent="0.3">
      <c r="A169" s="20" t="s">
        <v>48</v>
      </c>
      <c r="B169" s="2" t="s">
        <v>53</v>
      </c>
      <c r="C169" s="23" t="s">
        <v>38</v>
      </c>
      <c r="D169" s="226" t="s">
        <v>95</v>
      </c>
      <c r="E169" s="25">
        <v>13</v>
      </c>
      <c r="F169" s="6">
        <v>55.936999999999998</v>
      </c>
      <c r="G169" s="6">
        <v>1.0999999999999999E-2</v>
      </c>
      <c r="H169" s="6">
        <v>27.574999999999999</v>
      </c>
      <c r="I169" s="6">
        <v>0.25900000000000001</v>
      </c>
      <c r="J169" s="6">
        <v>0</v>
      </c>
      <c r="K169" s="6">
        <v>0</v>
      </c>
      <c r="L169" s="6">
        <v>6.0000000000000001E-3</v>
      </c>
      <c r="M169" s="6">
        <v>10.032999999999999</v>
      </c>
      <c r="N169" s="6">
        <v>5.6669999999999998</v>
      </c>
      <c r="O169" s="6">
        <v>0.22</v>
      </c>
      <c r="P169" s="6">
        <v>2.4E-2</v>
      </c>
      <c r="Q169" s="6">
        <v>5.0000000000000001E-3</v>
      </c>
      <c r="R169" s="6">
        <v>99.736000000000004</v>
      </c>
      <c r="S169" s="6">
        <v>48.832918709447682</v>
      </c>
      <c r="T169" s="6">
        <v>49.872105479584803</v>
      </c>
      <c r="U169" s="6">
        <v>1.2503961508542454</v>
      </c>
    </row>
    <row r="170" spans="1:21" x14ac:dyDescent="0.3">
      <c r="A170" s="20" t="s">
        <v>48</v>
      </c>
      <c r="B170" s="2" t="s">
        <v>53</v>
      </c>
      <c r="C170" s="23" t="s">
        <v>38</v>
      </c>
      <c r="D170" s="227"/>
      <c r="E170" s="25">
        <v>13</v>
      </c>
      <c r="F170" s="6">
        <v>52.835999999999999</v>
      </c>
      <c r="G170" s="6">
        <v>0.01</v>
      </c>
      <c r="H170" s="6">
        <v>29.152000000000001</v>
      </c>
      <c r="I170" s="6">
        <v>0.35599999999999998</v>
      </c>
      <c r="J170" s="6">
        <v>0</v>
      </c>
      <c r="K170" s="6">
        <v>5.0000000000000001E-3</v>
      </c>
      <c r="L170" s="6">
        <v>0</v>
      </c>
      <c r="M170" s="6">
        <v>12.317</v>
      </c>
      <c r="N170" s="6">
        <v>4.4770000000000003</v>
      </c>
      <c r="O170" s="6">
        <v>0.13200000000000001</v>
      </c>
      <c r="P170" s="6">
        <v>0</v>
      </c>
      <c r="Q170" s="6">
        <v>8.0000000000000002E-3</v>
      </c>
      <c r="R170" s="6">
        <v>99.290999999999997</v>
      </c>
      <c r="S170" s="6">
        <v>59.86914780969559</v>
      </c>
      <c r="T170" s="6">
        <v>39.338911963195486</v>
      </c>
      <c r="U170" s="6">
        <v>0.74908247595765354</v>
      </c>
    </row>
    <row r="171" spans="1:21" x14ac:dyDescent="0.3">
      <c r="A171" s="20" t="s">
        <v>48</v>
      </c>
      <c r="B171" s="2" t="s">
        <v>53</v>
      </c>
      <c r="C171" s="23" t="s">
        <v>38</v>
      </c>
      <c r="D171" s="227"/>
      <c r="E171" s="25">
        <v>13</v>
      </c>
      <c r="F171" s="6">
        <v>53.865000000000002</v>
      </c>
      <c r="G171" s="6">
        <v>0</v>
      </c>
      <c r="H171" s="6">
        <v>28.638000000000002</v>
      </c>
      <c r="I171" s="6">
        <v>0.24399999999999999</v>
      </c>
      <c r="J171" s="6">
        <v>0</v>
      </c>
      <c r="K171" s="6">
        <v>0</v>
      </c>
      <c r="L171" s="6">
        <v>1.4E-2</v>
      </c>
      <c r="M171" s="6">
        <v>11.507</v>
      </c>
      <c r="N171" s="6">
        <v>4.883</v>
      </c>
      <c r="O171" s="6">
        <v>0.13800000000000001</v>
      </c>
      <c r="P171" s="6">
        <v>0</v>
      </c>
      <c r="Q171" s="6">
        <v>6.0000000000000001E-3</v>
      </c>
      <c r="R171" s="6">
        <v>99.293999999999997</v>
      </c>
      <c r="S171" s="6">
        <v>56.118177802806265</v>
      </c>
      <c r="T171" s="6">
        <v>43.052100586312655</v>
      </c>
      <c r="U171" s="6">
        <v>0.78579120719949114</v>
      </c>
    </row>
    <row r="172" spans="1:21" x14ac:dyDescent="0.3">
      <c r="A172" s="20" t="s">
        <v>48</v>
      </c>
      <c r="B172" s="2" t="s">
        <v>53</v>
      </c>
      <c r="C172" s="23" t="s">
        <v>38</v>
      </c>
      <c r="D172" s="227"/>
      <c r="E172" s="25">
        <v>13</v>
      </c>
      <c r="F172" s="6">
        <v>53.701999999999998</v>
      </c>
      <c r="G172" s="6">
        <v>0</v>
      </c>
      <c r="H172" s="6">
        <v>28.492999999999999</v>
      </c>
      <c r="I172" s="6">
        <v>0.28699999999999998</v>
      </c>
      <c r="J172" s="6">
        <v>1.0999999999999999E-2</v>
      </c>
      <c r="K172" s="6">
        <v>1.7999999999999999E-2</v>
      </c>
      <c r="L172" s="6">
        <v>3.2000000000000001E-2</v>
      </c>
      <c r="M172" s="6">
        <v>11.651999999999999</v>
      </c>
      <c r="N172" s="6">
        <v>4.8869999999999996</v>
      </c>
      <c r="O172" s="6">
        <v>0.19</v>
      </c>
      <c r="P172" s="6">
        <v>1.6E-2</v>
      </c>
      <c r="Q172" s="6">
        <v>2E-3</v>
      </c>
      <c r="R172" s="6">
        <v>99.29</v>
      </c>
      <c r="S172" s="6">
        <v>56.24106920965842</v>
      </c>
      <c r="T172" s="6">
        <v>42.644267002966338</v>
      </c>
      <c r="U172" s="6">
        <v>1.0707605750267366</v>
      </c>
    </row>
    <row r="173" spans="1:21" x14ac:dyDescent="0.3">
      <c r="A173" s="20" t="s">
        <v>48</v>
      </c>
      <c r="B173" s="2" t="s">
        <v>53</v>
      </c>
      <c r="C173" s="23" t="s">
        <v>38</v>
      </c>
      <c r="D173" s="227"/>
      <c r="E173" s="25">
        <v>13</v>
      </c>
      <c r="F173" s="6">
        <v>54.84</v>
      </c>
      <c r="G173" s="6">
        <v>3.1E-2</v>
      </c>
      <c r="H173" s="6">
        <v>27.914000000000001</v>
      </c>
      <c r="I173" s="6">
        <v>0.35699999999999998</v>
      </c>
      <c r="J173" s="6">
        <v>0</v>
      </c>
      <c r="K173" s="6">
        <v>4.7E-2</v>
      </c>
      <c r="L173" s="6">
        <v>2.1999999999999999E-2</v>
      </c>
      <c r="M173" s="6">
        <v>11.263</v>
      </c>
      <c r="N173" s="6">
        <v>5.1529999999999996</v>
      </c>
      <c r="O173" s="6">
        <v>0.17899999999999999</v>
      </c>
      <c r="P173" s="6">
        <v>0.02</v>
      </c>
      <c r="Q173" s="6">
        <v>1E-3</v>
      </c>
      <c r="R173" s="6">
        <v>99.826999999999998</v>
      </c>
      <c r="S173" s="6">
        <v>54.155615265427848</v>
      </c>
      <c r="T173" s="6">
        <v>44.795143498253239</v>
      </c>
      <c r="U173" s="6">
        <v>1.0049495895263569</v>
      </c>
    </row>
    <row r="174" spans="1:21" x14ac:dyDescent="0.3">
      <c r="A174" s="20" t="s">
        <v>48</v>
      </c>
      <c r="B174" s="2" t="s">
        <v>53</v>
      </c>
      <c r="C174" s="23" t="s">
        <v>38</v>
      </c>
      <c r="D174" s="227"/>
      <c r="E174" s="25">
        <v>13</v>
      </c>
      <c r="F174" s="6">
        <v>55.07</v>
      </c>
      <c r="G174" s="6">
        <v>1.0999999999999999E-2</v>
      </c>
      <c r="H174" s="6">
        <v>27.917000000000002</v>
      </c>
      <c r="I174" s="6">
        <v>0.316</v>
      </c>
      <c r="J174" s="6">
        <v>0</v>
      </c>
      <c r="K174" s="6">
        <v>3.5000000000000003E-2</v>
      </c>
      <c r="L174" s="6">
        <v>1.4999999999999999E-2</v>
      </c>
      <c r="M174" s="6">
        <v>10.882</v>
      </c>
      <c r="N174" s="6">
        <v>5.3529999999999998</v>
      </c>
      <c r="O174" s="6">
        <v>0.187</v>
      </c>
      <c r="P174" s="6">
        <v>3.0000000000000001E-3</v>
      </c>
      <c r="Q174" s="6">
        <v>0</v>
      </c>
      <c r="R174" s="6">
        <v>99.789000000000001</v>
      </c>
      <c r="S174" s="6">
        <v>52.348113863184089</v>
      </c>
      <c r="T174" s="6">
        <v>46.55699530885871</v>
      </c>
      <c r="U174" s="6">
        <v>1.050388029319439</v>
      </c>
    </row>
    <row r="175" spans="1:21" x14ac:dyDescent="0.3">
      <c r="A175" s="20" t="s">
        <v>48</v>
      </c>
      <c r="B175" s="2" t="s">
        <v>53</v>
      </c>
      <c r="C175" s="23" t="s">
        <v>38</v>
      </c>
      <c r="D175" s="227"/>
      <c r="E175" s="25">
        <v>13</v>
      </c>
      <c r="F175" s="6">
        <v>54.244999999999997</v>
      </c>
      <c r="G175" s="6">
        <v>0</v>
      </c>
      <c r="H175" s="6">
        <v>28.097000000000001</v>
      </c>
      <c r="I175" s="6">
        <v>0.309</v>
      </c>
      <c r="J175" s="6">
        <v>1.4E-2</v>
      </c>
      <c r="K175" s="6">
        <v>0</v>
      </c>
      <c r="L175" s="6">
        <v>0.02</v>
      </c>
      <c r="M175" s="6">
        <v>11.166</v>
      </c>
      <c r="N175" s="6">
        <v>5.3170000000000002</v>
      </c>
      <c r="O175" s="6">
        <v>0.20200000000000001</v>
      </c>
      <c r="P175" s="6">
        <v>2.3E-2</v>
      </c>
      <c r="Q175" s="6">
        <v>6.0000000000000001E-3</v>
      </c>
      <c r="R175" s="6">
        <v>99.397999999999996</v>
      </c>
      <c r="S175" s="6">
        <v>53.110371020658221</v>
      </c>
      <c r="T175" s="6">
        <v>45.723329772406075</v>
      </c>
      <c r="U175" s="6">
        <v>1.1218712425349777</v>
      </c>
    </row>
    <row r="176" spans="1:21" x14ac:dyDescent="0.3">
      <c r="A176" s="20" t="s">
        <v>48</v>
      </c>
      <c r="B176" s="2" t="s">
        <v>53</v>
      </c>
      <c r="C176" s="23" t="s">
        <v>38</v>
      </c>
      <c r="D176" s="227"/>
      <c r="E176" s="25">
        <v>13</v>
      </c>
      <c r="F176" s="6">
        <v>54.136000000000003</v>
      </c>
      <c r="G176" s="6">
        <v>0</v>
      </c>
      <c r="H176" s="6">
        <v>28.988</v>
      </c>
      <c r="I176" s="6">
        <v>0.28699999999999998</v>
      </c>
      <c r="J176" s="6">
        <v>0</v>
      </c>
      <c r="K176" s="6">
        <v>0</v>
      </c>
      <c r="L176" s="6">
        <v>2.1999999999999999E-2</v>
      </c>
      <c r="M176" s="6">
        <v>11.585000000000001</v>
      </c>
      <c r="N176" s="6">
        <v>4.9740000000000002</v>
      </c>
      <c r="O176" s="6">
        <v>0.16400000000000001</v>
      </c>
      <c r="P176" s="6">
        <v>0</v>
      </c>
      <c r="Q176" s="6">
        <v>0</v>
      </c>
      <c r="R176" s="6">
        <v>100.15600000000001</v>
      </c>
      <c r="S176" s="6">
        <v>55.756060037571508</v>
      </c>
      <c r="T176" s="6">
        <v>43.278360457233184</v>
      </c>
      <c r="U176" s="6">
        <v>0.92157211066116085</v>
      </c>
    </row>
    <row r="177" spans="1:21" x14ac:dyDescent="0.3">
      <c r="A177" s="20" t="s">
        <v>48</v>
      </c>
      <c r="B177" s="2" t="s">
        <v>53</v>
      </c>
      <c r="C177" s="23" t="s">
        <v>38</v>
      </c>
      <c r="D177" s="227"/>
      <c r="E177" s="25">
        <v>13</v>
      </c>
      <c r="F177" s="6">
        <v>54.469000000000001</v>
      </c>
      <c r="G177" s="6">
        <v>4.0000000000000001E-3</v>
      </c>
      <c r="H177" s="6">
        <v>28.823</v>
      </c>
      <c r="I177" s="6">
        <v>0.26700000000000002</v>
      </c>
      <c r="J177" s="6">
        <v>0</v>
      </c>
      <c r="K177" s="6">
        <v>0</v>
      </c>
      <c r="L177" s="6">
        <v>1.4E-2</v>
      </c>
      <c r="M177" s="6">
        <v>11.832000000000001</v>
      </c>
      <c r="N177" s="6">
        <v>4.7359999999999998</v>
      </c>
      <c r="O177" s="6">
        <v>0.151</v>
      </c>
      <c r="P177" s="6">
        <v>5.2999999999999999E-2</v>
      </c>
      <c r="Q177" s="6">
        <v>0</v>
      </c>
      <c r="R177" s="6">
        <v>100.349</v>
      </c>
      <c r="S177" s="6">
        <v>57.495187999052</v>
      </c>
      <c r="T177" s="6">
        <v>41.604522048778833</v>
      </c>
      <c r="U177" s="6">
        <v>0.85669502969424671</v>
      </c>
    </row>
    <row r="178" spans="1:21" x14ac:dyDescent="0.3">
      <c r="A178" s="20" t="s">
        <v>48</v>
      </c>
      <c r="B178" s="2" t="s">
        <v>53</v>
      </c>
      <c r="C178" s="23" t="s">
        <v>38</v>
      </c>
      <c r="D178" s="227"/>
      <c r="E178" s="25">
        <v>13</v>
      </c>
      <c r="F178" s="6">
        <v>53.423000000000002</v>
      </c>
      <c r="G178" s="6">
        <v>0</v>
      </c>
      <c r="H178" s="6">
        <v>29.032</v>
      </c>
      <c r="I178" s="6">
        <v>0.35299999999999998</v>
      </c>
      <c r="J178" s="6">
        <v>2.1000000000000001E-2</v>
      </c>
      <c r="K178" s="6">
        <v>3.9E-2</v>
      </c>
      <c r="L178" s="6">
        <v>0.03</v>
      </c>
      <c r="M178" s="6">
        <v>12.302</v>
      </c>
      <c r="N178" s="6">
        <v>4.4779999999999998</v>
      </c>
      <c r="O178" s="6">
        <v>0.14899999999999999</v>
      </c>
      <c r="P178" s="6">
        <v>1.2999999999999999E-2</v>
      </c>
      <c r="Q178" s="6">
        <v>0</v>
      </c>
      <c r="R178" s="6">
        <v>99.84</v>
      </c>
      <c r="S178" s="6">
        <v>59.776832799645433</v>
      </c>
      <c r="T178" s="6">
        <v>39.334994809303666</v>
      </c>
      <c r="U178" s="6">
        <v>0.84528221780637591</v>
      </c>
    </row>
    <row r="179" spans="1:21" x14ac:dyDescent="0.3">
      <c r="A179" s="20" t="s">
        <v>48</v>
      </c>
      <c r="B179" s="2" t="s">
        <v>53</v>
      </c>
      <c r="C179" s="23" t="s">
        <v>38</v>
      </c>
      <c r="D179" s="227"/>
      <c r="E179" s="25">
        <v>13</v>
      </c>
      <c r="F179" s="6">
        <v>54.173999999999999</v>
      </c>
      <c r="G179" s="6">
        <v>0</v>
      </c>
      <c r="H179" s="6">
        <v>28.088999999999999</v>
      </c>
      <c r="I179" s="6">
        <v>0.34200000000000003</v>
      </c>
      <c r="J179" s="6">
        <v>0</v>
      </c>
      <c r="K179" s="6">
        <v>1.2E-2</v>
      </c>
      <c r="L179" s="6">
        <v>1.2999999999999999E-2</v>
      </c>
      <c r="M179" s="6">
        <v>11.385</v>
      </c>
      <c r="N179" s="6">
        <v>5.0789999999999997</v>
      </c>
      <c r="O179" s="6">
        <v>0.17499999999999999</v>
      </c>
      <c r="P179" s="6">
        <v>0</v>
      </c>
      <c r="Q179" s="6">
        <v>0</v>
      </c>
      <c r="R179" s="6">
        <v>99.269000000000005</v>
      </c>
      <c r="S179" s="6">
        <v>54.785930295212871</v>
      </c>
      <c r="T179" s="6">
        <v>44.18661313487975</v>
      </c>
      <c r="U179" s="6">
        <v>0.98326596548173295</v>
      </c>
    </row>
    <row r="180" spans="1:21" x14ac:dyDescent="0.3">
      <c r="A180" s="20" t="s">
        <v>48</v>
      </c>
      <c r="B180" s="2" t="s">
        <v>53</v>
      </c>
      <c r="C180" s="23" t="s">
        <v>38</v>
      </c>
      <c r="D180" s="227"/>
      <c r="E180" s="25">
        <v>13</v>
      </c>
      <c r="F180" s="6">
        <v>57.844000000000001</v>
      </c>
      <c r="G180" s="6">
        <v>1.7000000000000001E-2</v>
      </c>
      <c r="H180" s="6">
        <v>26.190999999999999</v>
      </c>
      <c r="I180" s="6">
        <v>0.22600000000000001</v>
      </c>
      <c r="J180" s="6">
        <v>0</v>
      </c>
      <c r="K180" s="6">
        <v>0</v>
      </c>
      <c r="L180" s="6">
        <v>2E-3</v>
      </c>
      <c r="M180" s="6">
        <v>8.6869999999999994</v>
      </c>
      <c r="N180" s="6">
        <v>6.5339999999999998</v>
      </c>
      <c r="O180" s="6">
        <v>0.24299999999999999</v>
      </c>
      <c r="P180" s="6">
        <v>1E-3</v>
      </c>
      <c r="Q180" s="6">
        <v>0</v>
      </c>
      <c r="R180" s="6">
        <v>99.745000000000005</v>
      </c>
      <c r="S180" s="6">
        <v>41.773584128226787</v>
      </c>
      <c r="T180" s="6">
        <v>56.818317689962342</v>
      </c>
      <c r="U180" s="6">
        <v>1.3646961635244053</v>
      </c>
    </row>
    <row r="181" spans="1:21" x14ac:dyDescent="0.3">
      <c r="A181" s="20" t="s">
        <v>48</v>
      </c>
      <c r="B181" s="2" t="s">
        <v>53</v>
      </c>
      <c r="C181" s="23" t="s">
        <v>38</v>
      </c>
      <c r="D181" s="227"/>
      <c r="E181" s="25">
        <v>13</v>
      </c>
      <c r="F181" s="6">
        <v>54.597999999999999</v>
      </c>
      <c r="G181" s="6">
        <v>0</v>
      </c>
      <c r="H181" s="6">
        <v>28.75</v>
      </c>
      <c r="I181" s="6">
        <v>0.313</v>
      </c>
      <c r="J181" s="6">
        <v>3.0000000000000001E-3</v>
      </c>
      <c r="K181" s="6">
        <v>0</v>
      </c>
      <c r="L181" s="6">
        <v>1.2999999999999999E-2</v>
      </c>
      <c r="M181" s="6">
        <v>11.628</v>
      </c>
      <c r="N181" s="6">
        <v>4.9950000000000001</v>
      </c>
      <c r="O181" s="6">
        <v>0.155</v>
      </c>
      <c r="P181" s="6">
        <v>0</v>
      </c>
      <c r="Q181" s="6">
        <v>0</v>
      </c>
      <c r="R181" s="6">
        <v>100.455</v>
      </c>
      <c r="S181" s="6">
        <v>55.773810159867367</v>
      </c>
      <c r="T181" s="6">
        <v>43.314133019232401</v>
      </c>
      <c r="U181" s="6">
        <v>0.86805309124712915</v>
      </c>
    </row>
    <row r="182" spans="1:21" x14ac:dyDescent="0.3">
      <c r="A182" s="20" t="s">
        <v>48</v>
      </c>
      <c r="B182" s="2" t="s">
        <v>53</v>
      </c>
      <c r="C182" s="23" t="s">
        <v>38</v>
      </c>
      <c r="D182" s="227"/>
      <c r="E182" s="25">
        <v>13</v>
      </c>
      <c r="F182" s="6">
        <v>55.029000000000003</v>
      </c>
      <c r="G182" s="6">
        <v>2.3E-2</v>
      </c>
      <c r="H182" s="6">
        <v>28</v>
      </c>
      <c r="I182" s="6">
        <v>0.26300000000000001</v>
      </c>
      <c r="J182" s="6">
        <v>0</v>
      </c>
      <c r="K182" s="6">
        <v>3.5999999999999997E-2</v>
      </c>
      <c r="L182" s="6">
        <v>2.1000000000000001E-2</v>
      </c>
      <c r="M182" s="6">
        <v>10.779</v>
      </c>
      <c r="N182" s="6">
        <v>5.3040000000000003</v>
      </c>
      <c r="O182" s="6">
        <v>0.23300000000000001</v>
      </c>
      <c r="P182" s="6">
        <v>0</v>
      </c>
      <c r="Q182" s="6">
        <v>0</v>
      </c>
      <c r="R182" s="6">
        <v>99.688000000000002</v>
      </c>
      <c r="S182" s="6">
        <v>52.198931990487118</v>
      </c>
      <c r="T182" s="6">
        <v>46.439036491306162</v>
      </c>
      <c r="U182" s="6">
        <v>1.317516499248619</v>
      </c>
    </row>
    <row r="183" spans="1:21" x14ac:dyDescent="0.3">
      <c r="A183" s="20" t="s">
        <v>48</v>
      </c>
      <c r="B183" s="2" t="s">
        <v>53</v>
      </c>
      <c r="C183" s="23" t="s">
        <v>38</v>
      </c>
      <c r="D183" s="228"/>
      <c r="E183" s="25">
        <v>13</v>
      </c>
      <c r="F183" s="6">
        <v>54.070999999999998</v>
      </c>
      <c r="G183" s="6">
        <v>0</v>
      </c>
      <c r="H183" s="6">
        <v>28.664000000000001</v>
      </c>
      <c r="I183" s="6">
        <v>0.29299999999999998</v>
      </c>
      <c r="J183" s="6">
        <v>5.0000000000000001E-3</v>
      </c>
      <c r="K183" s="6">
        <v>0</v>
      </c>
      <c r="L183" s="6">
        <v>5.0000000000000001E-3</v>
      </c>
      <c r="M183" s="6">
        <v>11.63</v>
      </c>
      <c r="N183" s="6">
        <v>4.88</v>
      </c>
      <c r="O183" s="6">
        <v>0.16700000000000001</v>
      </c>
      <c r="P183" s="6">
        <v>1.7000000000000001E-2</v>
      </c>
      <c r="Q183" s="6">
        <v>5.0000000000000001E-3</v>
      </c>
      <c r="R183" s="6">
        <v>99.736000000000004</v>
      </c>
      <c r="S183" s="6">
        <v>56.302143776584821</v>
      </c>
      <c r="T183" s="6">
        <v>42.710021283639733</v>
      </c>
      <c r="U183" s="6">
        <v>0.94394544136527869</v>
      </c>
    </row>
    <row r="184" spans="1:21" x14ac:dyDescent="0.3">
      <c r="A184" s="20" t="s">
        <v>48</v>
      </c>
      <c r="B184" s="2" t="s">
        <v>53</v>
      </c>
      <c r="C184" s="23" t="s">
        <v>37</v>
      </c>
      <c r="D184" s="226" t="s">
        <v>68</v>
      </c>
      <c r="E184" s="25">
        <v>13</v>
      </c>
      <c r="F184" s="6">
        <v>54.494</v>
      </c>
      <c r="G184" s="6">
        <v>2.5000000000000001E-2</v>
      </c>
      <c r="H184" s="6">
        <v>28.088000000000001</v>
      </c>
      <c r="I184" s="6">
        <v>0.36699999999999999</v>
      </c>
      <c r="J184" s="6">
        <v>4.0000000000000001E-3</v>
      </c>
      <c r="K184" s="6">
        <v>7.0000000000000001E-3</v>
      </c>
      <c r="L184" s="6">
        <v>2.4E-2</v>
      </c>
      <c r="M184" s="6">
        <v>11.084</v>
      </c>
      <c r="N184" s="6">
        <v>5.2409999999999997</v>
      </c>
      <c r="O184" s="6">
        <v>0.192</v>
      </c>
      <c r="P184" s="6">
        <v>0</v>
      </c>
      <c r="Q184" s="6">
        <v>0</v>
      </c>
      <c r="R184" s="6">
        <v>99.525999999999996</v>
      </c>
      <c r="S184" s="6">
        <v>53.306607941133812</v>
      </c>
      <c r="T184" s="6">
        <v>45.570799510592444</v>
      </c>
      <c r="U184" s="6">
        <v>1.078187204600928</v>
      </c>
    </row>
    <row r="185" spans="1:21" x14ac:dyDescent="0.3">
      <c r="A185" s="20" t="s">
        <v>48</v>
      </c>
      <c r="B185" s="2" t="s">
        <v>53</v>
      </c>
      <c r="C185" s="23" t="s">
        <v>37</v>
      </c>
      <c r="D185" s="227"/>
      <c r="E185" s="25">
        <v>13</v>
      </c>
      <c r="F185" s="6">
        <v>54.097999999999999</v>
      </c>
      <c r="G185" s="6">
        <v>6.0999999999999999E-2</v>
      </c>
      <c r="H185" s="6">
        <v>28.608000000000001</v>
      </c>
      <c r="I185" s="6">
        <v>0.35299999999999998</v>
      </c>
      <c r="J185" s="6">
        <v>2E-3</v>
      </c>
      <c r="K185" s="6">
        <v>2.3E-2</v>
      </c>
      <c r="L185" s="6">
        <v>5.0000000000000001E-3</v>
      </c>
      <c r="M185" s="6">
        <v>11.464</v>
      </c>
      <c r="N185" s="6">
        <v>4.8330000000000002</v>
      </c>
      <c r="O185" s="6">
        <v>0.161</v>
      </c>
      <c r="P185" s="6">
        <v>2E-3</v>
      </c>
      <c r="Q185" s="6">
        <v>0</v>
      </c>
      <c r="R185" s="6">
        <v>99.61</v>
      </c>
      <c r="S185" s="6">
        <v>56.200652399317178</v>
      </c>
      <c r="T185" s="6">
        <v>42.833889324261989</v>
      </c>
      <c r="U185" s="6">
        <v>0.92154606187233412</v>
      </c>
    </row>
    <row r="186" spans="1:21" x14ac:dyDescent="0.3">
      <c r="A186" s="20" t="s">
        <v>48</v>
      </c>
      <c r="B186" s="2" t="s">
        <v>53</v>
      </c>
      <c r="C186" s="23" t="s">
        <v>37</v>
      </c>
      <c r="D186" s="227"/>
      <c r="E186" s="25">
        <v>13</v>
      </c>
      <c r="F186" s="6">
        <v>54.271000000000001</v>
      </c>
      <c r="G186" s="6">
        <v>1.4999999999999999E-2</v>
      </c>
      <c r="H186" s="6">
        <v>28.152999999999999</v>
      </c>
      <c r="I186" s="6">
        <v>0.371</v>
      </c>
      <c r="J186" s="6">
        <v>0.01</v>
      </c>
      <c r="K186" s="6">
        <v>3.2000000000000001E-2</v>
      </c>
      <c r="L186" s="6">
        <v>1.7999999999999999E-2</v>
      </c>
      <c r="M186" s="6">
        <v>11.692</v>
      </c>
      <c r="N186" s="6">
        <v>4.899</v>
      </c>
      <c r="O186" s="6">
        <v>0.18</v>
      </c>
      <c r="P186" s="6">
        <v>0</v>
      </c>
      <c r="Q186" s="6">
        <v>8.0000000000000002E-3</v>
      </c>
      <c r="R186" s="6">
        <v>99.647000000000006</v>
      </c>
      <c r="S186" s="6">
        <v>56.298192538212412</v>
      </c>
      <c r="T186" s="6">
        <v>42.645956978483028</v>
      </c>
      <c r="U186" s="6">
        <v>1.0119600936412843</v>
      </c>
    </row>
    <row r="187" spans="1:21" x14ac:dyDescent="0.3">
      <c r="A187" s="20" t="s">
        <v>48</v>
      </c>
      <c r="B187" s="2" t="s">
        <v>53</v>
      </c>
      <c r="C187" s="23" t="s">
        <v>37</v>
      </c>
      <c r="D187" s="227"/>
      <c r="E187" s="25">
        <v>13</v>
      </c>
      <c r="F187" s="6">
        <v>54.415999999999997</v>
      </c>
      <c r="G187" s="6">
        <v>2.8000000000000001E-2</v>
      </c>
      <c r="H187" s="6">
        <v>27.957000000000001</v>
      </c>
      <c r="I187" s="6">
        <v>0.29499999999999998</v>
      </c>
      <c r="J187" s="6">
        <v>2E-3</v>
      </c>
      <c r="K187" s="6">
        <v>8.9999999999999993E-3</v>
      </c>
      <c r="L187" s="6">
        <v>3.0000000000000001E-3</v>
      </c>
      <c r="M187" s="6">
        <v>11.286</v>
      </c>
      <c r="N187" s="6">
        <v>5.2270000000000003</v>
      </c>
      <c r="O187" s="6">
        <v>0.14000000000000001</v>
      </c>
      <c r="P187" s="6">
        <v>1.9E-2</v>
      </c>
      <c r="Q187" s="6">
        <v>0</v>
      </c>
      <c r="R187" s="6">
        <v>99.382000000000005</v>
      </c>
      <c r="S187" s="6">
        <v>53.977249826367746</v>
      </c>
      <c r="T187" s="6">
        <v>45.196621175094862</v>
      </c>
      <c r="U187" s="6">
        <v>0.78181133178652396</v>
      </c>
    </row>
    <row r="188" spans="1:21" x14ac:dyDescent="0.3">
      <c r="A188" s="20" t="s">
        <v>48</v>
      </c>
      <c r="B188" s="2" t="s">
        <v>53</v>
      </c>
      <c r="C188" s="23" t="s">
        <v>37</v>
      </c>
      <c r="D188" s="227"/>
      <c r="E188" s="25">
        <v>13</v>
      </c>
      <c r="F188" s="6">
        <v>54.829000000000001</v>
      </c>
      <c r="G188" s="6">
        <v>2.5000000000000001E-2</v>
      </c>
      <c r="H188" s="6">
        <v>28.138000000000002</v>
      </c>
      <c r="I188" s="6">
        <v>0.33</v>
      </c>
      <c r="J188" s="6">
        <v>2.3E-2</v>
      </c>
      <c r="K188" s="6">
        <v>0</v>
      </c>
      <c r="L188" s="6">
        <v>2.5000000000000001E-2</v>
      </c>
      <c r="M188" s="6">
        <v>11.25</v>
      </c>
      <c r="N188" s="6">
        <v>5.1150000000000002</v>
      </c>
      <c r="O188" s="6">
        <v>0.16700000000000001</v>
      </c>
      <c r="P188" s="6">
        <v>0</v>
      </c>
      <c r="Q188" s="6">
        <v>0</v>
      </c>
      <c r="R188" s="6">
        <v>99.902000000000001</v>
      </c>
      <c r="S188" s="6">
        <v>54.343412325508588</v>
      </c>
      <c r="T188" s="6">
        <v>44.670410687379643</v>
      </c>
      <c r="U188" s="6">
        <v>0.94191396272631334</v>
      </c>
    </row>
    <row r="189" spans="1:21" x14ac:dyDescent="0.3">
      <c r="A189" s="20" t="s">
        <v>48</v>
      </c>
      <c r="B189" s="2" t="s">
        <v>53</v>
      </c>
      <c r="C189" s="23" t="s">
        <v>37</v>
      </c>
      <c r="D189" s="227"/>
      <c r="E189" s="25">
        <v>13</v>
      </c>
      <c r="F189" s="6">
        <v>55.466000000000001</v>
      </c>
      <c r="G189" s="6">
        <v>0</v>
      </c>
      <c r="H189" s="6">
        <v>27.870999999999999</v>
      </c>
      <c r="I189" s="6">
        <v>0.22900000000000001</v>
      </c>
      <c r="J189" s="6">
        <v>8.9999999999999993E-3</v>
      </c>
      <c r="K189" s="6">
        <v>7.0000000000000001E-3</v>
      </c>
      <c r="L189" s="6">
        <v>8.9999999999999993E-3</v>
      </c>
      <c r="M189" s="6">
        <v>10.795999999999999</v>
      </c>
      <c r="N189" s="6">
        <v>5.4210000000000003</v>
      </c>
      <c r="O189" s="6">
        <v>0.17599999999999999</v>
      </c>
      <c r="P189" s="6">
        <v>0.02</v>
      </c>
      <c r="Q189" s="6">
        <v>0</v>
      </c>
      <c r="R189" s="6">
        <v>100.004</v>
      </c>
      <c r="S189" s="6">
        <v>51.874015377013336</v>
      </c>
      <c r="T189" s="6">
        <v>47.093986509825989</v>
      </c>
      <c r="U189" s="6">
        <v>0.9874592264557992</v>
      </c>
    </row>
    <row r="190" spans="1:21" x14ac:dyDescent="0.3">
      <c r="A190" s="21" t="s">
        <v>48</v>
      </c>
      <c r="B190" s="13" t="s">
        <v>53</v>
      </c>
      <c r="C190" s="24" t="s">
        <v>37</v>
      </c>
      <c r="D190" s="228"/>
      <c r="E190" s="26">
        <v>13</v>
      </c>
      <c r="F190" s="14">
        <v>56.25</v>
      </c>
      <c r="G190" s="14">
        <v>0</v>
      </c>
      <c r="H190" s="14">
        <v>27.492000000000001</v>
      </c>
      <c r="I190" s="14">
        <v>0.25800000000000001</v>
      </c>
      <c r="J190" s="14">
        <v>0</v>
      </c>
      <c r="K190" s="14">
        <v>8.9999999999999993E-3</v>
      </c>
      <c r="L190" s="14">
        <v>1.9E-2</v>
      </c>
      <c r="M190" s="14">
        <v>10.382</v>
      </c>
      <c r="N190" s="14">
        <v>5.7720000000000002</v>
      </c>
      <c r="O190" s="14">
        <v>0.14299999999999999</v>
      </c>
      <c r="P190" s="14">
        <v>1.6E-2</v>
      </c>
      <c r="Q190" s="14">
        <v>6.0000000000000001E-3</v>
      </c>
      <c r="R190" s="14">
        <v>100.346</v>
      </c>
      <c r="S190" s="14">
        <v>49.450836329633049</v>
      </c>
      <c r="T190" s="14">
        <v>49.70919972574476</v>
      </c>
      <c r="U190" s="14">
        <v>0.79536585522142267</v>
      </c>
    </row>
    <row r="191" spans="1:21" x14ac:dyDescent="0.3">
      <c r="A191" s="20" t="s">
        <v>49</v>
      </c>
      <c r="B191" s="2" t="s">
        <v>54</v>
      </c>
      <c r="C191" s="23" t="s">
        <v>17</v>
      </c>
      <c r="D191" s="225" t="s">
        <v>79</v>
      </c>
      <c r="E191" s="25">
        <v>14</v>
      </c>
      <c r="F191" s="6">
        <v>60.75</v>
      </c>
      <c r="G191" s="6">
        <v>4.3999999999999997E-2</v>
      </c>
      <c r="H191" s="6">
        <v>24.266999999999999</v>
      </c>
      <c r="I191" s="6">
        <v>0.32</v>
      </c>
      <c r="J191" s="6">
        <v>0</v>
      </c>
      <c r="K191" s="6">
        <v>1E-3</v>
      </c>
      <c r="L191" s="6">
        <v>0.01</v>
      </c>
      <c r="M191" s="6">
        <v>6.367</v>
      </c>
      <c r="N191" s="6">
        <v>7.923</v>
      </c>
      <c r="O191" s="6">
        <v>0.47299999999999998</v>
      </c>
      <c r="P191" s="6">
        <v>1.2999999999999999E-2</v>
      </c>
      <c r="Q191" s="6">
        <v>1E-3</v>
      </c>
      <c r="R191" s="6">
        <v>100.169</v>
      </c>
      <c r="S191" s="6">
        <v>29.951228077533138</v>
      </c>
      <c r="T191" s="6">
        <v>67.412182887396938</v>
      </c>
      <c r="U191" s="6">
        <v>2.5991439418935931</v>
      </c>
    </row>
    <row r="192" spans="1:21" x14ac:dyDescent="0.3">
      <c r="A192" s="20" t="s">
        <v>49</v>
      </c>
      <c r="B192" s="2" t="s">
        <v>54</v>
      </c>
      <c r="C192" s="23" t="s">
        <v>16</v>
      </c>
      <c r="D192" s="225"/>
      <c r="E192" s="25">
        <v>14</v>
      </c>
      <c r="F192" s="6">
        <v>55.941000000000003</v>
      </c>
      <c r="G192" s="6">
        <v>1.2999999999999999E-2</v>
      </c>
      <c r="H192" s="6">
        <v>27.681000000000001</v>
      </c>
      <c r="I192" s="6">
        <v>0.23100000000000001</v>
      </c>
      <c r="J192" s="6">
        <v>1.0999999999999999E-2</v>
      </c>
      <c r="K192" s="6">
        <v>1.7000000000000001E-2</v>
      </c>
      <c r="L192" s="6">
        <v>1.6E-2</v>
      </c>
      <c r="M192" s="6">
        <v>10.103999999999999</v>
      </c>
      <c r="N192" s="6">
        <v>5.8250000000000002</v>
      </c>
      <c r="O192" s="6">
        <v>0.21199999999999999</v>
      </c>
      <c r="P192" s="6">
        <v>7.0000000000000001E-3</v>
      </c>
      <c r="Q192" s="6">
        <v>0</v>
      </c>
      <c r="R192" s="6">
        <v>100.05800000000001</v>
      </c>
      <c r="S192" s="6">
        <v>48.360357102755678</v>
      </c>
      <c r="T192" s="6">
        <v>50.410194542346929</v>
      </c>
      <c r="U192" s="6">
        <v>1.1848919833058085</v>
      </c>
    </row>
    <row r="193" spans="1:21" x14ac:dyDescent="0.3">
      <c r="A193" s="21" t="s">
        <v>49</v>
      </c>
      <c r="B193" s="13" t="s">
        <v>54</v>
      </c>
      <c r="C193" s="24" t="s">
        <v>16</v>
      </c>
      <c r="D193" s="225"/>
      <c r="E193" s="26">
        <v>14</v>
      </c>
      <c r="F193" s="14">
        <v>63.887</v>
      </c>
      <c r="G193" s="14">
        <v>0</v>
      </c>
      <c r="H193" s="14">
        <v>22.562999999999999</v>
      </c>
      <c r="I193" s="14">
        <v>0.19400000000000001</v>
      </c>
      <c r="J193" s="14">
        <v>8.9999999999999993E-3</v>
      </c>
      <c r="K193" s="14">
        <v>0</v>
      </c>
      <c r="L193" s="14">
        <v>0</v>
      </c>
      <c r="M193" s="14">
        <v>4.1040000000000001</v>
      </c>
      <c r="N193" s="14">
        <v>9.1809999999999992</v>
      </c>
      <c r="O193" s="14">
        <v>0.55800000000000005</v>
      </c>
      <c r="P193" s="14">
        <v>0</v>
      </c>
      <c r="Q193" s="14">
        <v>3.0000000000000001E-3</v>
      </c>
      <c r="R193" s="14">
        <v>100.498</v>
      </c>
      <c r="S193" s="14">
        <v>19.203763589887483</v>
      </c>
      <c r="T193" s="14">
        <v>77.71793433815894</v>
      </c>
      <c r="U193" s="14">
        <v>3.0506045732615221</v>
      </c>
    </row>
    <row r="194" spans="1:21" x14ac:dyDescent="0.3">
      <c r="A194" s="20" t="s">
        <v>50</v>
      </c>
      <c r="B194" s="2" t="s">
        <v>60</v>
      </c>
      <c r="C194" s="23" t="s">
        <v>38</v>
      </c>
      <c r="D194" s="225" t="s">
        <v>96</v>
      </c>
      <c r="E194" s="25">
        <v>15</v>
      </c>
      <c r="F194" s="6">
        <v>57.469000000000001</v>
      </c>
      <c r="G194" s="6">
        <v>0</v>
      </c>
      <c r="H194" s="6">
        <v>26.681000000000001</v>
      </c>
      <c r="I194" s="6">
        <v>0.13900000000000001</v>
      </c>
      <c r="J194" s="6">
        <v>1.2E-2</v>
      </c>
      <c r="K194" s="6">
        <v>0</v>
      </c>
      <c r="L194" s="6">
        <v>1.0999999999999999E-2</v>
      </c>
      <c r="M194" s="6">
        <v>8.8130000000000006</v>
      </c>
      <c r="N194" s="6">
        <v>6.5780000000000003</v>
      </c>
      <c r="O194" s="6">
        <v>0.24</v>
      </c>
      <c r="P194" s="6">
        <v>4.3999999999999997E-2</v>
      </c>
      <c r="Q194" s="6">
        <v>0</v>
      </c>
      <c r="R194" s="6">
        <v>99.986999999999995</v>
      </c>
      <c r="S194" s="6">
        <v>41.971547229071028</v>
      </c>
      <c r="T194" s="6">
        <v>56.650124336602325</v>
      </c>
      <c r="U194" s="6">
        <v>1.3348691505280268</v>
      </c>
    </row>
    <row r="195" spans="1:21" x14ac:dyDescent="0.3">
      <c r="A195" s="20" t="s">
        <v>50</v>
      </c>
      <c r="B195" s="2" t="s">
        <v>60</v>
      </c>
      <c r="C195" s="23" t="s">
        <v>38</v>
      </c>
      <c r="D195" s="225"/>
      <c r="E195" s="25">
        <v>15</v>
      </c>
      <c r="F195" s="6">
        <v>56.072000000000003</v>
      </c>
      <c r="G195" s="6">
        <v>0</v>
      </c>
      <c r="H195" s="6">
        <v>27.33</v>
      </c>
      <c r="I195" s="6">
        <v>0.16900000000000001</v>
      </c>
      <c r="J195" s="6">
        <v>0</v>
      </c>
      <c r="K195" s="6">
        <v>0</v>
      </c>
      <c r="L195" s="6">
        <v>1.4999999999999999E-2</v>
      </c>
      <c r="M195" s="6">
        <v>9.6929999999999996</v>
      </c>
      <c r="N195" s="6">
        <v>6.13</v>
      </c>
      <c r="O195" s="6">
        <v>0.21199999999999999</v>
      </c>
      <c r="P195" s="6">
        <v>0</v>
      </c>
      <c r="Q195" s="6">
        <v>6.0000000000000001E-3</v>
      </c>
      <c r="R195" s="6">
        <v>99.626000000000005</v>
      </c>
      <c r="S195" s="6">
        <v>46.082319257276616</v>
      </c>
      <c r="T195" s="6">
        <v>52.696348701396055</v>
      </c>
      <c r="U195" s="6">
        <v>1.1769997405708772</v>
      </c>
    </row>
    <row r="196" spans="1:21" x14ac:dyDescent="0.3">
      <c r="A196" s="20" t="s">
        <v>50</v>
      </c>
      <c r="B196" s="2" t="s">
        <v>60</v>
      </c>
      <c r="C196" s="23" t="s">
        <v>38</v>
      </c>
      <c r="D196" s="225"/>
      <c r="E196" s="25">
        <v>15</v>
      </c>
      <c r="F196" s="6">
        <v>54.585000000000001</v>
      </c>
      <c r="G196" s="6">
        <v>1.6E-2</v>
      </c>
      <c r="H196" s="6">
        <v>28.280999999999999</v>
      </c>
      <c r="I196" s="6">
        <v>0.13900000000000001</v>
      </c>
      <c r="J196" s="6">
        <v>3.0000000000000001E-3</v>
      </c>
      <c r="K196" s="6">
        <v>2E-3</v>
      </c>
      <c r="L196" s="6">
        <v>1E-3</v>
      </c>
      <c r="M196" s="6">
        <v>10.69</v>
      </c>
      <c r="N196" s="6">
        <v>5.67</v>
      </c>
      <c r="O196" s="6">
        <v>0.223</v>
      </c>
      <c r="P196" s="6">
        <v>3.1E-2</v>
      </c>
      <c r="Q196" s="6">
        <v>0</v>
      </c>
      <c r="R196" s="6">
        <v>99.641000000000005</v>
      </c>
      <c r="S196" s="6">
        <v>50.397184934212561</v>
      </c>
      <c r="T196" s="6">
        <v>48.330593926558862</v>
      </c>
      <c r="U196" s="6">
        <v>1.2276212368250348</v>
      </c>
    </row>
    <row r="197" spans="1:21" x14ac:dyDescent="0.3">
      <c r="A197" s="20" t="s">
        <v>50</v>
      </c>
      <c r="B197" s="2" t="s">
        <v>60</v>
      </c>
      <c r="C197" s="23" t="s">
        <v>38</v>
      </c>
      <c r="D197" s="225"/>
      <c r="E197" s="25">
        <v>15</v>
      </c>
      <c r="F197" s="6">
        <v>56.356000000000002</v>
      </c>
      <c r="G197" s="6">
        <v>0</v>
      </c>
      <c r="H197" s="6">
        <v>27.039000000000001</v>
      </c>
      <c r="I197" s="6">
        <v>0.14499999999999999</v>
      </c>
      <c r="J197" s="6">
        <v>0</v>
      </c>
      <c r="K197" s="6">
        <v>0</v>
      </c>
      <c r="L197" s="6">
        <v>0</v>
      </c>
      <c r="M197" s="6">
        <v>9.423</v>
      </c>
      <c r="N197" s="6">
        <v>6.2430000000000003</v>
      </c>
      <c r="O197" s="6">
        <v>0.22</v>
      </c>
      <c r="P197" s="6">
        <v>1E-3</v>
      </c>
      <c r="Q197" s="6">
        <v>1E-3</v>
      </c>
      <c r="R197" s="6">
        <v>99.427999999999997</v>
      </c>
      <c r="S197" s="6">
        <v>44.918612088958113</v>
      </c>
      <c r="T197" s="6">
        <v>53.812531650310689</v>
      </c>
      <c r="U197" s="6">
        <v>1.2247098945990138</v>
      </c>
    </row>
    <row r="198" spans="1:21" x14ac:dyDescent="0.3">
      <c r="A198" s="20" t="s">
        <v>50</v>
      </c>
      <c r="B198" s="2" t="s">
        <v>60</v>
      </c>
      <c r="C198" s="23" t="s">
        <v>38</v>
      </c>
      <c r="D198" s="225"/>
      <c r="E198" s="25">
        <v>15</v>
      </c>
      <c r="F198" s="6">
        <v>57.241</v>
      </c>
      <c r="G198" s="6">
        <v>1.4999999999999999E-2</v>
      </c>
      <c r="H198" s="6">
        <v>26.588000000000001</v>
      </c>
      <c r="I198" s="6">
        <v>0.16400000000000001</v>
      </c>
      <c r="J198" s="6">
        <v>4.0000000000000001E-3</v>
      </c>
      <c r="K198" s="6">
        <v>0</v>
      </c>
      <c r="L198" s="6">
        <v>1.4E-2</v>
      </c>
      <c r="M198" s="6">
        <v>9.0519999999999996</v>
      </c>
      <c r="N198" s="6">
        <v>6.3179999999999996</v>
      </c>
      <c r="O198" s="6">
        <v>0.29099999999999998</v>
      </c>
      <c r="P198" s="6">
        <v>0</v>
      </c>
      <c r="Q198" s="6">
        <v>0</v>
      </c>
      <c r="R198" s="6">
        <v>99.686999999999998</v>
      </c>
      <c r="S198" s="6">
        <v>43.465633911503062</v>
      </c>
      <c r="T198" s="6">
        <v>54.858673885892507</v>
      </c>
      <c r="U198" s="6">
        <v>1.6318458409987215</v>
      </c>
    </row>
    <row r="199" spans="1:21" x14ac:dyDescent="0.3">
      <c r="A199" s="20" t="s">
        <v>50</v>
      </c>
      <c r="B199" s="2" t="s">
        <v>60</v>
      </c>
      <c r="C199" s="23" t="s">
        <v>38</v>
      </c>
      <c r="D199" s="225"/>
      <c r="E199" s="25">
        <v>15</v>
      </c>
      <c r="F199" s="6">
        <v>56.97</v>
      </c>
      <c r="G199" s="6">
        <v>0</v>
      </c>
      <c r="H199" s="6">
        <v>26.54</v>
      </c>
      <c r="I199" s="6">
        <v>0.152</v>
      </c>
      <c r="J199" s="6">
        <v>1.6E-2</v>
      </c>
      <c r="K199" s="6">
        <v>0</v>
      </c>
      <c r="L199" s="6">
        <v>0</v>
      </c>
      <c r="M199" s="6">
        <v>9.2170000000000005</v>
      </c>
      <c r="N199" s="6">
        <v>6.1959999999999997</v>
      </c>
      <c r="O199" s="6">
        <v>0.30099999999999999</v>
      </c>
      <c r="P199" s="6">
        <v>0.03</v>
      </c>
      <c r="Q199" s="6">
        <v>0</v>
      </c>
      <c r="R199" s="6">
        <v>99.421999999999997</v>
      </c>
      <c r="S199" s="6">
        <v>44.351830178810957</v>
      </c>
      <c r="T199" s="6">
        <v>53.912653905765453</v>
      </c>
      <c r="U199" s="6">
        <v>1.6914776118823214</v>
      </c>
    </row>
    <row r="200" spans="1:21" x14ac:dyDescent="0.3">
      <c r="A200" s="20" t="s">
        <v>50</v>
      </c>
      <c r="B200" s="2" t="s">
        <v>60</v>
      </c>
      <c r="C200" s="23" t="s">
        <v>38</v>
      </c>
      <c r="D200" s="225"/>
      <c r="E200" s="25">
        <v>15</v>
      </c>
      <c r="F200" s="6">
        <v>51.720999999999997</v>
      </c>
      <c r="G200" s="6">
        <v>1.7999999999999999E-2</v>
      </c>
      <c r="H200" s="6">
        <v>31.023</v>
      </c>
      <c r="I200" s="6">
        <v>0.19500000000000001</v>
      </c>
      <c r="J200" s="6">
        <v>0.02</v>
      </c>
      <c r="K200" s="6">
        <v>0</v>
      </c>
      <c r="L200" s="6">
        <v>3.0000000000000001E-3</v>
      </c>
      <c r="M200" s="6">
        <v>13.805</v>
      </c>
      <c r="N200" s="6">
        <v>3.694</v>
      </c>
      <c r="O200" s="6">
        <v>0.10199999999999999</v>
      </c>
      <c r="P200" s="6">
        <v>0</v>
      </c>
      <c r="Q200" s="6">
        <v>3.0000000000000001E-3</v>
      </c>
      <c r="R200" s="6">
        <v>100.583</v>
      </c>
      <c r="S200" s="6">
        <v>66.984774759282885</v>
      </c>
      <c r="T200" s="6">
        <v>32.398027902547817</v>
      </c>
      <c r="U200" s="6">
        <v>0.57775313700063269</v>
      </c>
    </row>
    <row r="201" spans="1:21" x14ac:dyDescent="0.3">
      <c r="A201" s="20" t="s">
        <v>50</v>
      </c>
      <c r="B201" s="2" t="s">
        <v>60</v>
      </c>
      <c r="C201" s="23" t="s">
        <v>38</v>
      </c>
      <c r="D201" s="225"/>
      <c r="E201" s="25">
        <v>15</v>
      </c>
      <c r="F201" s="6">
        <v>57.320999999999998</v>
      </c>
      <c r="G201" s="6">
        <v>1.7999999999999999E-2</v>
      </c>
      <c r="H201" s="6">
        <v>26.861999999999998</v>
      </c>
      <c r="I201" s="6">
        <v>0.19900000000000001</v>
      </c>
      <c r="J201" s="6">
        <v>0</v>
      </c>
      <c r="K201" s="6">
        <v>0</v>
      </c>
      <c r="L201" s="6">
        <v>2E-3</v>
      </c>
      <c r="M201" s="6">
        <v>9.1519999999999992</v>
      </c>
      <c r="N201" s="6">
        <v>6.202</v>
      </c>
      <c r="O201" s="6">
        <v>0.29599999999999999</v>
      </c>
      <c r="P201" s="6">
        <v>4.9000000000000002E-2</v>
      </c>
      <c r="Q201" s="6">
        <v>0</v>
      </c>
      <c r="R201" s="6">
        <v>100.101</v>
      </c>
      <c r="S201" s="6">
        <v>44.166538949246664</v>
      </c>
      <c r="T201" s="6">
        <v>54.121259845791691</v>
      </c>
      <c r="U201" s="6">
        <v>1.6682007159820236</v>
      </c>
    </row>
    <row r="202" spans="1:21" x14ac:dyDescent="0.3">
      <c r="A202" s="20" t="s">
        <v>50</v>
      </c>
      <c r="B202" s="2" t="s">
        <v>60</v>
      </c>
      <c r="C202" s="23" t="s">
        <v>38</v>
      </c>
      <c r="D202" s="225"/>
      <c r="E202" s="25">
        <v>15</v>
      </c>
      <c r="F202" s="6">
        <v>55.997</v>
      </c>
      <c r="G202" s="6">
        <v>0</v>
      </c>
      <c r="H202" s="6">
        <v>27.773</v>
      </c>
      <c r="I202" s="6">
        <v>0.14299999999999999</v>
      </c>
      <c r="J202" s="6">
        <v>0</v>
      </c>
      <c r="K202" s="6">
        <v>1.2E-2</v>
      </c>
      <c r="L202" s="6">
        <v>3.0000000000000001E-3</v>
      </c>
      <c r="M202" s="6">
        <v>10.265000000000001</v>
      </c>
      <c r="N202" s="6">
        <v>5.7750000000000004</v>
      </c>
      <c r="O202" s="6">
        <v>0.23300000000000001</v>
      </c>
      <c r="P202" s="6">
        <v>1.4E-2</v>
      </c>
      <c r="Q202" s="6">
        <v>0</v>
      </c>
      <c r="R202" s="6">
        <v>100.215</v>
      </c>
      <c r="S202" s="6">
        <v>48.908420638430563</v>
      </c>
      <c r="T202" s="6">
        <v>49.750644253408311</v>
      </c>
      <c r="U202" s="6">
        <v>1.296352465520809</v>
      </c>
    </row>
    <row r="203" spans="1:21" x14ac:dyDescent="0.3">
      <c r="A203" s="20" t="s">
        <v>50</v>
      </c>
      <c r="B203" s="2" t="s">
        <v>60</v>
      </c>
      <c r="C203" s="23" t="s">
        <v>38</v>
      </c>
      <c r="D203" s="225"/>
      <c r="E203" s="25">
        <v>15</v>
      </c>
      <c r="F203" s="6">
        <v>52.04</v>
      </c>
      <c r="G203" s="6">
        <v>0</v>
      </c>
      <c r="H203" s="6">
        <v>30.149000000000001</v>
      </c>
      <c r="I203" s="6">
        <v>0.19700000000000001</v>
      </c>
      <c r="J203" s="6">
        <v>2.5999999999999999E-2</v>
      </c>
      <c r="K203" s="6">
        <v>8.0000000000000002E-3</v>
      </c>
      <c r="L203" s="6">
        <v>1E-3</v>
      </c>
      <c r="M203" s="6">
        <v>13.279</v>
      </c>
      <c r="N203" s="6">
        <v>4.0350000000000001</v>
      </c>
      <c r="O203" s="6">
        <v>0.124</v>
      </c>
      <c r="P203" s="6">
        <v>4.1000000000000002E-2</v>
      </c>
      <c r="Q203" s="6">
        <v>0</v>
      </c>
      <c r="R203" s="6">
        <v>99.9</v>
      </c>
      <c r="S203" s="6">
        <v>64.069367223384631</v>
      </c>
      <c r="T203" s="6">
        <v>35.191127358884813</v>
      </c>
      <c r="U203" s="6">
        <v>0.69844430796960566</v>
      </c>
    </row>
    <row r="204" spans="1:21" x14ac:dyDescent="0.3">
      <c r="A204" s="20" t="s">
        <v>50</v>
      </c>
      <c r="B204" s="2" t="s">
        <v>60</v>
      </c>
      <c r="C204" s="23" t="s">
        <v>38</v>
      </c>
      <c r="D204" s="225"/>
      <c r="E204" s="25">
        <v>15</v>
      </c>
      <c r="F204" s="6">
        <v>53.084000000000003</v>
      </c>
      <c r="G204" s="6">
        <v>0</v>
      </c>
      <c r="H204" s="6">
        <v>29.152999999999999</v>
      </c>
      <c r="I204" s="6">
        <v>0.16300000000000001</v>
      </c>
      <c r="J204" s="6">
        <v>0</v>
      </c>
      <c r="K204" s="6">
        <v>0</v>
      </c>
      <c r="L204" s="6">
        <v>3.0000000000000001E-3</v>
      </c>
      <c r="M204" s="6">
        <v>11.618</v>
      </c>
      <c r="N204" s="6">
        <v>4.9109999999999996</v>
      </c>
      <c r="O204" s="6">
        <v>0.16300000000000001</v>
      </c>
      <c r="P204" s="6">
        <v>2.1999999999999999E-2</v>
      </c>
      <c r="Q204" s="6">
        <v>0</v>
      </c>
      <c r="R204" s="6">
        <v>99.117000000000004</v>
      </c>
      <c r="S204" s="6">
        <v>56.136907027027526</v>
      </c>
      <c r="T204" s="6">
        <v>42.899583118306268</v>
      </c>
      <c r="U204" s="6">
        <v>0.91958356027625732</v>
      </c>
    </row>
    <row r="205" spans="1:21" x14ac:dyDescent="0.3">
      <c r="A205" s="21" t="s">
        <v>50</v>
      </c>
      <c r="B205" s="13" t="s">
        <v>60</v>
      </c>
      <c r="C205" s="24" t="s">
        <v>38</v>
      </c>
      <c r="D205" s="225"/>
      <c r="E205" s="26">
        <v>15</v>
      </c>
      <c r="F205" s="14">
        <v>58.654000000000003</v>
      </c>
      <c r="G205" s="14">
        <v>1E-3</v>
      </c>
      <c r="H205" s="14">
        <v>25.925999999999998</v>
      </c>
      <c r="I205" s="14">
        <v>0.17199999999999999</v>
      </c>
      <c r="J205" s="14">
        <v>0</v>
      </c>
      <c r="K205" s="14">
        <v>0</v>
      </c>
      <c r="L205" s="14">
        <v>2E-3</v>
      </c>
      <c r="M205" s="14">
        <v>7.9740000000000002</v>
      </c>
      <c r="N205" s="14">
        <v>6.9089999999999998</v>
      </c>
      <c r="O205" s="14">
        <v>0.27600000000000002</v>
      </c>
      <c r="P205" s="14">
        <v>0</v>
      </c>
      <c r="Q205" s="14">
        <v>7.0000000000000001E-3</v>
      </c>
      <c r="R205" s="14">
        <v>99.918999999999997</v>
      </c>
      <c r="S205" s="14">
        <v>38.337208827589222</v>
      </c>
      <c r="T205" s="14">
        <v>60.070798658551738</v>
      </c>
      <c r="U205" s="14">
        <v>1.5498074773320087</v>
      </c>
    </row>
    <row r="206" spans="1:21" x14ac:dyDescent="0.3">
      <c r="A206" s="20" t="s">
        <v>51</v>
      </c>
      <c r="B206" s="2" t="s">
        <v>63</v>
      </c>
      <c r="C206" s="23" t="s">
        <v>17</v>
      </c>
      <c r="D206" s="225" t="s">
        <v>85</v>
      </c>
      <c r="E206" s="25">
        <v>16</v>
      </c>
      <c r="F206" s="6">
        <v>65.625</v>
      </c>
      <c r="G206" s="6">
        <v>3.0000000000000001E-3</v>
      </c>
      <c r="H206" s="6">
        <v>21.356999999999999</v>
      </c>
      <c r="I206" s="6">
        <v>7.6999999999999999E-2</v>
      </c>
      <c r="J206" s="6">
        <v>0</v>
      </c>
      <c r="K206" s="6">
        <v>0.01</v>
      </c>
      <c r="L206" s="6">
        <v>4.0000000000000001E-3</v>
      </c>
      <c r="M206" s="6">
        <v>2.2669999999999999</v>
      </c>
      <c r="N206" s="6">
        <v>10.118</v>
      </c>
      <c r="O206" s="6">
        <v>1.016</v>
      </c>
      <c r="P206" s="6">
        <v>0</v>
      </c>
      <c r="Q206" s="6">
        <v>0</v>
      </c>
      <c r="R206" s="6">
        <v>100.477</v>
      </c>
      <c r="S206" s="6">
        <v>10.415917113742948</v>
      </c>
      <c r="T206" s="6">
        <v>84.112601817713085</v>
      </c>
      <c r="U206" s="6">
        <v>5.4548216603468465</v>
      </c>
    </row>
    <row r="207" spans="1:21" x14ac:dyDescent="0.3">
      <c r="A207" s="20" t="s">
        <v>51</v>
      </c>
      <c r="B207" s="2" t="s">
        <v>63</v>
      </c>
      <c r="C207" s="23" t="s">
        <v>16</v>
      </c>
      <c r="D207" s="225"/>
      <c r="E207" s="25">
        <v>16</v>
      </c>
      <c r="F207" s="6">
        <v>62.436999999999998</v>
      </c>
      <c r="G207" s="6">
        <v>0.01</v>
      </c>
      <c r="H207" s="6">
        <v>23.088999999999999</v>
      </c>
      <c r="I207" s="6">
        <v>9.9000000000000005E-2</v>
      </c>
      <c r="J207" s="6">
        <v>0</v>
      </c>
      <c r="K207" s="6">
        <v>0</v>
      </c>
      <c r="L207" s="6">
        <v>0</v>
      </c>
      <c r="M207" s="6">
        <v>4.2430000000000003</v>
      </c>
      <c r="N207" s="6">
        <v>9.2260000000000009</v>
      </c>
      <c r="O207" s="6">
        <v>0.39200000000000002</v>
      </c>
      <c r="P207" s="6">
        <v>4.0000000000000001E-3</v>
      </c>
      <c r="Q207" s="6">
        <v>0</v>
      </c>
      <c r="R207" s="6">
        <v>99.5</v>
      </c>
      <c r="S207" s="6">
        <v>19.829665953957722</v>
      </c>
      <c r="T207" s="6">
        <v>78.001548991771415</v>
      </c>
      <c r="U207" s="6">
        <v>2.1404066933756196</v>
      </c>
    </row>
    <row r="208" spans="1:21" x14ac:dyDescent="0.3">
      <c r="A208" s="20" t="s">
        <v>51</v>
      </c>
      <c r="B208" s="2" t="s">
        <v>63</v>
      </c>
      <c r="C208" s="23" t="s">
        <v>38</v>
      </c>
      <c r="D208" s="225"/>
      <c r="E208" s="25">
        <v>16</v>
      </c>
      <c r="F208" s="6">
        <v>62.557000000000002</v>
      </c>
      <c r="G208" s="6">
        <v>4.2000000000000003E-2</v>
      </c>
      <c r="H208" s="6">
        <v>23.257000000000001</v>
      </c>
      <c r="I208" s="6">
        <v>0.13800000000000001</v>
      </c>
      <c r="J208" s="6">
        <v>0</v>
      </c>
      <c r="K208" s="6">
        <v>5.0000000000000001E-3</v>
      </c>
      <c r="L208" s="6">
        <v>1E-3</v>
      </c>
      <c r="M208" s="6">
        <v>4.3680000000000003</v>
      </c>
      <c r="N208" s="6">
        <v>8.9</v>
      </c>
      <c r="O208" s="6">
        <v>0.39200000000000002</v>
      </c>
      <c r="P208" s="6">
        <v>0</v>
      </c>
      <c r="Q208" s="6">
        <v>0</v>
      </c>
      <c r="R208" s="6">
        <v>99.66</v>
      </c>
      <c r="S208" s="6">
        <v>20.867293013190849</v>
      </c>
      <c r="T208" s="6">
        <v>76.915321128667529</v>
      </c>
      <c r="U208" s="6">
        <v>2.1879096028922467</v>
      </c>
    </row>
    <row r="209" spans="1:21" x14ac:dyDescent="0.3">
      <c r="A209" s="20" t="s">
        <v>51</v>
      </c>
      <c r="B209" s="2" t="s">
        <v>63</v>
      </c>
      <c r="C209" s="23" t="s">
        <v>38</v>
      </c>
      <c r="D209" s="225"/>
      <c r="E209" s="25">
        <v>16</v>
      </c>
      <c r="F209" s="6">
        <v>63.944000000000003</v>
      </c>
      <c r="G209" s="6">
        <v>0</v>
      </c>
      <c r="H209" s="6">
        <v>23.753</v>
      </c>
      <c r="I209" s="6">
        <v>6.5000000000000002E-2</v>
      </c>
      <c r="J209" s="6">
        <v>1.6E-2</v>
      </c>
      <c r="K209" s="6">
        <v>0.02</v>
      </c>
      <c r="L209" s="6">
        <v>0.01</v>
      </c>
      <c r="M209" s="6">
        <v>4.3630000000000004</v>
      </c>
      <c r="N209" s="6">
        <v>6.6390000000000002</v>
      </c>
      <c r="O209" s="6">
        <v>0.36899999999999999</v>
      </c>
      <c r="P209" s="6">
        <v>2.9000000000000001E-2</v>
      </c>
      <c r="Q209" s="6">
        <v>4.0000000000000001E-3</v>
      </c>
      <c r="R209" s="6">
        <v>99.210999999999999</v>
      </c>
      <c r="S209" s="6">
        <v>25.956769719033911</v>
      </c>
      <c r="T209" s="6">
        <v>71.444370246885697</v>
      </c>
      <c r="U209" s="6">
        <v>2.5645558795693546</v>
      </c>
    </row>
    <row r="210" spans="1:21" x14ac:dyDescent="0.3">
      <c r="A210" s="20" t="s">
        <v>51</v>
      </c>
      <c r="B210" s="2" t="s">
        <v>63</v>
      </c>
      <c r="C210" s="23" t="s">
        <v>37</v>
      </c>
      <c r="D210" s="226" t="s">
        <v>77</v>
      </c>
      <c r="E210" s="25">
        <v>16</v>
      </c>
      <c r="F210" s="6">
        <v>53.529000000000003</v>
      </c>
      <c r="G210" s="6">
        <v>0</v>
      </c>
      <c r="H210" s="6">
        <v>29.172999999999998</v>
      </c>
      <c r="I210" s="6">
        <v>0.216</v>
      </c>
      <c r="J210" s="6">
        <v>2.1999999999999999E-2</v>
      </c>
      <c r="K210" s="6">
        <v>7.0000000000000001E-3</v>
      </c>
      <c r="L210" s="6">
        <v>2.1999999999999999E-2</v>
      </c>
      <c r="M210" s="6">
        <v>11.571999999999999</v>
      </c>
      <c r="N210" s="6">
        <v>5.032</v>
      </c>
      <c r="O210" s="6">
        <v>0.16600000000000001</v>
      </c>
      <c r="P210" s="6">
        <v>5.0000000000000001E-3</v>
      </c>
      <c r="Q210" s="6">
        <v>0</v>
      </c>
      <c r="R210" s="6">
        <v>99.744</v>
      </c>
      <c r="S210" s="6">
        <v>55.441876832994133</v>
      </c>
      <c r="T210" s="6">
        <v>43.585451099540471</v>
      </c>
      <c r="U210" s="6">
        <v>0.92860166334722483</v>
      </c>
    </row>
    <row r="211" spans="1:21" x14ac:dyDescent="0.3">
      <c r="A211" s="20" t="s">
        <v>51</v>
      </c>
      <c r="B211" s="2" t="s">
        <v>63</v>
      </c>
      <c r="C211" s="23" t="s">
        <v>37</v>
      </c>
      <c r="D211" s="227"/>
      <c r="E211" s="25">
        <v>16</v>
      </c>
      <c r="F211" s="6">
        <v>54.000999999999998</v>
      </c>
      <c r="G211" s="6">
        <v>0</v>
      </c>
      <c r="H211" s="6">
        <v>28.305</v>
      </c>
      <c r="I211" s="6">
        <v>0.23100000000000001</v>
      </c>
      <c r="J211" s="6">
        <v>3.0000000000000001E-3</v>
      </c>
      <c r="K211" s="6">
        <v>1.7000000000000001E-2</v>
      </c>
      <c r="L211" s="6">
        <v>1.6E-2</v>
      </c>
      <c r="M211" s="6">
        <v>10.439</v>
      </c>
      <c r="N211" s="6">
        <v>5.7759999999999998</v>
      </c>
      <c r="O211" s="6">
        <v>0.192</v>
      </c>
      <c r="P211" s="6">
        <v>0</v>
      </c>
      <c r="Q211" s="6">
        <v>1E-3</v>
      </c>
      <c r="R211" s="6">
        <v>98.980999999999995</v>
      </c>
      <c r="S211" s="6">
        <v>49.436219731469194</v>
      </c>
      <c r="T211" s="6">
        <v>49.457423368791552</v>
      </c>
      <c r="U211" s="6">
        <v>1.0617590889422011</v>
      </c>
    </row>
    <row r="212" spans="1:21" x14ac:dyDescent="0.3">
      <c r="A212" s="20" t="s">
        <v>51</v>
      </c>
      <c r="B212" s="2" t="s">
        <v>63</v>
      </c>
      <c r="C212" s="23" t="s">
        <v>37</v>
      </c>
      <c r="D212" s="227"/>
      <c r="E212" s="25">
        <v>16</v>
      </c>
      <c r="F212" s="6">
        <v>55.034999999999997</v>
      </c>
      <c r="G212" s="6">
        <v>0</v>
      </c>
      <c r="H212" s="6">
        <v>28.053000000000001</v>
      </c>
      <c r="I212" s="6">
        <v>0.255</v>
      </c>
      <c r="J212" s="6">
        <v>0</v>
      </c>
      <c r="K212" s="6">
        <v>2.5999999999999999E-2</v>
      </c>
      <c r="L212" s="6">
        <v>0</v>
      </c>
      <c r="M212" s="6">
        <v>9.8759999999999994</v>
      </c>
      <c r="N212" s="6">
        <v>5.9870000000000001</v>
      </c>
      <c r="O212" s="6">
        <v>0.20699999999999999</v>
      </c>
      <c r="P212" s="6">
        <v>5.0000000000000001E-3</v>
      </c>
      <c r="Q212" s="6">
        <v>5.0000000000000001E-3</v>
      </c>
      <c r="R212" s="6">
        <v>99.447999999999993</v>
      </c>
      <c r="S212" s="6">
        <v>47.13525431133489</v>
      </c>
      <c r="T212" s="6">
        <v>51.66659089910921</v>
      </c>
      <c r="U212" s="6">
        <v>1.153695902927119</v>
      </c>
    </row>
    <row r="213" spans="1:21" x14ac:dyDescent="0.3">
      <c r="A213" s="21" t="s">
        <v>51</v>
      </c>
      <c r="B213" s="13" t="s">
        <v>63</v>
      </c>
      <c r="C213" s="24" t="s">
        <v>37</v>
      </c>
      <c r="D213" s="228"/>
      <c r="E213" s="26">
        <v>16</v>
      </c>
      <c r="F213" s="14">
        <v>63.609000000000002</v>
      </c>
      <c r="G213" s="14">
        <v>2.4E-2</v>
      </c>
      <c r="H213" s="14">
        <v>23.276</v>
      </c>
      <c r="I213" s="14">
        <v>0.125</v>
      </c>
      <c r="J213" s="14">
        <v>0</v>
      </c>
      <c r="K213" s="14">
        <v>2.1999999999999999E-2</v>
      </c>
      <c r="L213" s="14">
        <v>4.0000000000000001E-3</v>
      </c>
      <c r="M213" s="14">
        <v>4.3440000000000003</v>
      </c>
      <c r="N213" s="14">
        <v>9.2949999999999999</v>
      </c>
      <c r="O213" s="14">
        <v>0.51400000000000001</v>
      </c>
      <c r="P213" s="14">
        <v>0</v>
      </c>
      <c r="Q213" s="14">
        <v>1E-3</v>
      </c>
      <c r="R213" s="14">
        <v>101.214</v>
      </c>
      <c r="S213" s="14">
        <v>19.958017306352005</v>
      </c>
      <c r="T213" s="14">
        <v>77.254429157961553</v>
      </c>
      <c r="U213" s="14">
        <v>2.7590372830441083</v>
      </c>
    </row>
    <row r="214" spans="1:21" x14ac:dyDescent="0.3">
      <c r="A214" s="2" t="s">
        <v>1270</v>
      </c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S214" s="7"/>
    </row>
  </sheetData>
  <mergeCells count="26">
    <mergeCell ref="D210:D213"/>
    <mergeCell ref="D153:D157"/>
    <mergeCell ref="D159:D163"/>
    <mergeCell ref="D164:D168"/>
    <mergeCell ref="D169:D183"/>
    <mergeCell ref="D184:D190"/>
    <mergeCell ref="D145:D151"/>
    <mergeCell ref="D191:D193"/>
    <mergeCell ref="D194:D205"/>
    <mergeCell ref="D206:D209"/>
    <mergeCell ref="D122:D144"/>
    <mergeCell ref="D31:D37"/>
    <mergeCell ref="D6:D13"/>
    <mergeCell ref="D15:D19"/>
    <mergeCell ref="D20:D30"/>
    <mergeCell ref="D38:D48"/>
    <mergeCell ref="D49:D53"/>
    <mergeCell ref="D55:D64"/>
    <mergeCell ref="D65:D72"/>
    <mergeCell ref="D73:D77"/>
    <mergeCell ref="D78:D83"/>
    <mergeCell ref="D84:D86"/>
    <mergeCell ref="D87:D91"/>
    <mergeCell ref="D92:D101"/>
    <mergeCell ref="D102:D119"/>
    <mergeCell ref="D120:D121"/>
  </mergeCells>
  <phoneticPr fontId="4" type="noConversion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52B8-D7D8-4EC7-A8CC-FEC9ADC0CAAE}">
  <dimension ref="A1:M32"/>
  <sheetViews>
    <sheetView zoomScaleNormal="100" workbookViewId="0">
      <selection activeCell="D19" sqref="D19"/>
    </sheetView>
  </sheetViews>
  <sheetFormatPr defaultColWidth="13.33203125" defaultRowHeight="15.6" x14ac:dyDescent="0.3"/>
  <cols>
    <col min="1" max="1" width="36" style="161" customWidth="1"/>
    <col min="2" max="4" width="22.77734375" style="161" customWidth="1"/>
    <col min="5" max="5" width="22.88671875" style="161" customWidth="1"/>
    <col min="6" max="7" width="22.77734375" style="161" customWidth="1"/>
    <col min="8" max="8" width="23.77734375" style="161" customWidth="1"/>
    <col min="9" max="10" width="22.77734375" style="161" customWidth="1"/>
    <col min="11" max="11" width="22.88671875" style="161" customWidth="1"/>
    <col min="12" max="12" width="23.109375" style="161" customWidth="1"/>
    <col min="13" max="16384" width="13.33203125" style="161"/>
  </cols>
  <sheetData>
    <row r="1" spans="1:12" x14ac:dyDescent="0.3">
      <c r="A1" s="137" t="s">
        <v>783</v>
      </c>
    </row>
    <row r="2" spans="1:12" x14ac:dyDescent="0.3">
      <c r="A2" s="137" t="s">
        <v>845</v>
      </c>
    </row>
    <row r="4" spans="1:12" ht="19.2" x14ac:dyDescent="0.4">
      <c r="A4" s="194"/>
      <c r="B4" s="173" t="s">
        <v>844</v>
      </c>
      <c r="C4" s="173" t="s">
        <v>843</v>
      </c>
      <c r="D4" s="173" t="s">
        <v>842</v>
      </c>
      <c r="E4" s="173" t="s">
        <v>826</v>
      </c>
      <c r="F4" s="173" t="s">
        <v>145</v>
      </c>
      <c r="G4" s="173" t="s">
        <v>144</v>
      </c>
      <c r="H4" s="173" t="s">
        <v>143</v>
      </c>
      <c r="I4" s="173" t="s">
        <v>841</v>
      </c>
      <c r="J4" s="173" t="s">
        <v>840</v>
      </c>
      <c r="K4" s="173" t="s">
        <v>839</v>
      </c>
      <c r="L4" s="188" t="s">
        <v>138</v>
      </c>
    </row>
    <row r="5" spans="1:12" x14ac:dyDescent="0.3">
      <c r="A5" s="172" t="s">
        <v>822</v>
      </c>
      <c r="B5" s="186" t="s">
        <v>821</v>
      </c>
      <c r="C5" s="186" t="s">
        <v>821</v>
      </c>
      <c r="D5" s="186" t="s">
        <v>821</v>
      </c>
      <c r="E5" s="186" t="s">
        <v>821</v>
      </c>
      <c r="F5" s="186" t="s">
        <v>821</v>
      </c>
      <c r="G5" s="186" t="s">
        <v>821</v>
      </c>
      <c r="H5" s="186" t="s">
        <v>821</v>
      </c>
      <c r="I5" s="186" t="s">
        <v>821</v>
      </c>
      <c r="J5" s="186" t="s">
        <v>821</v>
      </c>
      <c r="K5" s="186" t="s">
        <v>821</v>
      </c>
      <c r="L5" s="186" t="s">
        <v>821</v>
      </c>
    </row>
    <row r="6" spans="1:12" x14ac:dyDescent="0.3">
      <c r="A6" s="193" t="s">
        <v>838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77"/>
    </row>
    <row r="7" spans="1:12" x14ac:dyDescent="0.3">
      <c r="A7" s="1" t="s">
        <v>51</v>
      </c>
      <c r="B7" s="177">
        <v>75.83</v>
      </c>
      <c r="C7" s="177">
        <v>0.13</v>
      </c>
      <c r="D7" s="177">
        <v>12.22</v>
      </c>
      <c r="E7" s="177">
        <v>0.74</v>
      </c>
      <c r="F7" s="177">
        <v>0.01</v>
      </c>
      <c r="G7" s="177">
        <v>0.27</v>
      </c>
      <c r="H7" s="177">
        <v>0.88</v>
      </c>
      <c r="I7" s="177">
        <v>3.79</v>
      </c>
      <c r="J7" s="177">
        <v>5.57</v>
      </c>
      <c r="K7" s="177">
        <v>0.08</v>
      </c>
      <c r="L7" s="177">
        <f>SUM(B7:K7)</f>
        <v>99.52</v>
      </c>
    </row>
    <row r="8" spans="1:12" x14ac:dyDescent="0.3">
      <c r="A8" s="192" t="s">
        <v>837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</row>
    <row r="9" spans="1:12" x14ac:dyDescent="0.3">
      <c r="A9" s="184" t="s">
        <v>836</v>
      </c>
      <c r="B9" s="177">
        <v>53.13</v>
      </c>
      <c r="C9" s="177">
        <v>0.02</v>
      </c>
      <c r="D9" s="177">
        <v>29.26</v>
      </c>
      <c r="E9" s="177">
        <v>0.38</v>
      </c>
      <c r="F9" s="177">
        <v>0.01</v>
      </c>
      <c r="G9" s="177">
        <v>0.03</v>
      </c>
      <c r="H9" s="177">
        <v>12.28</v>
      </c>
      <c r="I9" s="177">
        <v>4.53</v>
      </c>
      <c r="J9" s="177">
        <v>0.19</v>
      </c>
      <c r="K9" s="177">
        <v>0.01</v>
      </c>
      <c r="L9" s="177">
        <f t="shared" ref="L9:L16" si="0">SUM(B9:K9)</f>
        <v>99.840000000000018</v>
      </c>
    </row>
    <row r="10" spans="1:12" x14ac:dyDescent="0.3">
      <c r="A10" s="184" t="s">
        <v>835</v>
      </c>
      <c r="B10" s="177">
        <v>39.130000000000003</v>
      </c>
      <c r="C10" s="177">
        <v>0.01</v>
      </c>
      <c r="D10" s="177">
        <v>0.01</v>
      </c>
      <c r="E10" s="177">
        <v>20.74</v>
      </c>
      <c r="F10" s="177">
        <v>0.41</v>
      </c>
      <c r="G10" s="177">
        <v>41.48</v>
      </c>
      <c r="H10" s="177">
        <v>0.04</v>
      </c>
      <c r="I10" s="177">
        <v>0.01</v>
      </c>
      <c r="J10" s="177">
        <v>0</v>
      </c>
      <c r="K10" s="177">
        <v>0.01</v>
      </c>
      <c r="L10" s="177">
        <f t="shared" si="0"/>
        <v>101.84000000000002</v>
      </c>
    </row>
    <row r="11" spans="1:12" x14ac:dyDescent="0.3">
      <c r="A11" s="184" t="s">
        <v>834</v>
      </c>
      <c r="B11" s="177">
        <v>44.3</v>
      </c>
      <c r="C11" s="177">
        <v>2.2200000000000002</v>
      </c>
      <c r="D11" s="177">
        <v>10.35</v>
      </c>
      <c r="E11" s="177">
        <v>13.02</v>
      </c>
      <c r="F11" s="177">
        <v>0.17</v>
      </c>
      <c r="G11" s="177">
        <v>14.15</v>
      </c>
      <c r="H11" s="177">
        <v>11.41</v>
      </c>
      <c r="I11" s="177">
        <v>1.93</v>
      </c>
      <c r="J11" s="177">
        <v>0.68</v>
      </c>
      <c r="K11" s="177">
        <v>0.02</v>
      </c>
      <c r="L11" s="177">
        <f t="shared" si="0"/>
        <v>98.250000000000014</v>
      </c>
    </row>
    <row r="12" spans="1:12" x14ac:dyDescent="0.3">
      <c r="A12" s="184" t="s">
        <v>833</v>
      </c>
      <c r="B12" s="177">
        <v>53.08</v>
      </c>
      <c r="C12" s="177">
        <v>0.2</v>
      </c>
      <c r="D12" s="177">
        <v>1.61</v>
      </c>
      <c r="E12" s="177">
        <v>6.81</v>
      </c>
      <c r="F12" s="177">
        <v>0.25</v>
      </c>
      <c r="G12" s="177">
        <v>15.7</v>
      </c>
      <c r="H12" s="177">
        <v>22.25</v>
      </c>
      <c r="I12" s="177">
        <v>0.25</v>
      </c>
      <c r="J12" s="177">
        <v>0.01</v>
      </c>
      <c r="K12" s="177">
        <v>0.01</v>
      </c>
      <c r="L12" s="177">
        <f t="shared" si="0"/>
        <v>100.17000000000002</v>
      </c>
    </row>
    <row r="13" spans="1:12" x14ac:dyDescent="0.3">
      <c r="A13" s="163" t="s">
        <v>111</v>
      </c>
      <c r="B13" s="177">
        <v>0.17</v>
      </c>
      <c r="C13" s="177">
        <v>0</v>
      </c>
      <c r="D13" s="177">
        <v>0.01</v>
      </c>
      <c r="E13" s="177">
        <v>0</v>
      </c>
      <c r="F13" s="177">
        <v>0</v>
      </c>
      <c r="G13" s="177">
        <v>0</v>
      </c>
      <c r="H13" s="177">
        <v>54.4</v>
      </c>
      <c r="I13" s="177">
        <v>0.1</v>
      </c>
      <c r="J13" s="177">
        <v>0.06</v>
      </c>
      <c r="K13" s="177">
        <v>39.35</v>
      </c>
      <c r="L13" s="177">
        <f t="shared" si="0"/>
        <v>94.09</v>
      </c>
    </row>
    <row r="14" spans="1:12" x14ac:dyDescent="0.3">
      <c r="A14" s="163" t="s">
        <v>832</v>
      </c>
      <c r="B14" s="177">
        <v>54.35</v>
      </c>
      <c r="C14" s="177">
        <v>0.16</v>
      </c>
      <c r="D14" s="177">
        <v>0.99</v>
      </c>
      <c r="E14" s="177">
        <v>18.13</v>
      </c>
      <c r="F14" s="177">
        <v>0.63</v>
      </c>
      <c r="G14" s="177">
        <v>25.55</v>
      </c>
      <c r="H14" s="177">
        <v>1.1200000000000001</v>
      </c>
      <c r="I14" s="177">
        <v>0.02</v>
      </c>
      <c r="J14" s="177">
        <v>0.01</v>
      </c>
      <c r="K14" s="177">
        <v>0.01</v>
      </c>
      <c r="L14" s="177">
        <f t="shared" si="0"/>
        <v>100.97</v>
      </c>
    </row>
    <row r="15" spans="1:12" x14ac:dyDescent="0.3">
      <c r="A15" s="163" t="s">
        <v>831</v>
      </c>
      <c r="B15" s="177">
        <v>37.69</v>
      </c>
      <c r="C15" s="177">
        <v>3.82</v>
      </c>
      <c r="D15" s="177">
        <v>14.06</v>
      </c>
      <c r="E15" s="177">
        <v>15.62</v>
      </c>
      <c r="F15" s="177">
        <v>0.32</v>
      </c>
      <c r="G15" s="177">
        <v>14.9</v>
      </c>
      <c r="H15" s="177">
        <v>0.08</v>
      </c>
      <c r="I15" s="177">
        <v>0.16</v>
      </c>
      <c r="J15" s="177">
        <v>8.9700000000000006</v>
      </c>
      <c r="K15" s="177">
        <v>0.01</v>
      </c>
      <c r="L15" s="177">
        <f t="shared" si="0"/>
        <v>95.63</v>
      </c>
    </row>
    <row r="16" spans="1:12" x14ac:dyDescent="0.3">
      <c r="A16" s="191" t="s">
        <v>830</v>
      </c>
      <c r="B16" s="183">
        <v>0.06</v>
      </c>
      <c r="C16" s="183">
        <v>2.09</v>
      </c>
      <c r="D16" s="183">
        <v>0.74</v>
      </c>
      <c r="E16" s="183">
        <v>95.91</v>
      </c>
      <c r="F16" s="183">
        <v>0.46</v>
      </c>
      <c r="G16" s="183">
        <v>0.49</v>
      </c>
      <c r="H16" s="183">
        <v>0</v>
      </c>
      <c r="I16" s="183">
        <v>0</v>
      </c>
      <c r="J16" s="183">
        <v>0</v>
      </c>
      <c r="K16" s="183">
        <v>0</v>
      </c>
      <c r="L16" s="183">
        <f t="shared" si="0"/>
        <v>99.749999999999986</v>
      </c>
    </row>
    <row r="17" spans="1:13" x14ac:dyDescent="0.3">
      <c r="A17" s="163"/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62"/>
    </row>
    <row r="18" spans="1:13" x14ac:dyDescent="0.3"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89"/>
    </row>
    <row r="19" spans="1:13" ht="18" x14ac:dyDescent="0.3">
      <c r="A19" s="175"/>
      <c r="B19" s="173" t="s">
        <v>829</v>
      </c>
      <c r="C19" s="173" t="s">
        <v>828</v>
      </c>
      <c r="D19" s="173" t="s">
        <v>827</v>
      </c>
      <c r="E19" s="173" t="s">
        <v>826</v>
      </c>
      <c r="F19" s="173" t="s">
        <v>145</v>
      </c>
      <c r="G19" s="173" t="s">
        <v>144</v>
      </c>
      <c r="H19" s="173" t="s">
        <v>143</v>
      </c>
      <c r="I19" s="173" t="s">
        <v>825</v>
      </c>
      <c r="J19" s="173" t="s">
        <v>824</v>
      </c>
      <c r="K19" s="173" t="s">
        <v>823</v>
      </c>
      <c r="L19" s="188" t="s">
        <v>138</v>
      </c>
    </row>
    <row r="20" spans="1:13" x14ac:dyDescent="0.3">
      <c r="A20" s="187" t="s">
        <v>822</v>
      </c>
      <c r="B20" s="186" t="s">
        <v>821</v>
      </c>
      <c r="C20" s="186" t="s">
        <v>821</v>
      </c>
      <c r="D20" s="186" t="s">
        <v>821</v>
      </c>
      <c r="E20" s="186" t="s">
        <v>821</v>
      </c>
      <c r="F20" s="186" t="s">
        <v>821</v>
      </c>
      <c r="G20" s="186" t="s">
        <v>821</v>
      </c>
      <c r="H20" s="186" t="s">
        <v>821</v>
      </c>
      <c r="I20" s="186" t="s">
        <v>821</v>
      </c>
      <c r="J20" s="186" t="s">
        <v>821</v>
      </c>
      <c r="K20" s="186" t="s">
        <v>821</v>
      </c>
      <c r="L20" s="186" t="s">
        <v>821</v>
      </c>
    </row>
    <row r="21" spans="1:13" x14ac:dyDescent="0.3">
      <c r="A21" s="179" t="s">
        <v>820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</row>
    <row r="22" spans="1:13" x14ac:dyDescent="0.3">
      <c r="A22" s="184" t="s">
        <v>819</v>
      </c>
      <c r="B22" s="177">
        <v>48.61</v>
      </c>
      <c r="C22" s="177">
        <v>0.59</v>
      </c>
      <c r="D22" s="177">
        <v>15.7</v>
      </c>
      <c r="E22" s="177">
        <v>10.16</v>
      </c>
      <c r="F22" s="177">
        <v>0.18</v>
      </c>
      <c r="G22" s="177">
        <v>7.86</v>
      </c>
      <c r="H22" s="177">
        <v>12.22</v>
      </c>
      <c r="I22" s="177">
        <v>2.3199999999999998</v>
      </c>
      <c r="J22" s="177">
        <v>0.99</v>
      </c>
      <c r="K22" s="177">
        <v>0.13</v>
      </c>
      <c r="L22" s="177">
        <f>SUM(B22:K22)</f>
        <v>98.759999999999991</v>
      </c>
    </row>
    <row r="23" spans="1:13" x14ac:dyDescent="0.3">
      <c r="A23" s="172" t="s">
        <v>818</v>
      </c>
      <c r="B23" s="183">
        <f t="shared" ref="B23:K23" si="1">B7*$B$30/100+B9*$C$30/100+B10*$D$30/100+B11*$E$30/100+B12*$F$30/100+B13*$G$30/100+B14*$H$30/100+B15*$I$30/100+B16*$J$30/100</f>
        <v>48.520699999999998</v>
      </c>
      <c r="C23" s="183">
        <f t="shared" si="1"/>
        <v>1.1248</v>
      </c>
      <c r="D23" s="183">
        <f t="shared" si="1"/>
        <v>15.125299999999999</v>
      </c>
      <c r="E23" s="183">
        <f t="shared" si="1"/>
        <v>9.6961999999999993</v>
      </c>
      <c r="F23" s="183">
        <f t="shared" si="1"/>
        <v>0.12380000000000002</v>
      </c>
      <c r="G23" s="183">
        <f t="shared" si="1"/>
        <v>8.1272999999999982</v>
      </c>
      <c r="H23" s="183">
        <f t="shared" si="1"/>
        <v>11.666199999999998</v>
      </c>
      <c r="I23" s="183">
        <f t="shared" si="1"/>
        <v>2.6039999999999996</v>
      </c>
      <c r="J23" s="183">
        <f t="shared" si="1"/>
        <v>1.1659000000000002</v>
      </c>
      <c r="K23" s="183">
        <f t="shared" si="1"/>
        <v>0.80759999999999998</v>
      </c>
      <c r="L23" s="177">
        <f>SUM(B23:K23)</f>
        <v>98.961799999999982</v>
      </c>
      <c r="M23" s="181"/>
    </row>
    <row r="24" spans="1:13" x14ac:dyDescent="0.3">
      <c r="A24" s="182" t="s">
        <v>817</v>
      </c>
      <c r="B24" s="167">
        <f t="shared" ref="B24:K24" si="2">B22-B23</f>
        <v>8.9300000000001489E-2</v>
      </c>
      <c r="C24" s="167">
        <f t="shared" si="2"/>
        <v>-0.53480000000000005</v>
      </c>
      <c r="D24" s="167">
        <f t="shared" si="2"/>
        <v>0.57469999999999999</v>
      </c>
      <c r="E24" s="167">
        <f t="shared" si="2"/>
        <v>0.46380000000000088</v>
      </c>
      <c r="F24" s="167">
        <f t="shared" si="2"/>
        <v>5.6199999999999972E-2</v>
      </c>
      <c r="G24" s="167">
        <f t="shared" si="2"/>
        <v>-0.26729999999999787</v>
      </c>
      <c r="H24" s="167">
        <f t="shared" si="2"/>
        <v>0.55380000000000251</v>
      </c>
      <c r="I24" s="167">
        <f t="shared" si="2"/>
        <v>-0.28399999999999981</v>
      </c>
      <c r="J24" s="167">
        <f t="shared" si="2"/>
        <v>-0.17590000000000017</v>
      </c>
      <c r="K24" s="167">
        <f t="shared" si="2"/>
        <v>-0.67759999999999998</v>
      </c>
      <c r="L24" s="167"/>
      <c r="M24" s="181"/>
    </row>
    <row r="25" spans="1:13" x14ac:dyDescent="0.3">
      <c r="A25" s="179"/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80"/>
    </row>
    <row r="26" spans="1:13" x14ac:dyDescent="0.3"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6"/>
    </row>
    <row r="27" spans="1:13" x14ac:dyDescent="0.3">
      <c r="A27" s="179"/>
      <c r="B27" s="178" t="s">
        <v>816</v>
      </c>
      <c r="C27" s="242" t="s">
        <v>815</v>
      </c>
      <c r="D27" s="242"/>
      <c r="E27" s="242"/>
      <c r="F27" s="242"/>
      <c r="G27" s="242"/>
      <c r="H27" s="242"/>
      <c r="I27" s="242"/>
      <c r="J27" s="242"/>
      <c r="K27" s="167"/>
      <c r="L27" s="177"/>
      <c r="M27" s="176"/>
    </row>
    <row r="28" spans="1:13" x14ac:dyDescent="0.3">
      <c r="A28" s="175" t="s">
        <v>814</v>
      </c>
      <c r="B28" s="174" t="s">
        <v>813</v>
      </c>
      <c r="C28" s="174" t="str">
        <f>$A9</f>
        <v>Plagioclase (An60)</v>
      </c>
      <c r="D28" s="174" t="str">
        <f>$A10</f>
        <v>Olivine (Fo78)</v>
      </c>
      <c r="E28" s="174" t="str">
        <f>$A11</f>
        <v>Amphibole (High Al)</v>
      </c>
      <c r="F28" s="174" t="str">
        <f>$A12</f>
        <v>Clinopyroxene (Mg#81)</v>
      </c>
      <c r="G28" s="174" t="str">
        <f>$A13</f>
        <v>Apatite</v>
      </c>
      <c r="H28" s="174" t="str">
        <f>$A14</f>
        <v>Orthopyroxene (Mg#72)</v>
      </c>
      <c r="I28" s="174" t="str">
        <f>$A15</f>
        <v>Biotite (Mg#63)</v>
      </c>
      <c r="J28" s="174" t="str">
        <f>$A16</f>
        <v>Magnetite</v>
      </c>
      <c r="K28" s="173" t="s">
        <v>138</v>
      </c>
      <c r="L28" s="173" t="s">
        <v>812</v>
      </c>
      <c r="M28" s="169"/>
    </row>
    <row r="29" spans="1:13" x14ac:dyDescent="0.3">
      <c r="A29" s="172"/>
      <c r="B29" s="171" t="s">
        <v>811</v>
      </c>
      <c r="C29" s="171" t="s">
        <v>811</v>
      </c>
      <c r="D29" s="171" t="s">
        <v>811</v>
      </c>
      <c r="E29" s="171" t="s">
        <v>811</v>
      </c>
      <c r="F29" s="171" t="s">
        <v>811</v>
      </c>
      <c r="G29" s="171" t="s">
        <v>811</v>
      </c>
      <c r="H29" s="171" t="s">
        <v>811</v>
      </c>
      <c r="I29" s="171" t="s">
        <v>811</v>
      </c>
      <c r="J29" s="171" t="s">
        <v>811</v>
      </c>
      <c r="K29" s="171" t="s">
        <v>811</v>
      </c>
      <c r="L29" s="170"/>
      <c r="M29" s="169"/>
    </row>
    <row r="30" spans="1:13" x14ac:dyDescent="0.3">
      <c r="A30" s="168" t="s">
        <v>46</v>
      </c>
      <c r="B30" s="167">
        <v>10</v>
      </c>
      <c r="C30" s="167">
        <v>31</v>
      </c>
      <c r="D30" s="167">
        <v>1</v>
      </c>
      <c r="E30" s="167">
        <v>41</v>
      </c>
      <c r="F30" s="167">
        <v>9</v>
      </c>
      <c r="G30" s="167">
        <v>2</v>
      </c>
      <c r="H30" s="167">
        <v>0</v>
      </c>
      <c r="I30" s="167">
        <v>3</v>
      </c>
      <c r="J30" s="167">
        <v>3</v>
      </c>
      <c r="K30" s="167">
        <f>SUM(B30:J30)</f>
        <v>100</v>
      </c>
      <c r="L30" s="166">
        <f>B24^2+C24^2+D24^2+E24^2+F24^2+G24^2+H24^2+I24^2+J24^2+K24^2</f>
        <v>1.7914168000000026</v>
      </c>
      <c r="M30" s="165"/>
    </row>
    <row r="31" spans="1:13" x14ac:dyDescent="0.3">
      <c r="A31" s="164"/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</row>
    <row r="32" spans="1:13" x14ac:dyDescent="0.3">
      <c r="A32" s="162"/>
    </row>
  </sheetData>
  <mergeCells count="1">
    <mergeCell ref="C27:J27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4E26-A014-4AA4-8853-A60240E66B20}">
  <dimension ref="A1:BS576"/>
  <sheetViews>
    <sheetView zoomScaleNormal="100" workbookViewId="0">
      <pane ySplit="3" topLeftCell="A4" activePane="bottomLeft" state="frozen"/>
      <selection pane="bottomLeft" activeCell="A5" sqref="A5"/>
    </sheetView>
  </sheetViews>
  <sheetFormatPr defaultColWidth="9.109375" defaultRowHeight="15.6" x14ac:dyDescent="0.3"/>
  <cols>
    <col min="1" max="1" width="15.33203125" style="2" customWidth="1"/>
    <col min="2" max="2" width="66.88671875" style="2" customWidth="1"/>
    <col min="3" max="3" width="15.6640625" style="1" customWidth="1"/>
    <col min="4" max="4" width="15.109375" style="195" customWidth="1"/>
    <col min="5" max="5" width="26.44140625" style="195" customWidth="1"/>
    <col min="6" max="19" width="10.109375" style="2" customWidth="1"/>
    <col min="20" max="20" width="20" style="2" customWidth="1"/>
    <col min="21" max="21" width="10.44140625" style="7" customWidth="1"/>
    <col min="22" max="25" width="7.88671875" style="2" customWidth="1"/>
    <col min="26" max="26" width="9.5546875" style="2" customWidth="1"/>
    <col min="27" max="27" width="7.88671875" style="2" customWidth="1"/>
    <col min="28" max="28" width="9.109375" style="2"/>
    <col min="29" max="39" width="7.88671875" style="2" customWidth="1"/>
    <col min="40" max="40" width="7.88671875" style="6" customWidth="1"/>
    <col min="41" max="41" width="7.88671875" style="2" customWidth="1"/>
    <col min="42" max="42" width="9.44140625" style="2" customWidth="1"/>
    <col min="43" max="49" width="7.88671875" style="2" customWidth="1"/>
    <col min="50" max="50" width="9.44140625" style="2" customWidth="1"/>
    <col min="51" max="53" width="7.88671875" style="2" customWidth="1"/>
    <col min="54" max="54" width="11.5546875" style="2" customWidth="1"/>
    <col min="55" max="63" width="7.88671875" style="2" customWidth="1"/>
    <col min="64" max="71" width="9.109375" style="6"/>
    <col min="72" max="16384" width="9.109375" style="2"/>
  </cols>
  <sheetData>
    <row r="1" spans="1:71" x14ac:dyDescent="0.3">
      <c r="A1" s="2" t="s">
        <v>1256</v>
      </c>
    </row>
    <row r="2" spans="1:71" ht="19.8" x14ac:dyDescent="0.4">
      <c r="F2" s="158" t="s">
        <v>510</v>
      </c>
      <c r="G2" s="158" t="s">
        <v>508</v>
      </c>
      <c r="H2" s="158" t="s">
        <v>507</v>
      </c>
      <c r="I2" s="158" t="s">
        <v>506</v>
      </c>
      <c r="J2" s="158" t="s">
        <v>1283</v>
      </c>
      <c r="K2" s="158" t="s">
        <v>145</v>
      </c>
      <c r="L2" s="158" t="s">
        <v>144</v>
      </c>
      <c r="M2" s="158" t="s">
        <v>143</v>
      </c>
      <c r="N2" s="158" t="s">
        <v>505</v>
      </c>
      <c r="O2" s="158" t="s">
        <v>504</v>
      </c>
      <c r="P2" s="159" t="s">
        <v>509</v>
      </c>
      <c r="Q2" s="158" t="s">
        <v>503</v>
      </c>
      <c r="R2" s="158" t="s">
        <v>139</v>
      </c>
      <c r="S2" s="158" t="s">
        <v>138</v>
      </c>
      <c r="U2" s="159" t="s">
        <v>136</v>
      </c>
      <c r="V2" s="158" t="s">
        <v>733</v>
      </c>
      <c r="W2" s="158" t="s">
        <v>302</v>
      </c>
      <c r="X2" s="158" t="s">
        <v>297</v>
      </c>
      <c r="Y2" s="158" t="s">
        <v>306</v>
      </c>
      <c r="Z2" s="158" t="s">
        <v>135</v>
      </c>
      <c r="AA2" s="158" t="s">
        <v>299</v>
      </c>
      <c r="AB2" s="158" t="s">
        <v>305</v>
      </c>
      <c r="AC2" s="158" t="s">
        <v>290</v>
      </c>
      <c r="AD2" s="158" t="s">
        <v>288</v>
      </c>
      <c r="AE2" s="158" t="s">
        <v>293</v>
      </c>
      <c r="AF2" s="158" t="s">
        <v>134</v>
      </c>
      <c r="AG2" s="158" t="s">
        <v>292</v>
      </c>
      <c r="AH2" s="158" t="s">
        <v>284</v>
      </c>
      <c r="AI2" s="158" t="s">
        <v>289</v>
      </c>
      <c r="AJ2" s="158" t="s">
        <v>298</v>
      </c>
      <c r="AK2" s="61" t="s">
        <v>308</v>
      </c>
      <c r="AL2" s="158" t="s">
        <v>285</v>
      </c>
      <c r="AM2" s="158" t="s">
        <v>304</v>
      </c>
      <c r="AN2" s="159" t="s">
        <v>133</v>
      </c>
      <c r="AO2" s="158" t="s">
        <v>295</v>
      </c>
      <c r="AP2" s="158" t="s">
        <v>132</v>
      </c>
      <c r="AQ2" s="158" t="s">
        <v>131</v>
      </c>
      <c r="AR2" s="158" t="s">
        <v>296</v>
      </c>
      <c r="AS2" s="158" t="s">
        <v>130</v>
      </c>
      <c r="AT2" s="158" t="s">
        <v>300</v>
      </c>
      <c r="AU2" s="158" t="s">
        <v>307</v>
      </c>
      <c r="AV2" s="158" t="s">
        <v>294</v>
      </c>
      <c r="AW2" s="158" t="s">
        <v>301</v>
      </c>
      <c r="AX2" s="158" t="s">
        <v>129</v>
      </c>
      <c r="AY2" s="158" t="s">
        <v>283</v>
      </c>
      <c r="AZ2" s="158" t="s">
        <v>291</v>
      </c>
      <c r="BA2" s="158" t="s">
        <v>128</v>
      </c>
      <c r="BB2" s="158" t="s">
        <v>502</v>
      </c>
      <c r="BC2" s="158" t="s">
        <v>281</v>
      </c>
      <c r="BD2" s="158" t="s">
        <v>287</v>
      </c>
      <c r="BE2" s="158" t="s">
        <v>280</v>
      </c>
      <c r="BF2" s="158" t="s">
        <v>127</v>
      </c>
      <c r="BG2" s="158" t="s">
        <v>282</v>
      </c>
      <c r="BH2" s="158" t="s">
        <v>125</v>
      </c>
      <c r="BI2" s="158" t="s">
        <v>286</v>
      </c>
      <c r="BJ2" s="158" t="s">
        <v>124</v>
      </c>
      <c r="BK2" s="158" t="s">
        <v>123</v>
      </c>
    </row>
    <row r="3" spans="1:71" s="49" customFormat="1" ht="19.8" x14ac:dyDescent="0.4">
      <c r="A3" s="157" t="s">
        <v>1</v>
      </c>
      <c r="B3" s="157" t="s">
        <v>61</v>
      </c>
      <c r="C3" s="157" t="s">
        <v>511</v>
      </c>
      <c r="D3" s="210" t="s">
        <v>642</v>
      </c>
      <c r="E3" s="210" t="s">
        <v>1255</v>
      </c>
      <c r="F3" s="49" t="s">
        <v>137</v>
      </c>
      <c r="G3" s="49" t="s">
        <v>137</v>
      </c>
      <c r="H3" s="49" t="s">
        <v>137</v>
      </c>
      <c r="I3" s="49" t="s">
        <v>137</v>
      </c>
      <c r="J3" s="49" t="s">
        <v>137</v>
      </c>
      <c r="K3" s="49" t="s">
        <v>137</v>
      </c>
      <c r="L3" s="49" t="s">
        <v>137</v>
      </c>
      <c r="M3" s="49" t="s">
        <v>137</v>
      </c>
      <c r="N3" s="49" t="s">
        <v>137</v>
      </c>
      <c r="O3" s="49" t="s">
        <v>137</v>
      </c>
      <c r="P3" s="49" t="s">
        <v>137</v>
      </c>
      <c r="Q3" s="49" t="s">
        <v>137</v>
      </c>
      <c r="R3" s="49" t="s">
        <v>137</v>
      </c>
      <c r="S3" s="49" t="s">
        <v>137</v>
      </c>
      <c r="T3" s="157" t="s">
        <v>1254</v>
      </c>
      <c r="U3" s="49" t="s">
        <v>122</v>
      </c>
      <c r="V3" s="49" t="s">
        <v>122</v>
      </c>
      <c r="W3" s="49" t="s">
        <v>122</v>
      </c>
      <c r="X3" s="49" t="s">
        <v>122</v>
      </c>
      <c r="Y3" s="49" t="s">
        <v>122</v>
      </c>
      <c r="Z3" s="49" t="s">
        <v>122</v>
      </c>
      <c r="AA3" s="49" t="s">
        <v>122</v>
      </c>
      <c r="AB3" s="49" t="s">
        <v>122</v>
      </c>
      <c r="AC3" s="49" t="s">
        <v>122</v>
      </c>
      <c r="AD3" s="49" t="s">
        <v>122</v>
      </c>
      <c r="AE3" s="49" t="s">
        <v>122</v>
      </c>
      <c r="AF3" s="49" t="s">
        <v>122</v>
      </c>
      <c r="AG3" s="49" t="s">
        <v>122</v>
      </c>
      <c r="AH3" s="49" t="s">
        <v>122</v>
      </c>
      <c r="AI3" s="49" t="s">
        <v>122</v>
      </c>
      <c r="AJ3" s="49" t="s">
        <v>122</v>
      </c>
      <c r="AK3" s="49" t="s">
        <v>122</v>
      </c>
      <c r="AL3" s="49" t="s">
        <v>122</v>
      </c>
      <c r="AM3" s="49" t="s">
        <v>122</v>
      </c>
      <c r="AN3" s="49" t="s">
        <v>122</v>
      </c>
      <c r="AO3" s="49" t="s">
        <v>122</v>
      </c>
      <c r="AP3" s="49" t="s">
        <v>122</v>
      </c>
      <c r="AQ3" s="49" t="s">
        <v>122</v>
      </c>
      <c r="AR3" s="49" t="s">
        <v>122</v>
      </c>
      <c r="AS3" s="49" t="s">
        <v>122</v>
      </c>
      <c r="AT3" s="49" t="s">
        <v>122</v>
      </c>
      <c r="AU3" s="49" t="s">
        <v>122</v>
      </c>
      <c r="AV3" s="49" t="s">
        <v>122</v>
      </c>
      <c r="AW3" s="49" t="s">
        <v>122</v>
      </c>
      <c r="AX3" s="49" t="s">
        <v>122</v>
      </c>
      <c r="AY3" s="49" t="s">
        <v>122</v>
      </c>
      <c r="AZ3" s="49" t="s">
        <v>122</v>
      </c>
      <c r="BA3" s="49" t="s">
        <v>122</v>
      </c>
      <c r="BB3" s="49" t="s">
        <v>122</v>
      </c>
      <c r="BC3" s="49" t="s">
        <v>122</v>
      </c>
      <c r="BD3" s="49" t="s">
        <v>122</v>
      </c>
      <c r="BE3" s="49" t="s">
        <v>122</v>
      </c>
      <c r="BF3" s="49" t="s">
        <v>122</v>
      </c>
      <c r="BG3" s="49" t="s">
        <v>122</v>
      </c>
      <c r="BH3" s="49" t="s">
        <v>122</v>
      </c>
      <c r="BI3" s="49" t="s">
        <v>122</v>
      </c>
      <c r="BJ3" s="49" t="s">
        <v>122</v>
      </c>
      <c r="BK3" s="49" t="s">
        <v>122</v>
      </c>
      <c r="BL3" s="31" t="s">
        <v>625</v>
      </c>
      <c r="BM3" s="31" t="s">
        <v>499</v>
      </c>
      <c r="BN3" s="31" t="s">
        <v>501</v>
      </c>
      <c r="BO3" s="31" t="s">
        <v>634</v>
      </c>
      <c r="BP3" s="8" t="s">
        <v>500</v>
      </c>
      <c r="BQ3" s="8" t="s">
        <v>275</v>
      </c>
      <c r="BR3" s="8" t="s">
        <v>267</v>
      </c>
      <c r="BS3" s="8" t="s">
        <v>273</v>
      </c>
    </row>
    <row r="4" spans="1:71" x14ac:dyDescent="0.3">
      <c r="A4" s="206" t="s">
        <v>1253</v>
      </c>
      <c r="B4" s="160"/>
      <c r="C4" s="209"/>
      <c r="D4" s="208"/>
      <c r="E4" s="208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207"/>
      <c r="Q4" s="160"/>
      <c r="R4" s="160"/>
      <c r="S4" s="160"/>
      <c r="T4" s="160"/>
      <c r="U4" s="207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3"/>
      <c r="AL4" s="160"/>
      <c r="AM4" s="160"/>
      <c r="AN4" s="207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</row>
    <row r="5" spans="1:71" x14ac:dyDescent="0.3">
      <c r="A5" s="2" t="s">
        <v>493</v>
      </c>
      <c r="B5" s="1" t="s">
        <v>56</v>
      </c>
      <c r="C5" s="1" t="s">
        <v>1248</v>
      </c>
      <c r="D5" s="195">
        <v>2.2000000000000002</v>
      </c>
      <c r="E5" s="195">
        <v>3</v>
      </c>
      <c r="F5" s="6">
        <v>48.81</v>
      </c>
      <c r="G5" s="6">
        <v>8.3030000000000008</v>
      </c>
      <c r="H5" s="6">
        <v>8.9659999999999993</v>
      </c>
      <c r="I5" s="6"/>
      <c r="J5" s="6">
        <f t="shared" ref="J5:J9" si="0">SUM(I5+(0.8998*H5))</f>
        <v>8.0676068000000001</v>
      </c>
      <c r="K5" s="6">
        <v>0.18229999999999999</v>
      </c>
      <c r="L5" s="6">
        <v>15.33</v>
      </c>
      <c r="M5" s="6">
        <v>16.350000000000001</v>
      </c>
      <c r="N5" s="6">
        <v>0.52700000000000002</v>
      </c>
      <c r="O5" s="6">
        <v>5.9589999999999997E-2</v>
      </c>
      <c r="P5" s="6">
        <v>0.2099</v>
      </c>
      <c r="Q5" s="6">
        <v>9.0499999999999997E-2</v>
      </c>
      <c r="R5" s="6">
        <v>0.97</v>
      </c>
      <c r="S5" s="6">
        <f>F5+P5+G5+J5+K5+L5+M5+N5+O5+Q5+R5</f>
        <v>98.899896800000008</v>
      </c>
      <c r="T5" s="6">
        <f t="shared" ref="T5:T35" si="1">H5/L5</f>
        <v>0.58486627527723412</v>
      </c>
      <c r="U5" s="6">
        <v>12.37</v>
      </c>
      <c r="V5" s="6"/>
      <c r="W5" s="6"/>
      <c r="X5" s="6">
        <v>1.589</v>
      </c>
      <c r="Y5" s="6">
        <v>69.459999999999994</v>
      </c>
      <c r="Z5" s="6">
        <v>688.3</v>
      </c>
      <c r="AA5" s="6">
        <v>6.9870000000000002E-2</v>
      </c>
      <c r="AB5" s="6">
        <v>63.12</v>
      </c>
      <c r="AC5" s="6">
        <v>1.127</v>
      </c>
      <c r="AD5" s="6">
        <v>0.70350000000000001</v>
      </c>
      <c r="AE5" s="6">
        <v>0.26850000000000002</v>
      </c>
      <c r="AF5" s="6">
        <v>9.3000000000000007</v>
      </c>
      <c r="AG5" s="6">
        <v>0.89790000000000003</v>
      </c>
      <c r="AH5" s="6">
        <v>0.2041</v>
      </c>
      <c r="AI5" s="6">
        <v>0.24390000000000001</v>
      </c>
      <c r="AJ5" s="6">
        <v>0.53610000000000002</v>
      </c>
      <c r="AK5" s="6">
        <v>3.2309999999999999</v>
      </c>
      <c r="AL5" s="6">
        <v>9.758E-2</v>
      </c>
      <c r="AM5" s="6">
        <v>0.11849999999999999</v>
      </c>
      <c r="AN5" s="6">
        <v>8.022E-2</v>
      </c>
      <c r="AO5" s="6">
        <v>1.706</v>
      </c>
      <c r="AP5" s="6">
        <v>144.69999999999999</v>
      </c>
      <c r="AQ5" s="6">
        <v>0.76339999999999997</v>
      </c>
      <c r="AR5" s="6">
        <v>0.29730000000000001</v>
      </c>
      <c r="AS5" s="6">
        <v>0.89329999999999998</v>
      </c>
      <c r="AT5" s="6">
        <v>7.9239999999999991E-2</v>
      </c>
      <c r="AU5" s="6">
        <v>82.72</v>
      </c>
      <c r="AV5" s="6">
        <v>0.65610000000000002</v>
      </c>
      <c r="AW5" s="6">
        <v>0.14649999999999999</v>
      </c>
      <c r="AX5" s="6">
        <v>152.5</v>
      </c>
      <c r="AY5" s="6">
        <v>7.4480000000000006E-3</v>
      </c>
      <c r="AZ5" s="6">
        <v>0.16839999999999999</v>
      </c>
      <c r="BA5" s="6">
        <v>4.7310000000000005E-2</v>
      </c>
      <c r="BB5" s="6">
        <v>1258.3178466518793</v>
      </c>
      <c r="BC5" s="6">
        <v>3.6990000000000002E-2</v>
      </c>
      <c r="BD5" s="6">
        <v>0.1023</v>
      </c>
      <c r="BE5" s="6">
        <v>4.5380000000000004E-2</v>
      </c>
      <c r="BF5" s="6">
        <v>180.1</v>
      </c>
      <c r="BG5" s="6">
        <v>2.8549999999999999E-2</v>
      </c>
      <c r="BH5" s="6">
        <v>5.7750000000000004</v>
      </c>
      <c r="BI5" s="6">
        <v>0.65229999999999999</v>
      </c>
      <c r="BJ5" s="6">
        <v>41.84</v>
      </c>
      <c r="BK5" s="6">
        <v>9.4</v>
      </c>
      <c r="BL5" s="6">
        <f>BA5/AJ5</f>
        <v>8.8248461108002246E-2</v>
      </c>
      <c r="BM5" s="6">
        <f>AC5/BI5/1.49</f>
        <v>1.159552106279587</v>
      </c>
      <c r="BN5" s="6">
        <f>AJ5/AV5/1.55</f>
        <v>0.52716196881867927</v>
      </c>
      <c r="BO5" s="6">
        <f>AJ5/BI5/1.39</f>
        <v>0.59126698334724836</v>
      </c>
      <c r="BP5" s="6">
        <v>0.67666547430459745</v>
      </c>
      <c r="BQ5" s="6">
        <v>1.0669569512378518</v>
      </c>
      <c r="BR5" s="6">
        <v>23.074053348255919</v>
      </c>
      <c r="BS5" s="6">
        <v>0.14963626189143817</v>
      </c>
    </row>
    <row r="6" spans="1:71" x14ac:dyDescent="0.3">
      <c r="A6" s="2" t="s">
        <v>345</v>
      </c>
      <c r="B6" s="1" t="s">
        <v>58</v>
      </c>
      <c r="C6" s="1" t="s">
        <v>1248</v>
      </c>
      <c r="D6" s="195">
        <v>2.2000000000000002</v>
      </c>
      <c r="E6" s="195">
        <v>3</v>
      </c>
      <c r="F6" s="6">
        <v>47.9</v>
      </c>
      <c r="G6" s="6">
        <v>8.0169999999999995</v>
      </c>
      <c r="H6" s="6">
        <v>9.984</v>
      </c>
      <c r="I6" s="6"/>
      <c r="J6" s="6">
        <f t="shared" si="0"/>
        <v>8.983603200000001</v>
      </c>
      <c r="K6" s="6">
        <v>0.2054</v>
      </c>
      <c r="L6" s="6">
        <v>14.94</v>
      </c>
      <c r="M6" s="6">
        <v>16.61</v>
      </c>
      <c r="N6" s="6">
        <v>0.92500000000000004</v>
      </c>
      <c r="O6" s="6">
        <v>0.12529999999999999</v>
      </c>
      <c r="P6" s="6">
        <v>0.36549999999999999</v>
      </c>
      <c r="Q6" s="6">
        <v>0.104</v>
      </c>
      <c r="R6" s="6">
        <v>0.59</v>
      </c>
      <c r="S6" s="6">
        <f t="shared" ref="S6:S68" si="2">F6+P6+G6+J6+K6+L6+M6+N6+O6+Q6+R6</f>
        <v>98.765803199999993</v>
      </c>
      <c r="T6" s="6">
        <f t="shared" si="1"/>
        <v>0.66827309236947796</v>
      </c>
      <c r="U6" s="6">
        <v>156</v>
      </c>
      <c r="V6" s="6"/>
      <c r="W6" s="6"/>
      <c r="X6" s="6">
        <v>12.12</v>
      </c>
      <c r="Y6" s="6">
        <v>17.46</v>
      </c>
      <c r="Z6" s="6">
        <v>130.1</v>
      </c>
      <c r="AA6" s="6">
        <v>1.6469999999999999E-2</v>
      </c>
      <c r="AB6" s="6">
        <v>4.0430000000000001</v>
      </c>
      <c r="AC6" s="6">
        <v>2.782</v>
      </c>
      <c r="AD6" s="6">
        <v>1.7849999999999999</v>
      </c>
      <c r="AE6" s="6">
        <v>0.94699999999999995</v>
      </c>
      <c r="AF6" s="6">
        <v>8</v>
      </c>
      <c r="AG6" s="6">
        <v>2.5179999999999998</v>
      </c>
      <c r="AH6" s="6">
        <v>0.59570000000000001</v>
      </c>
      <c r="AI6" s="6">
        <v>0.59410000000000007</v>
      </c>
      <c r="AJ6" s="6">
        <v>5.2759999999999998</v>
      </c>
      <c r="AK6" s="6">
        <v>0.68179999999999996</v>
      </c>
      <c r="AL6" s="6">
        <v>0.25440000000000002</v>
      </c>
      <c r="AM6" s="6">
        <v>0.25119999999999998</v>
      </c>
      <c r="AN6" s="6">
        <v>1.6379999999999999</v>
      </c>
      <c r="AO6" s="6">
        <v>8.39</v>
      </c>
      <c r="AP6" s="6">
        <v>45.95</v>
      </c>
      <c r="AQ6" s="6">
        <v>1.9259999999999999</v>
      </c>
      <c r="AR6" s="6">
        <v>1.7729999999999999</v>
      </c>
      <c r="AS6" s="6">
        <v>4.593</v>
      </c>
      <c r="AT6" s="6">
        <v>2.8840000000000001E-2</v>
      </c>
      <c r="AU6" s="6">
        <v>18.07</v>
      </c>
      <c r="AV6" s="6">
        <v>2.2650000000000001</v>
      </c>
      <c r="AW6" s="6">
        <v>0.59110000000000007</v>
      </c>
      <c r="AX6" s="6">
        <v>544.29999999999995</v>
      </c>
      <c r="AY6" s="6">
        <v>8.6489999999999997E-2</v>
      </c>
      <c r="AZ6" s="6">
        <v>0.42099999999999999</v>
      </c>
      <c r="BA6" s="6">
        <v>0.67359999999999998</v>
      </c>
      <c r="BB6" s="6">
        <v>2191.1156405491279</v>
      </c>
      <c r="BC6" s="6">
        <v>3.0280000000000001E-2</v>
      </c>
      <c r="BD6" s="6">
        <v>0.2611</v>
      </c>
      <c r="BE6" s="6">
        <v>0.25369999999999998</v>
      </c>
      <c r="BF6" s="6">
        <v>103</v>
      </c>
      <c r="BG6" s="6">
        <v>9.3170000000000003E-2</v>
      </c>
      <c r="BH6" s="6">
        <v>15.71</v>
      </c>
      <c r="BI6" s="6">
        <v>1.768</v>
      </c>
      <c r="BJ6" s="6">
        <v>20.83</v>
      </c>
      <c r="BK6" s="6">
        <v>21.1</v>
      </c>
      <c r="BL6" s="6">
        <f>BA6/AJ6</f>
        <v>0.12767247915087188</v>
      </c>
      <c r="BM6" s="6">
        <f>AC6/BI6/1.49</f>
        <v>1.0560600078957758</v>
      </c>
      <c r="BN6" s="6">
        <f>AJ6/AV6/1.55</f>
        <v>1.5028127892900376</v>
      </c>
      <c r="BO6" s="6">
        <v>2.146879781242879</v>
      </c>
      <c r="BP6" s="6">
        <v>1.9042232277526394</v>
      </c>
      <c r="BQ6" s="6">
        <v>1.2094547507258313</v>
      </c>
      <c r="BR6" s="6">
        <v>29.567854435178166</v>
      </c>
      <c r="BS6" s="6">
        <v>0.31046247156937073</v>
      </c>
    </row>
    <row r="7" spans="1:71" x14ac:dyDescent="0.3">
      <c r="A7" s="2" t="s">
        <v>1252</v>
      </c>
      <c r="B7" s="1" t="s">
        <v>1261</v>
      </c>
      <c r="C7" s="1" t="s">
        <v>1248</v>
      </c>
      <c r="D7" s="195">
        <v>2.2000000000000002</v>
      </c>
      <c r="E7" s="195">
        <v>3</v>
      </c>
      <c r="F7" s="6">
        <v>57.56</v>
      </c>
      <c r="G7" s="6">
        <v>17.64</v>
      </c>
      <c r="H7" s="6">
        <v>3.4510000000000001</v>
      </c>
      <c r="I7" s="6"/>
      <c r="J7" s="6">
        <f t="shared" si="0"/>
        <v>3.1052098000000004</v>
      </c>
      <c r="K7" s="6">
        <v>8.2659999999999997E-2</v>
      </c>
      <c r="L7" s="6">
        <v>4.952</v>
      </c>
      <c r="M7" s="6">
        <v>8.4749999999999996</v>
      </c>
      <c r="N7" s="6">
        <v>5.431</v>
      </c>
      <c r="O7" s="6">
        <v>0.41660000000000003</v>
      </c>
      <c r="P7" s="6">
        <v>0.78700000000000003</v>
      </c>
      <c r="Q7" s="6">
        <v>0.2041</v>
      </c>
      <c r="R7" s="6">
        <v>0.84</v>
      </c>
      <c r="S7" s="6">
        <f t="shared" si="2"/>
        <v>99.493569799999989</v>
      </c>
      <c r="T7" s="6">
        <f t="shared" si="1"/>
        <v>0.69689014539579974</v>
      </c>
      <c r="U7" s="6">
        <v>23.38</v>
      </c>
      <c r="V7" s="6"/>
      <c r="W7" s="6"/>
      <c r="X7" s="6">
        <v>3.2440000000000002</v>
      </c>
      <c r="Y7" s="6">
        <v>56.15</v>
      </c>
      <c r="Z7" s="6">
        <v>685.1</v>
      </c>
      <c r="AA7" s="6">
        <v>6.898E-2</v>
      </c>
      <c r="AB7" s="6">
        <v>20.25</v>
      </c>
      <c r="AC7" s="6">
        <v>1.82</v>
      </c>
      <c r="AD7" s="6">
        <v>1.1459999999999999</v>
      </c>
      <c r="AE7" s="6">
        <v>0.3856</v>
      </c>
      <c r="AF7" s="6">
        <v>14</v>
      </c>
      <c r="AG7" s="6">
        <v>1.4710000000000001</v>
      </c>
      <c r="AH7" s="6">
        <v>0.47660000000000002</v>
      </c>
      <c r="AI7" s="6">
        <v>0.3866</v>
      </c>
      <c r="AJ7" s="6">
        <v>1.0980000000000001</v>
      </c>
      <c r="AK7" s="6">
        <v>6.9870000000000001</v>
      </c>
      <c r="AL7" s="6">
        <v>0.15819999999999998</v>
      </c>
      <c r="AM7" s="6">
        <v>0.15669999999999998</v>
      </c>
      <c r="AN7" s="6">
        <v>0.17749999999999999</v>
      </c>
      <c r="AO7" s="6">
        <v>3.0790000000000002</v>
      </c>
      <c r="AP7" s="6">
        <v>125</v>
      </c>
      <c r="AQ7" s="6">
        <v>0.53460000000000008</v>
      </c>
      <c r="AR7" s="6">
        <v>0.56389999999999996</v>
      </c>
      <c r="AS7" s="6">
        <v>1.8660000000000001</v>
      </c>
      <c r="AT7" s="6">
        <v>3.9670000000000004E-2</v>
      </c>
      <c r="AU7" s="6">
        <v>79.2</v>
      </c>
      <c r="AV7" s="6">
        <v>1.103</v>
      </c>
      <c r="AW7" s="6">
        <v>0.26130000000000003</v>
      </c>
      <c r="AX7" s="6">
        <v>144.69999999999999</v>
      </c>
      <c r="AY7" s="6">
        <v>1.289E-2</v>
      </c>
      <c r="AZ7" s="6">
        <v>0.2651</v>
      </c>
      <c r="BA7" s="6">
        <v>0.13369999999999999</v>
      </c>
      <c r="BB7" s="6">
        <v>4717.9425693903249</v>
      </c>
      <c r="BC7" s="6">
        <v>2.111E-2</v>
      </c>
      <c r="BD7" s="6">
        <v>0.16250000000000001</v>
      </c>
      <c r="BE7" s="6">
        <v>7.3520000000000002E-2</v>
      </c>
      <c r="BF7" s="6">
        <v>244.9</v>
      </c>
      <c r="BG7" s="6">
        <v>6.4620000000000011E-2</v>
      </c>
      <c r="BH7" s="6">
        <v>9.673</v>
      </c>
      <c r="BI7" s="6">
        <v>1.0860000000000001</v>
      </c>
      <c r="BJ7" s="6">
        <v>48.1</v>
      </c>
      <c r="BK7" s="6">
        <v>50.2</v>
      </c>
      <c r="BL7" s="6">
        <f>BA7/AJ7</f>
        <v>0.12176684881602912</v>
      </c>
      <c r="BM7" s="6">
        <f>AC7/BI7/1.49</f>
        <v>1.1247481676492763</v>
      </c>
      <c r="BN7" s="6">
        <f>AJ7/AV7/1.55</f>
        <v>0.64223671511712932</v>
      </c>
      <c r="BO7" s="6">
        <v>0.7273739019833857</v>
      </c>
      <c r="BP7" s="6">
        <v>0.82975240433803976</v>
      </c>
      <c r="BQ7" s="6">
        <v>0.92330363310175112</v>
      </c>
      <c r="BR7" s="6">
        <v>21.29326047358834</v>
      </c>
      <c r="BS7" s="6">
        <v>0.16165755919854277</v>
      </c>
    </row>
    <row r="8" spans="1:71" x14ac:dyDescent="0.3">
      <c r="A8" s="2" t="s">
        <v>41</v>
      </c>
      <c r="B8" s="1" t="s">
        <v>56</v>
      </c>
      <c r="C8" s="1" t="s">
        <v>1248</v>
      </c>
      <c r="D8" s="195">
        <v>2.2000000000000002</v>
      </c>
      <c r="E8" s="195">
        <v>3</v>
      </c>
      <c r="F8" s="6">
        <v>48.34</v>
      </c>
      <c r="G8" s="6">
        <v>17.149999999999999</v>
      </c>
      <c r="H8" s="6">
        <v>6.9980000000000002</v>
      </c>
      <c r="I8" s="6"/>
      <c r="J8" s="6">
        <f t="shared" si="0"/>
        <v>6.2968004000000004</v>
      </c>
      <c r="K8" s="6">
        <v>0.13039999999999999</v>
      </c>
      <c r="L8" s="6">
        <v>10.55</v>
      </c>
      <c r="M8" s="6">
        <v>14.85</v>
      </c>
      <c r="N8" s="6">
        <v>1.06</v>
      </c>
      <c r="O8" s="6">
        <v>5.1310000000000001E-2</v>
      </c>
      <c r="P8" s="6">
        <v>0.1681</v>
      </c>
      <c r="Q8" s="6">
        <v>5.7799999999999997E-2</v>
      </c>
      <c r="R8" s="6">
        <v>0.49</v>
      </c>
      <c r="S8" s="6">
        <f t="shared" si="2"/>
        <v>99.144410399999984</v>
      </c>
      <c r="T8" s="6">
        <f t="shared" si="1"/>
        <v>0.66331753554502371</v>
      </c>
      <c r="U8" s="6">
        <v>19.7</v>
      </c>
      <c r="V8" s="6"/>
      <c r="W8" s="6">
        <v>6.1749999999999999E-2</v>
      </c>
      <c r="X8" s="6">
        <v>1.399</v>
      </c>
      <c r="Y8" s="6">
        <v>38.14</v>
      </c>
      <c r="Z8" s="6">
        <v>301.3</v>
      </c>
      <c r="AA8" s="6">
        <v>3.1550000000000002E-2</v>
      </c>
      <c r="AB8" s="6">
        <v>3.698</v>
      </c>
      <c r="AC8" s="6">
        <v>0.83399999999999996</v>
      </c>
      <c r="AD8" s="6">
        <v>0.53408199999999995</v>
      </c>
      <c r="AE8" s="6">
        <v>0.2394</v>
      </c>
      <c r="AF8" s="6">
        <v>12.7</v>
      </c>
      <c r="AG8" s="6">
        <v>0.63679999999999992</v>
      </c>
      <c r="AH8" s="6">
        <v>0.15630000000000002</v>
      </c>
      <c r="AI8" s="6">
        <v>0.1779</v>
      </c>
      <c r="AJ8" s="6">
        <v>0.56100000000000005</v>
      </c>
      <c r="AK8" s="6">
        <v>2.8479999999999999</v>
      </c>
      <c r="AL8" s="6">
        <v>8.1790000000000002E-2</v>
      </c>
      <c r="AM8" s="6">
        <v>5.7479999999999996E-2</v>
      </c>
      <c r="AN8" s="6">
        <v>4.7549999999999995E-2</v>
      </c>
      <c r="AO8" s="6">
        <v>1.2889999999999999</v>
      </c>
      <c r="AP8" s="6">
        <v>94.09</v>
      </c>
      <c r="AQ8" s="6">
        <v>0.42849999999999999</v>
      </c>
      <c r="AR8" s="6">
        <v>0.2364</v>
      </c>
      <c r="AS8" s="6">
        <v>0.54530000000000001</v>
      </c>
      <c r="AT8" s="6">
        <v>1.975E-2</v>
      </c>
      <c r="AU8" s="6">
        <v>41.9</v>
      </c>
      <c r="AV8" s="6">
        <v>0.45700000000000002</v>
      </c>
      <c r="AW8" s="6">
        <v>8.9279999999999998E-2</v>
      </c>
      <c r="AX8" s="6">
        <v>324.10000000000002</v>
      </c>
      <c r="AY8" s="6">
        <v>1.547E-3</v>
      </c>
      <c r="AZ8" s="6">
        <v>0.11559999999999999</v>
      </c>
      <c r="BA8" s="6">
        <v>2.2179999999999998E-2</v>
      </c>
      <c r="BB8" s="6">
        <v>1007.7333493195852</v>
      </c>
      <c r="BC8" s="6">
        <v>1.55E-2</v>
      </c>
      <c r="BD8" s="6">
        <v>7.8780000000000003E-2</v>
      </c>
      <c r="BE8" s="6">
        <v>3.4479999999999997E-2</v>
      </c>
      <c r="BF8" s="6">
        <v>125.3</v>
      </c>
      <c r="BG8" s="6"/>
      <c r="BH8" s="6">
        <v>4.3869999999999996</v>
      </c>
      <c r="BI8" s="6">
        <v>0.55289999999999995</v>
      </c>
      <c r="BJ8" s="6">
        <v>34.799999999999997</v>
      </c>
      <c r="BK8" s="6">
        <v>9.6</v>
      </c>
      <c r="BL8" s="6">
        <f>BA8/AJ8</f>
        <v>3.9536541889483058E-2</v>
      </c>
      <c r="BM8" s="6">
        <f>AC8/BI8/1.49</f>
        <v>1.0123558394359942</v>
      </c>
      <c r="BN8" s="6">
        <f>AJ8/AV8/1.55</f>
        <v>0.79198136514434958</v>
      </c>
      <c r="BO8" s="6">
        <v>0.72996404829473394</v>
      </c>
      <c r="BP8" s="6">
        <v>0.70285966921886622</v>
      </c>
      <c r="BQ8" s="6">
        <v>1.3535245286585875</v>
      </c>
      <c r="BR8" s="6">
        <v>35.115864527629228</v>
      </c>
      <c r="BS8" s="6">
        <v>8.4759358288770043E-2</v>
      </c>
    </row>
    <row r="9" spans="1:71" x14ac:dyDescent="0.3">
      <c r="A9" s="2" t="s">
        <v>39</v>
      </c>
      <c r="B9" s="1" t="s">
        <v>1251</v>
      </c>
      <c r="C9" s="1" t="s">
        <v>1248</v>
      </c>
      <c r="D9" s="195">
        <v>2.2000000000000002</v>
      </c>
      <c r="E9" s="195">
        <v>3</v>
      </c>
      <c r="F9" s="6">
        <v>45.03</v>
      </c>
      <c r="G9" s="6">
        <v>12.74</v>
      </c>
      <c r="H9" s="6">
        <v>11.5</v>
      </c>
      <c r="I9" s="6"/>
      <c r="J9" s="6">
        <f t="shared" si="0"/>
        <v>10.3477</v>
      </c>
      <c r="K9" s="6">
        <v>0.18429999999999999</v>
      </c>
      <c r="L9" s="6">
        <v>16.07</v>
      </c>
      <c r="M9" s="6">
        <v>11.99</v>
      </c>
      <c r="N9" s="6">
        <v>0.73</v>
      </c>
      <c r="O9" s="6">
        <v>0.14330000000000001</v>
      </c>
      <c r="P9" s="6">
        <v>0.14829999999999999</v>
      </c>
      <c r="Q9" s="6">
        <v>8.2799999999999999E-2</v>
      </c>
      <c r="R9" s="6">
        <v>1.1599999999999999</v>
      </c>
      <c r="S9" s="6">
        <f t="shared" si="2"/>
        <v>98.62639999999999</v>
      </c>
      <c r="T9" s="6">
        <f t="shared" si="1"/>
        <v>0.71561916614810206</v>
      </c>
      <c r="U9" s="6">
        <v>11.62</v>
      </c>
      <c r="V9" s="6"/>
      <c r="W9" s="6">
        <v>4.0840000000000001E-2</v>
      </c>
      <c r="X9" s="6">
        <v>1.254</v>
      </c>
      <c r="Y9" s="6">
        <v>75.930000000000007</v>
      </c>
      <c r="Z9" s="6">
        <v>158.30000000000001</v>
      </c>
      <c r="AA9" s="6">
        <v>3.6170000000000001E-2</v>
      </c>
      <c r="AB9" s="6">
        <v>14.88</v>
      </c>
      <c r="AC9" s="6">
        <v>0.89029999999999998</v>
      </c>
      <c r="AD9" s="6">
        <v>0.54795299999999991</v>
      </c>
      <c r="AE9" s="6">
        <v>0.23119999999999999</v>
      </c>
      <c r="AF9" s="6">
        <v>11.4</v>
      </c>
      <c r="AG9" s="6">
        <v>0.71499999999999997</v>
      </c>
      <c r="AH9" s="6">
        <v>0.16119999999999998</v>
      </c>
      <c r="AI9" s="6">
        <v>0.19519999999999998</v>
      </c>
      <c r="AJ9" s="6">
        <v>0.50429999999999997</v>
      </c>
      <c r="AK9" s="6">
        <v>1.3540000000000001</v>
      </c>
      <c r="AL9" s="6">
        <v>8.4540000000000004E-2</v>
      </c>
      <c r="AM9" s="6">
        <v>0.1061</v>
      </c>
      <c r="AN9" s="6">
        <v>4.6130000000000004E-2</v>
      </c>
      <c r="AO9" s="6">
        <v>1.2729999999999999</v>
      </c>
      <c r="AP9" s="6">
        <v>130.19999999999999</v>
      </c>
      <c r="AQ9" s="6">
        <v>0.25789999999999996</v>
      </c>
      <c r="AR9" s="6">
        <v>0.23130000000000001</v>
      </c>
      <c r="AS9" s="6">
        <v>0.71350000000000002</v>
      </c>
      <c r="AT9" s="6">
        <v>1.7340000000000001E-2</v>
      </c>
      <c r="AU9" s="6">
        <v>44.52</v>
      </c>
      <c r="AV9" s="6">
        <v>0.51</v>
      </c>
      <c r="AW9" s="6">
        <v>7.7870000000000009E-2</v>
      </c>
      <c r="AX9" s="6">
        <v>249.9</v>
      </c>
      <c r="AY9" s="6">
        <v>4.3029999999999995E-3</v>
      </c>
      <c r="AZ9" s="6">
        <v>0.13219999999999998</v>
      </c>
      <c r="BA9" s="6">
        <v>4.0320000000000002E-2</v>
      </c>
      <c r="BB9" s="6">
        <v>889.03542953060366</v>
      </c>
      <c r="BC9" s="6">
        <v>3.1100000000000003E-2</v>
      </c>
      <c r="BD9" s="6">
        <v>8.7529999999999997E-2</v>
      </c>
      <c r="BE9" s="6">
        <v>7.1999999999999995E-2</v>
      </c>
      <c r="BF9" s="6">
        <v>109.7</v>
      </c>
      <c r="BG9" s="6">
        <v>2.9460000000000003E-3</v>
      </c>
      <c r="BH9" s="6">
        <v>4.367</v>
      </c>
      <c r="BI9" s="6">
        <v>0.53289999999999993</v>
      </c>
      <c r="BJ9" s="6">
        <v>63.56</v>
      </c>
      <c r="BK9" s="6">
        <v>7.8</v>
      </c>
      <c r="BL9" s="6">
        <f>BA9/AJ9</f>
        <v>7.9952409280190373E-2</v>
      </c>
      <c r="BM9" s="6">
        <f>AC9/BI9/1.49</f>
        <v>1.1212549794023081</v>
      </c>
      <c r="BN9" s="6">
        <f>AJ9/AV9/1.55</f>
        <v>0.63795066413662238</v>
      </c>
      <c r="BO9" s="6">
        <v>0.68081395270347811</v>
      </c>
      <c r="BP9" s="6">
        <v>0.65365609557765691</v>
      </c>
      <c r="BQ9" s="6">
        <v>1.1677539167346904</v>
      </c>
      <c r="BR9" s="6">
        <v>23.041840174499306</v>
      </c>
      <c r="BS9" s="6">
        <v>9.1473329367440029E-2</v>
      </c>
    </row>
    <row r="10" spans="1:71" x14ac:dyDescent="0.3">
      <c r="A10" s="2" t="s">
        <v>40</v>
      </c>
      <c r="B10" s="1" t="s">
        <v>56</v>
      </c>
      <c r="C10" s="1" t="s">
        <v>385</v>
      </c>
      <c r="D10" s="195">
        <v>2.2000000000000002</v>
      </c>
      <c r="E10" s="195">
        <v>3</v>
      </c>
      <c r="F10" s="6">
        <v>48.89</v>
      </c>
      <c r="G10" s="6">
        <v>5.43</v>
      </c>
      <c r="H10" s="6">
        <v>3.28</v>
      </c>
      <c r="I10" s="6">
        <v>6.27</v>
      </c>
      <c r="J10" s="6">
        <f>SUM(I10+(0.8998*H10))</f>
        <v>9.2213440000000002</v>
      </c>
      <c r="K10" s="6">
        <v>0.2</v>
      </c>
      <c r="L10" s="6">
        <v>18.95</v>
      </c>
      <c r="M10" s="6">
        <v>14.62</v>
      </c>
      <c r="N10" s="6">
        <v>0.48</v>
      </c>
      <c r="O10" s="6">
        <v>0.02</v>
      </c>
      <c r="P10" s="6">
        <v>0.21</v>
      </c>
      <c r="Q10" s="6">
        <v>0.02</v>
      </c>
      <c r="R10" s="6"/>
      <c r="S10" s="6">
        <f t="shared" si="2"/>
        <v>98.041344000000009</v>
      </c>
      <c r="T10" s="6">
        <f t="shared" si="1"/>
        <v>0.17308707124010553</v>
      </c>
      <c r="U10" s="6">
        <v>10</v>
      </c>
      <c r="V10" s="6"/>
      <c r="W10" s="6"/>
      <c r="X10" s="6"/>
      <c r="Y10" s="6"/>
      <c r="Z10" s="6">
        <v>989</v>
      </c>
      <c r="AA10" s="6"/>
      <c r="AB10" s="6">
        <v>30</v>
      </c>
      <c r="AC10" s="6"/>
      <c r="AD10" s="6"/>
      <c r="AE10" s="6"/>
      <c r="AF10" s="6">
        <v>6</v>
      </c>
      <c r="AG10" s="6"/>
      <c r="AH10" s="6"/>
      <c r="AI10" s="6"/>
      <c r="AJ10" s="6"/>
      <c r="AK10" s="6"/>
      <c r="AL10" s="6"/>
      <c r="AM10" s="6"/>
      <c r="AO10" s="6"/>
      <c r="AP10" s="6">
        <v>223</v>
      </c>
      <c r="AQ10" s="6"/>
      <c r="AR10" s="6"/>
      <c r="AS10" s="6">
        <v>1</v>
      </c>
      <c r="AT10" s="6"/>
      <c r="AU10" s="6"/>
      <c r="AV10" s="6"/>
      <c r="AW10" s="6"/>
      <c r="AX10" s="6">
        <v>98</v>
      </c>
      <c r="AY10" s="6"/>
      <c r="AZ10" s="6"/>
      <c r="BA10" s="6"/>
      <c r="BB10" s="6">
        <f t="shared" ref="BB10:BB40" si="3">SUM((P10/1.6681)*10000)</f>
        <v>1258.9173310952581</v>
      </c>
      <c r="BC10" s="6"/>
      <c r="BD10" s="6"/>
      <c r="BE10" s="6"/>
      <c r="BF10" s="6">
        <v>138</v>
      </c>
      <c r="BG10" s="6"/>
      <c r="BH10" s="6">
        <v>8</v>
      </c>
      <c r="BI10" s="6"/>
      <c r="BJ10" s="6">
        <v>54</v>
      </c>
      <c r="BK10" s="6">
        <v>8</v>
      </c>
    </row>
    <row r="11" spans="1:71" x14ac:dyDescent="0.3">
      <c r="A11" s="2" t="s">
        <v>491</v>
      </c>
      <c r="B11" s="1" t="s">
        <v>56</v>
      </c>
      <c r="C11" s="1" t="s">
        <v>385</v>
      </c>
      <c r="D11" s="195">
        <v>2.2000000000000002</v>
      </c>
      <c r="E11" s="195">
        <v>3</v>
      </c>
      <c r="F11" s="6">
        <v>48.39</v>
      </c>
      <c r="G11" s="6">
        <v>3.91</v>
      </c>
      <c r="H11" s="6">
        <v>4.59</v>
      </c>
      <c r="I11" s="6">
        <v>5.32</v>
      </c>
      <c r="J11" s="6">
        <f t="shared" ref="J11:J74" si="4">SUM(I11+(0.8998*H11))</f>
        <v>9.4500820000000001</v>
      </c>
      <c r="K11" s="6">
        <v>0.19</v>
      </c>
      <c r="L11" s="6">
        <v>19.61</v>
      </c>
      <c r="M11" s="6">
        <v>15.77</v>
      </c>
      <c r="N11" s="6">
        <v>0.28999999999999998</v>
      </c>
      <c r="O11" s="6">
        <v>0</v>
      </c>
      <c r="P11" s="6">
        <v>0.22</v>
      </c>
      <c r="Q11" s="6">
        <v>7.0000000000000007E-2</v>
      </c>
      <c r="R11" s="6"/>
      <c r="S11" s="6">
        <f t="shared" si="2"/>
        <v>97.900081999999998</v>
      </c>
      <c r="T11" s="6">
        <f t="shared" si="1"/>
        <v>0.23406425293217745</v>
      </c>
      <c r="U11" s="6"/>
      <c r="V11" s="6"/>
      <c r="W11" s="6"/>
      <c r="X11" s="6"/>
      <c r="Y11" s="6">
        <v>74</v>
      </c>
      <c r="Z11" s="6">
        <v>881</v>
      </c>
      <c r="AA11" s="6"/>
      <c r="AB11" s="6">
        <v>5</v>
      </c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>
        <v>1</v>
      </c>
      <c r="AO11" s="6"/>
      <c r="AP11" s="6">
        <v>188</v>
      </c>
      <c r="AQ11" s="6">
        <v>4</v>
      </c>
      <c r="AR11" s="6"/>
      <c r="AS11" s="6"/>
      <c r="AT11" s="6"/>
      <c r="AU11" s="6"/>
      <c r="AV11" s="6"/>
      <c r="AW11" s="6"/>
      <c r="AX11" s="6">
        <v>55</v>
      </c>
      <c r="AY11" s="6"/>
      <c r="AZ11" s="6"/>
      <c r="BA11" s="6">
        <v>1</v>
      </c>
      <c r="BB11" s="6">
        <f t="shared" si="3"/>
        <v>1318.8657754331275</v>
      </c>
      <c r="BC11" s="6"/>
      <c r="BD11" s="6"/>
      <c r="BE11" s="6"/>
      <c r="BF11" s="6">
        <v>154</v>
      </c>
      <c r="BG11" s="6"/>
      <c r="BH11" s="6">
        <v>6</v>
      </c>
      <c r="BI11" s="6"/>
      <c r="BJ11" s="6">
        <v>65</v>
      </c>
      <c r="BK11" s="6">
        <v>6</v>
      </c>
    </row>
    <row r="12" spans="1:71" x14ac:dyDescent="0.3">
      <c r="A12" s="2" t="s">
        <v>490</v>
      </c>
      <c r="B12" s="1" t="s">
        <v>56</v>
      </c>
      <c r="C12" s="1" t="s">
        <v>385</v>
      </c>
      <c r="D12" s="195">
        <v>2.2000000000000002</v>
      </c>
      <c r="E12" s="195">
        <v>3</v>
      </c>
      <c r="F12" s="6">
        <v>49.52</v>
      </c>
      <c r="G12" s="6">
        <v>3.73</v>
      </c>
      <c r="H12" s="6">
        <v>3.39</v>
      </c>
      <c r="I12" s="6">
        <v>6.25</v>
      </c>
      <c r="J12" s="6">
        <f t="shared" si="4"/>
        <v>9.3003220000000013</v>
      </c>
      <c r="K12" s="6">
        <v>0.19</v>
      </c>
      <c r="L12" s="6">
        <v>18.809999999999999</v>
      </c>
      <c r="M12" s="6">
        <v>16.670000000000002</v>
      </c>
      <c r="N12" s="6">
        <v>0.32</v>
      </c>
      <c r="O12" s="6">
        <v>0.01</v>
      </c>
      <c r="P12" s="6">
        <v>0.27</v>
      </c>
      <c r="Q12" s="6">
        <v>0.08</v>
      </c>
      <c r="R12" s="6">
        <v>0.92</v>
      </c>
      <c r="S12" s="6">
        <f t="shared" si="2"/>
        <v>99.820322000000004</v>
      </c>
      <c r="T12" s="6">
        <f t="shared" si="1"/>
        <v>0.1802232854864434</v>
      </c>
      <c r="U12" s="6"/>
      <c r="V12" s="6"/>
      <c r="W12" s="6"/>
      <c r="X12" s="6"/>
      <c r="Y12" s="6">
        <v>68</v>
      </c>
      <c r="Z12" s="6">
        <v>293</v>
      </c>
      <c r="AA12" s="6"/>
      <c r="AB12" s="6">
        <v>2</v>
      </c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>
        <v>1</v>
      </c>
      <c r="AO12" s="6"/>
      <c r="AP12" s="6">
        <v>150</v>
      </c>
      <c r="AQ12" s="6">
        <v>5</v>
      </c>
      <c r="AR12" s="6"/>
      <c r="AS12" s="6"/>
      <c r="AT12" s="6"/>
      <c r="AU12" s="6"/>
      <c r="AV12" s="6"/>
      <c r="AW12" s="6"/>
      <c r="AX12" s="6">
        <v>57</v>
      </c>
      <c r="AY12" s="6"/>
      <c r="AZ12" s="6"/>
      <c r="BA12" s="6"/>
      <c r="BB12" s="6">
        <f t="shared" si="3"/>
        <v>1618.6079971224749</v>
      </c>
      <c r="BC12" s="6"/>
      <c r="BD12" s="6"/>
      <c r="BE12" s="6"/>
      <c r="BF12" s="6">
        <v>191</v>
      </c>
      <c r="BG12" s="6"/>
      <c r="BH12" s="6">
        <v>8</v>
      </c>
      <c r="BI12" s="6"/>
      <c r="BJ12" s="6">
        <v>66</v>
      </c>
      <c r="BK12" s="6">
        <v>8</v>
      </c>
    </row>
    <row r="13" spans="1:71" x14ac:dyDescent="0.3">
      <c r="A13" s="1" t="s">
        <v>493</v>
      </c>
      <c r="B13" s="1" t="s">
        <v>56</v>
      </c>
      <c r="C13" s="1" t="s">
        <v>385</v>
      </c>
      <c r="D13" s="195">
        <v>2.2000000000000002</v>
      </c>
      <c r="E13" s="195">
        <v>3</v>
      </c>
      <c r="F13" s="6">
        <v>49.54</v>
      </c>
      <c r="G13" s="6">
        <v>7.83</v>
      </c>
      <c r="H13" s="6">
        <v>2.72</v>
      </c>
      <c r="I13" s="6">
        <v>5.46</v>
      </c>
      <c r="J13" s="6">
        <f t="shared" si="4"/>
        <v>7.9074559999999998</v>
      </c>
      <c r="K13" s="6">
        <v>0.19</v>
      </c>
      <c r="L13" s="6">
        <v>16.48</v>
      </c>
      <c r="M13" s="6">
        <v>16.329999999999998</v>
      </c>
      <c r="N13" s="6">
        <v>0.5</v>
      </c>
      <c r="O13" s="6">
        <v>0.04</v>
      </c>
      <c r="P13" s="6">
        <v>0.22</v>
      </c>
      <c r="Q13" s="6">
        <v>0.02</v>
      </c>
      <c r="R13" s="6">
        <v>0.63</v>
      </c>
      <c r="S13" s="6">
        <f t="shared" si="2"/>
        <v>99.687455999999997</v>
      </c>
      <c r="T13" s="6">
        <f t="shared" si="1"/>
        <v>0.1650485436893204</v>
      </c>
      <c r="U13" s="6">
        <v>11</v>
      </c>
      <c r="V13" s="6"/>
      <c r="W13" s="6"/>
      <c r="X13" s="6"/>
      <c r="Y13" s="6"/>
      <c r="Z13" s="6">
        <v>754</v>
      </c>
      <c r="AA13" s="6"/>
      <c r="AB13" s="6">
        <v>30</v>
      </c>
      <c r="AC13" s="6"/>
      <c r="AD13" s="6"/>
      <c r="AE13" s="6"/>
      <c r="AF13" s="6">
        <v>9</v>
      </c>
      <c r="AG13" s="6"/>
      <c r="AH13" s="6"/>
      <c r="AI13" s="6"/>
      <c r="AJ13" s="6"/>
      <c r="AK13" s="6"/>
      <c r="AL13" s="6"/>
      <c r="AM13" s="6"/>
      <c r="AO13" s="6"/>
      <c r="AP13" s="6">
        <v>138</v>
      </c>
      <c r="AQ13" s="6"/>
      <c r="AR13" s="6"/>
      <c r="AS13" s="6">
        <v>3</v>
      </c>
      <c r="AT13" s="6"/>
      <c r="AU13" s="6"/>
      <c r="AV13" s="6"/>
      <c r="AW13" s="6"/>
      <c r="AX13" s="6">
        <v>164</v>
      </c>
      <c r="AY13" s="6"/>
      <c r="AZ13" s="6"/>
      <c r="BA13" s="6"/>
      <c r="BB13" s="6">
        <f t="shared" si="3"/>
        <v>1318.8657754331275</v>
      </c>
      <c r="BC13" s="6"/>
      <c r="BD13" s="6"/>
      <c r="BE13" s="6"/>
      <c r="BF13" s="6">
        <v>137</v>
      </c>
      <c r="BG13" s="6"/>
      <c r="BH13" s="6">
        <v>8</v>
      </c>
      <c r="BI13" s="6"/>
      <c r="BJ13" s="6">
        <v>53</v>
      </c>
      <c r="BK13" s="6">
        <v>9</v>
      </c>
    </row>
    <row r="14" spans="1:71" x14ac:dyDescent="0.3">
      <c r="A14" s="1" t="s">
        <v>489</v>
      </c>
      <c r="B14" s="1" t="s">
        <v>486</v>
      </c>
      <c r="C14" s="1" t="s">
        <v>385</v>
      </c>
      <c r="D14" s="195">
        <v>2.2000000000000002</v>
      </c>
      <c r="E14" s="195">
        <v>3</v>
      </c>
      <c r="F14" s="6">
        <v>49.2</v>
      </c>
      <c r="G14" s="6">
        <v>11.2</v>
      </c>
      <c r="H14" s="6">
        <v>2.2400000000000002</v>
      </c>
      <c r="I14" s="6">
        <v>7.11</v>
      </c>
      <c r="J14" s="6">
        <f t="shared" si="4"/>
        <v>9.1255520000000008</v>
      </c>
      <c r="K14" s="6">
        <v>0.2</v>
      </c>
      <c r="L14" s="6">
        <v>11.1</v>
      </c>
      <c r="M14" s="6">
        <v>15.5</v>
      </c>
      <c r="N14" s="6">
        <v>0.97</v>
      </c>
      <c r="O14" s="6">
        <v>0.2</v>
      </c>
      <c r="P14" s="6">
        <v>0.37</v>
      </c>
      <c r="Q14" s="6">
        <v>0.08</v>
      </c>
      <c r="R14" s="6">
        <v>1.17</v>
      </c>
      <c r="S14" s="6">
        <f t="shared" si="2"/>
        <v>99.115551999999994</v>
      </c>
      <c r="T14" s="6">
        <f t="shared" si="1"/>
        <v>0.20180180180180182</v>
      </c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>
        <f t="shared" si="3"/>
        <v>2218.0924405011688</v>
      </c>
      <c r="BC14" s="6"/>
      <c r="BD14" s="6"/>
      <c r="BE14" s="6"/>
      <c r="BF14" s="6"/>
      <c r="BG14" s="6"/>
      <c r="BH14" s="6"/>
      <c r="BI14" s="6"/>
      <c r="BJ14" s="6"/>
      <c r="BK14" s="6">
        <v>20</v>
      </c>
    </row>
    <row r="15" spans="1:71" x14ac:dyDescent="0.3">
      <c r="A15" s="1" t="s">
        <v>488</v>
      </c>
      <c r="B15" s="1" t="s">
        <v>486</v>
      </c>
      <c r="C15" s="1" t="s">
        <v>385</v>
      </c>
      <c r="D15" s="195">
        <v>2.2000000000000002</v>
      </c>
      <c r="E15" s="195">
        <v>3</v>
      </c>
      <c r="F15" s="6">
        <v>50.5</v>
      </c>
      <c r="G15" s="6">
        <v>9.65</v>
      </c>
      <c r="H15" s="6">
        <v>1.98</v>
      </c>
      <c r="I15" s="6">
        <v>7.59</v>
      </c>
      <c r="J15" s="6">
        <f t="shared" si="4"/>
        <v>9.3716039999999996</v>
      </c>
      <c r="K15" s="6">
        <v>0.2</v>
      </c>
      <c r="L15" s="6">
        <v>14.9</v>
      </c>
      <c r="M15" s="6">
        <v>12.7</v>
      </c>
      <c r="N15" s="6">
        <v>1.62</v>
      </c>
      <c r="O15" s="6">
        <v>0.14000000000000001</v>
      </c>
      <c r="P15" s="6">
        <v>0.43</v>
      </c>
      <c r="Q15" s="6">
        <v>0.11</v>
      </c>
      <c r="R15" s="6">
        <v>0.33</v>
      </c>
      <c r="S15" s="6">
        <f t="shared" si="2"/>
        <v>99.951604000000017</v>
      </c>
      <c r="T15" s="6">
        <f t="shared" si="1"/>
        <v>0.13288590604026845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>
        <f t="shared" si="3"/>
        <v>2577.7831065283858</v>
      </c>
      <c r="BC15" s="6"/>
      <c r="BD15" s="6"/>
      <c r="BE15" s="6"/>
      <c r="BF15" s="6"/>
      <c r="BG15" s="6"/>
      <c r="BH15" s="6"/>
      <c r="BI15" s="6"/>
      <c r="BJ15" s="6"/>
      <c r="BK15" s="6">
        <v>20</v>
      </c>
    </row>
    <row r="16" spans="1:71" x14ac:dyDescent="0.3">
      <c r="A16" s="1" t="s">
        <v>487</v>
      </c>
      <c r="B16" s="1" t="s">
        <v>486</v>
      </c>
      <c r="C16" s="1" t="s">
        <v>385</v>
      </c>
      <c r="D16" s="195">
        <v>2.2000000000000002</v>
      </c>
      <c r="E16" s="195">
        <v>3</v>
      </c>
      <c r="F16" s="6">
        <v>50.91</v>
      </c>
      <c r="G16" s="6">
        <v>9.0500000000000007</v>
      </c>
      <c r="H16" s="6">
        <v>2.0499999999999998</v>
      </c>
      <c r="I16" s="6">
        <v>7.13</v>
      </c>
      <c r="J16" s="6">
        <f t="shared" si="4"/>
        <v>8.9745899999999992</v>
      </c>
      <c r="K16" s="6">
        <v>0.19</v>
      </c>
      <c r="L16" s="6">
        <v>15.32</v>
      </c>
      <c r="M16" s="6">
        <v>13.02</v>
      </c>
      <c r="N16" s="6">
        <v>0.99</v>
      </c>
      <c r="O16" s="6">
        <v>0.08</v>
      </c>
      <c r="P16" s="6">
        <v>0.43</v>
      </c>
      <c r="Q16" s="6">
        <v>0.08</v>
      </c>
      <c r="R16" s="6">
        <v>0.4</v>
      </c>
      <c r="S16" s="6">
        <f t="shared" si="2"/>
        <v>99.444589999999977</v>
      </c>
      <c r="T16" s="6">
        <f t="shared" si="1"/>
        <v>0.1338120104438642</v>
      </c>
      <c r="U16" s="6">
        <v>7</v>
      </c>
      <c r="V16" s="6"/>
      <c r="W16" s="6"/>
      <c r="X16" s="6"/>
      <c r="Y16" s="6"/>
      <c r="Z16" s="6">
        <v>940</v>
      </c>
      <c r="AA16" s="6"/>
      <c r="AB16" s="6">
        <v>29</v>
      </c>
      <c r="AC16" s="6"/>
      <c r="AD16" s="6"/>
      <c r="AE16" s="6"/>
      <c r="AF16" s="6">
        <v>13</v>
      </c>
      <c r="AG16" s="6"/>
      <c r="AH16" s="6"/>
      <c r="AI16" s="6"/>
      <c r="AJ16" s="6"/>
      <c r="AK16" s="6"/>
      <c r="AL16" s="6"/>
      <c r="AM16" s="6"/>
      <c r="AO16" s="6"/>
      <c r="AP16" s="6">
        <v>183</v>
      </c>
      <c r="AQ16" s="6"/>
      <c r="AR16" s="6"/>
      <c r="AS16" s="6">
        <v>1</v>
      </c>
      <c r="AT16" s="6"/>
      <c r="AU16" s="6"/>
      <c r="AV16" s="6"/>
      <c r="AW16" s="6"/>
      <c r="AX16" s="6">
        <v>181</v>
      </c>
      <c r="AY16" s="6"/>
      <c r="AZ16" s="6"/>
      <c r="BA16" s="6">
        <v>3</v>
      </c>
      <c r="BB16" s="6">
        <f t="shared" si="3"/>
        <v>2577.7831065283858</v>
      </c>
      <c r="BC16" s="6"/>
      <c r="BD16" s="6"/>
      <c r="BE16" s="6"/>
      <c r="BF16" s="6">
        <v>211</v>
      </c>
      <c r="BG16" s="6"/>
      <c r="BH16" s="6">
        <v>11</v>
      </c>
      <c r="BI16" s="6"/>
      <c r="BJ16" s="6">
        <v>63</v>
      </c>
      <c r="BK16" s="6">
        <v>16</v>
      </c>
    </row>
    <row r="17" spans="1:71" x14ac:dyDescent="0.3">
      <c r="A17" s="2" t="s">
        <v>66</v>
      </c>
      <c r="B17" s="1" t="s">
        <v>376</v>
      </c>
      <c r="C17" s="1" t="s">
        <v>1248</v>
      </c>
      <c r="D17" s="195">
        <v>2.2000000000000002</v>
      </c>
      <c r="E17" s="195">
        <v>3</v>
      </c>
      <c r="F17" s="6">
        <v>46.23</v>
      </c>
      <c r="G17" s="6">
        <v>18.440000000000001</v>
      </c>
      <c r="H17" s="6">
        <v>12.15</v>
      </c>
      <c r="I17" s="6"/>
      <c r="J17" s="6">
        <f t="shared" si="4"/>
        <v>10.93257</v>
      </c>
      <c r="K17" s="6">
        <v>0.22109999999999999</v>
      </c>
      <c r="L17" s="6">
        <v>5.7350000000000003</v>
      </c>
      <c r="M17" s="6">
        <v>11.72</v>
      </c>
      <c r="N17" s="6">
        <v>3.64</v>
      </c>
      <c r="O17" s="6">
        <v>0.2104</v>
      </c>
      <c r="P17" s="6">
        <v>0.97929999999999995</v>
      </c>
      <c r="Q17" s="6">
        <v>0.38569999999999999</v>
      </c>
      <c r="R17" s="6">
        <v>0.04</v>
      </c>
      <c r="S17" s="6">
        <f t="shared" si="2"/>
        <v>98.534070000000014</v>
      </c>
      <c r="T17" s="6">
        <f t="shared" si="1"/>
        <v>2.118570183086312</v>
      </c>
      <c r="U17" s="6">
        <v>113.2</v>
      </c>
      <c r="V17" s="6"/>
      <c r="W17" s="6">
        <v>9.9349999999999994E-2</v>
      </c>
      <c r="X17" s="6">
        <v>13.27</v>
      </c>
      <c r="Y17" s="6">
        <v>29.65</v>
      </c>
      <c r="Z17" s="6">
        <v>30.12</v>
      </c>
      <c r="AA17" s="6">
        <v>3.3049999999999996E-2</v>
      </c>
      <c r="AB17" s="6">
        <v>274</v>
      </c>
      <c r="AC17" s="6">
        <v>3.1429999999999998</v>
      </c>
      <c r="AD17" s="6">
        <v>1.8255399999999999</v>
      </c>
      <c r="AE17" s="6">
        <v>1.081</v>
      </c>
      <c r="AF17" s="6">
        <v>20.8</v>
      </c>
      <c r="AG17" s="6">
        <v>3.1190000000000002</v>
      </c>
      <c r="AH17" s="6">
        <v>0.48349999999999999</v>
      </c>
      <c r="AI17" s="6">
        <v>0.64170000000000005</v>
      </c>
      <c r="AJ17" s="6">
        <v>5.5839999999999996</v>
      </c>
      <c r="AK17" s="6">
        <v>6.5309999999999997</v>
      </c>
      <c r="AL17" s="6">
        <v>0.247</v>
      </c>
      <c r="AM17" s="6">
        <v>0.41489999999999999</v>
      </c>
      <c r="AN17" s="6">
        <v>0.64649999999999996</v>
      </c>
      <c r="AO17" s="6">
        <v>10.35</v>
      </c>
      <c r="AP17" s="6">
        <v>22.32</v>
      </c>
      <c r="AQ17" s="6">
        <v>1.919</v>
      </c>
      <c r="AR17" s="6">
        <v>2.0619999999999998</v>
      </c>
      <c r="AS17" s="6">
        <v>1.367</v>
      </c>
      <c r="AT17" s="6">
        <v>7.9100000000000004E-3</v>
      </c>
      <c r="AU17" s="6">
        <v>31.28</v>
      </c>
      <c r="AV17" s="6">
        <v>2.7320000000000002</v>
      </c>
      <c r="AW17" s="6">
        <v>0.4214</v>
      </c>
      <c r="AX17" s="6">
        <v>660</v>
      </c>
      <c r="AY17" s="6">
        <v>3.1140000000000001E-2</v>
      </c>
      <c r="AZ17" s="6">
        <v>0.48199999999999998</v>
      </c>
      <c r="BA17" s="6">
        <v>0.13190000000000002</v>
      </c>
      <c r="BB17" s="6">
        <f t="shared" si="3"/>
        <v>5870.7511540075529</v>
      </c>
      <c r="BC17" s="6">
        <v>1.5429999999999999E-2</v>
      </c>
      <c r="BD17" s="6">
        <v>0.25559999999999999</v>
      </c>
      <c r="BE17" s="6">
        <v>7.1260000000000004E-2</v>
      </c>
      <c r="BF17" s="6">
        <v>333.9</v>
      </c>
      <c r="BG17" s="6">
        <v>1.0630000000000001E-2</v>
      </c>
      <c r="BH17" s="6">
        <v>15.98</v>
      </c>
      <c r="BI17" s="6">
        <v>1.69</v>
      </c>
      <c r="BJ17" s="6">
        <v>82.72</v>
      </c>
      <c r="BK17" s="6">
        <v>18</v>
      </c>
      <c r="BL17" s="6">
        <f>BA17/AJ17</f>
        <v>2.3621060171919776E-2</v>
      </c>
      <c r="BM17" s="6">
        <f>AC17/BI17/1.49</f>
        <v>1.2481632977244748</v>
      </c>
      <c r="BN17" s="6">
        <f>AJ17/AV17/1.55</f>
        <v>1.3186605582581588</v>
      </c>
      <c r="BO17" s="6">
        <v>2.3770805840534672</v>
      </c>
      <c r="BP17" s="6">
        <v>2.1811308349769889</v>
      </c>
      <c r="BQ17" s="6">
        <v>1.1294818874302788</v>
      </c>
      <c r="BR17" s="6">
        <v>20.272206303724928</v>
      </c>
      <c r="BS17" s="6">
        <v>0.11577722063037249</v>
      </c>
    </row>
    <row r="18" spans="1:71" x14ac:dyDescent="0.3">
      <c r="A18" s="1" t="s">
        <v>485</v>
      </c>
      <c r="B18" s="1" t="s">
        <v>376</v>
      </c>
      <c r="C18" s="1" t="s">
        <v>402</v>
      </c>
      <c r="D18" s="195">
        <v>2.2000000000000002</v>
      </c>
      <c r="E18" s="195">
        <v>3</v>
      </c>
      <c r="F18" s="6">
        <v>46.39</v>
      </c>
      <c r="G18" s="6">
        <v>20.16</v>
      </c>
      <c r="H18" s="6">
        <v>6.12</v>
      </c>
      <c r="I18" s="6">
        <v>4.87</v>
      </c>
      <c r="J18" s="6">
        <f t="shared" si="4"/>
        <v>10.376776</v>
      </c>
      <c r="K18" s="6">
        <v>0.18</v>
      </c>
      <c r="L18" s="6">
        <v>6.23</v>
      </c>
      <c r="M18" s="6">
        <v>12.27</v>
      </c>
      <c r="N18" s="6">
        <v>1.8</v>
      </c>
      <c r="O18" s="6">
        <v>0.13</v>
      </c>
      <c r="P18" s="6">
        <v>0.64</v>
      </c>
      <c r="Q18" s="6">
        <v>0.03</v>
      </c>
      <c r="R18" s="6">
        <v>0.7</v>
      </c>
      <c r="S18" s="6">
        <f t="shared" si="2"/>
        <v>98.906776000000008</v>
      </c>
      <c r="T18" s="6">
        <f t="shared" si="1"/>
        <v>0.98234349919743169</v>
      </c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O18" s="6"/>
      <c r="AP18" s="6"/>
      <c r="AQ18" s="6"/>
      <c r="AR18" s="6"/>
      <c r="AS18" s="6">
        <v>2.1</v>
      </c>
      <c r="AT18" s="6"/>
      <c r="AU18" s="6"/>
      <c r="AV18" s="6"/>
      <c r="AW18" s="6"/>
      <c r="AX18" s="6">
        <v>695</v>
      </c>
      <c r="AY18" s="6"/>
      <c r="AZ18" s="6"/>
      <c r="BA18" s="6"/>
      <c r="BB18" s="6">
        <f t="shared" si="3"/>
        <v>3836.7004376236441</v>
      </c>
      <c r="BC18" s="6"/>
      <c r="BD18" s="6"/>
      <c r="BE18" s="6"/>
      <c r="BF18" s="6"/>
      <c r="BG18" s="6"/>
      <c r="BH18" s="6"/>
      <c r="BI18" s="6"/>
      <c r="BJ18" s="6"/>
      <c r="BK18" s="6"/>
    </row>
    <row r="19" spans="1:71" x14ac:dyDescent="0.3">
      <c r="A19" s="2" t="s">
        <v>42</v>
      </c>
      <c r="B19" s="1" t="s">
        <v>375</v>
      </c>
      <c r="C19" s="1" t="s">
        <v>1248</v>
      </c>
      <c r="D19" s="195">
        <v>2.2000000000000002</v>
      </c>
      <c r="E19" s="195">
        <v>3</v>
      </c>
      <c r="F19" s="6">
        <v>46.6</v>
      </c>
      <c r="G19" s="6">
        <v>20.98</v>
      </c>
      <c r="H19" s="6">
        <v>10.26</v>
      </c>
      <c r="I19" s="6"/>
      <c r="J19" s="6">
        <f t="shared" si="4"/>
        <v>9.2319480000000009</v>
      </c>
      <c r="K19" s="6">
        <v>0.14580000000000001</v>
      </c>
      <c r="L19" s="6">
        <v>4.9329999999999998</v>
      </c>
      <c r="M19" s="6">
        <v>13.36</v>
      </c>
      <c r="N19" s="6">
        <v>2.0870000000000002</v>
      </c>
      <c r="O19" s="6">
        <v>0.36249999999999999</v>
      </c>
      <c r="P19" s="6">
        <v>0.60129999999999995</v>
      </c>
      <c r="Q19" s="6">
        <v>0.1139</v>
      </c>
      <c r="R19" s="6">
        <v>0.35</v>
      </c>
      <c r="S19" s="6">
        <f t="shared" si="2"/>
        <v>98.765448000000006</v>
      </c>
      <c r="T19" s="6">
        <f t="shared" si="1"/>
        <v>2.0798702615041558</v>
      </c>
      <c r="U19" s="6">
        <v>68</v>
      </c>
      <c r="V19" s="6"/>
      <c r="W19" s="6"/>
      <c r="X19" s="6">
        <v>3.9630000000000001</v>
      </c>
      <c r="Y19" s="6">
        <v>31.59</v>
      </c>
      <c r="Z19" s="6">
        <v>26.83</v>
      </c>
      <c r="AA19" s="6">
        <v>0.19650000000000001</v>
      </c>
      <c r="AB19" s="6">
        <v>35.25</v>
      </c>
      <c r="AC19" s="6">
        <v>1.256</v>
      </c>
      <c r="AD19" s="6">
        <v>0.81310000000000004</v>
      </c>
      <c r="AE19" s="6">
        <v>0.43660000000000004</v>
      </c>
      <c r="AF19" s="6">
        <v>18.8</v>
      </c>
      <c r="AG19" s="6">
        <v>1.0409999999999999</v>
      </c>
      <c r="AH19" s="6">
        <v>0.33350000000000002</v>
      </c>
      <c r="AI19" s="6">
        <v>0.27100000000000002</v>
      </c>
      <c r="AJ19" s="6">
        <v>1.7130000000000001</v>
      </c>
      <c r="AK19" s="6">
        <v>2.8149999999999999</v>
      </c>
      <c r="AL19" s="6">
        <v>0.12490000000000001</v>
      </c>
      <c r="AM19" s="6">
        <v>0.42930000000000001</v>
      </c>
      <c r="AN19" s="6">
        <v>0.35099999999999998</v>
      </c>
      <c r="AO19" s="6">
        <v>2.8809999999999998</v>
      </c>
      <c r="AP19" s="6">
        <v>36.6</v>
      </c>
      <c r="AQ19" s="6">
        <v>1.4730000000000001</v>
      </c>
      <c r="AR19" s="6">
        <v>0.59689999999999999</v>
      </c>
      <c r="AS19" s="6">
        <v>5.5190000000000001</v>
      </c>
      <c r="AT19" s="6">
        <v>4.3859999999999996E-2</v>
      </c>
      <c r="AU19" s="6">
        <v>31.63</v>
      </c>
      <c r="AV19" s="6">
        <v>0.86839999999999995</v>
      </c>
      <c r="AW19" s="6">
        <v>0.33350000000000002</v>
      </c>
      <c r="AX19" s="6">
        <v>607.4</v>
      </c>
      <c r="AY19" s="6">
        <v>2.5010000000000001E-2</v>
      </c>
      <c r="AZ19" s="6">
        <v>0.18680000000000002</v>
      </c>
      <c r="BA19" s="6">
        <v>0.18959999999999999</v>
      </c>
      <c r="BB19" s="6">
        <f t="shared" si="3"/>
        <v>3604.6999580360889</v>
      </c>
      <c r="BC19" s="6">
        <v>4.3479999999999998E-2</v>
      </c>
      <c r="BD19" s="6">
        <v>0.122</v>
      </c>
      <c r="BE19" s="6">
        <v>0.1095</v>
      </c>
      <c r="BF19" s="6">
        <v>489.1</v>
      </c>
      <c r="BG19" s="6">
        <v>0.1061</v>
      </c>
      <c r="BH19" s="6">
        <v>6.7759999999999998</v>
      </c>
      <c r="BI19" s="6">
        <v>0.81640000000000001</v>
      </c>
      <c r="BJ19" s="6">
        <v>52.09</v>
      </c>
      <c r="BK19" s="6">
        <v>15.1</v>
      </c>
      <c r="BL19" s="6">
        <f>BA19/AJ19</f>
        <v>0.11068301225919439</v>
      </c>
      <c r="BM19" s="6">
        <f>AC19/BI19/1.49</f>
        <v>1.0325245224574084</v>
      </c>
      <c r="BN19" s="6">
        <f>AJ19/AV19/1.55</f>
        <v>1.272640822573216</v>
      </c>
      <c r="BO19" s="6">
        <v>1.5095224163638223</v>
      </c>
      <c r="BP19" s="6">
        <v>1.3483994773803691</v>
      </c>
      <c r="BQ19" s="6">
        <v>1.400554686359428</v>
      </c>
      <c r="BR19" s="6">
        <v>39.696438995913603</v>
      </c>
      <c r="BS19" s="6">
        <v>0.20490367775831872</v>
      </c>
    </row>
    <row r="20" spans="1:71" x14ac:dyDescent="0.3">
      <c r="A20" s="1" t="s">
        <v>343</v>
      </c>
      <c r="B20" s="1" t="s">
        <v>375</v>
      </c>
      <c r="C20" s="1" t="s">
        <v>1248</v>
      </c>
      <c r="D20" s="195">
        <v>2.2000000000000002</v>
      </c>
      <c r="E20" s="195">
        <v>3</v>
      </c>
      <c r="F20" s="6">
        <v>50.3</v>
      </c>
      <c r="G20" s="6">
        <v>11.37</v>
      </c>
      <c r="H20" s="6">
        <v>9.7690000000000001</v>
      </c>
      <c r="I20" s="6"/>
      <c r="J20" s="6">
        <f t="shared" si="4"/>
        <v>8.7901462000000006</v>
      </c>
      <c r="K20" s="6">
        <v>0.1951</v>
      </c>
      <c r="L20" s="6">
        <v>13.59</v>
      </c>
      <c r="M20" s="6">
        <v>12.1</v>
      </c>
      <c r="N20" s="6">
        <v>1.2</v>
      </c>
      <c r="O20" s="6">
        <v>0.2036</v>
      </c>
      <c r="P20" s="6">
        <v>0.56559999999999999</v>
      </c>
      <c r="Q20" s="6">
        <v>0.13350000000000001</v>
      </c>
      <c r="R20" s="6">
        <v>0.32</v>
      </c>
      <c r="S20" s="6">
        <f t="shared" si="2"/>
        <v>98.767946199999983</v>
      </c>
      <c r="T20" s="6">
        <f t="shared" si="1"/>
        <v>0.71883738042678447</v>
      </c>
      <c r="U20" s="6">
        <v>38.4</v>
      </c>
      <c r="V20" s="6"/>
      <c r="W20" s="6">
        <v>7.2300000000000003E-2</v>
      </c>
      <c r="X20" s="6">
        <v>6.8029999999999999</v>
      </c>
      <c r="Y20" s="6">
        <v>43.44</v>
      </c>
      <c r="Z20" s="6">
        <v>672.3</v>
      </c>
      <c r="AA20" s="6">
        <v>6.7760000000000001E-2</v>
      </c>
      <c r="AB20" s="6">
        <v>34.229999999999997</v>
      </c>
      <c r="AC20" s="6">
        <v>2.8929999999999998</v>
      </c>
      <c r="AD20" s="6">
        <v>1.7983800000000001</v>
      </c>
      <c r="AE20" s="6">
        <v>0.60309999999999997</v>
      </c>
      <c r="AF20" s="6">
        <v>11.5</v>
      </c>
      <c r="AG20" s="6">
        <v>2.4279999999999999</v>
      </c>
      <c r="AH20" s="6">
        <v>0.80589999999999995</v>
      </c>
      <c r="AI20" s="6">
        <v>0.61520000000000008</v>
      </c>
      <c r="AJ20" s="6">
        <v>2.371</v>
      </c>
      <c r="AK20" s="6">
        <v>3.5830000000000002</v>
      </c>
      <c r="AL20" s="6">
        <v>0.2707</v>
      </c>
      <c r="AM20" s="6">
        <v>0.33729999999999999</v>
      </c>
      <c r="AN20" s="6">
        <v>0.46039999999999998</v>
      </c>
      <c r="AO20" s="6">
        <v>6.5350000000000001</v>
      </c>
      <c r="AP20" s="6">
        <v>179.2</v>
      </c>
      <c r="AQ20" s="6">
        <v>0.67549999999999999</v>
      </c>
      <c r="AR20" s="6">
        <v>1.2370000000000001</v>
      </c>
      <c r="AS20" s="6">
        <v>1.4490000000000001</v>
      </c>
      <c r="AT20" s="6">
        <v>1.4500000000000001E-2</v>
      </c>
      <c r="AU20" s="6">
        <v>57.85</v>
      </c>
      <c r="AV20" s="6">
        <v>2.0150000000000001</v>
      </c>
      <c r="AW20" s="6">
        <v>0.45600000000000002</v>
      </c>
      <c r="AX20" s="6">
        <v>259.3</v>
      </c>
      <c r="AY20" s="6">
        <v>2.4039999999999999E-2</v>
      </c>
      <c r="AZ20" s="6">
        <v>0.42630000000000001</v>
      </c>
      <c r="BA20" s="6">
        <v>0.1255</v>
      </c>
      <c r="BB20" s="6">
        <f t="shared" si="3"/>
        <v>3390.6840117498955</v>
      </c>
      <c r="BC20" s="6">
        <v>2.8549999999999999E-2</v>
      </c>
      <c r="BD20" s="6">
        <v>0.27239999999999998</v>
      </c>
      <c r="BE20" s="6">
        <v>8.2549999999999998E-2</v>
      </c>
      <c r="BF20" s="6">
        <v>303.3</v>
      </c>
      <c r="BG20" s="6">
        <v>4.5319999999999999E-2</v>
      </c>
      <c r="BH20" s="6">
        <v>15.49</v>
      </c>
      <c r="BI20" s="6">
        <v>1.7949999999999999</v>
      </c>
      <c r="BJ20" s="6">
        <v>61.26</v>
      </c>
      <c r="BK20" s="6">
        <v>25.9</v>
      </c>
      <c r="BL20" s="6">
        <f>BA20/AJ20</f>
        <v>5.2931252636018555E-2</v>
      </c>
      <c r="BM20" s="6">
        <f>AC20/BI20/1.49</f>
        <v>1.0816772915069826</v>
      </c>
      <c r="BN20" s="6">
        <f>AJ20/AV20/1.55</f>
        <v>0.75914512126791001</v>
      </c>
      <c r="BO20" s="6">
        <v>0.95028155748381804</v>
      </c>
      <c r="BP20" s="6">
        <v>1.0527700402352214</v>
      </c>
      <c r="BQ20" s="6">
        <v>0.83162794394608208</v>
      </c>
      <c r="BR20" s="6">
        <v>16.195698017714044</v>
      </c>
      <c r="BS20" s="6">
        <v>0.19417967102488401</v>
      </c>
    </row>
    <row r="21" spans="1:71" x14ac:dyDescent="0.3">
      <c r="A21" s="2" t="s">
        <v>484</v>
      </c>
      <c r="B21" s="1" t="s">
        <v>375</v>
      </c>
      <c r="C21" s="1" t="s">
        <v>385</v>
      </c>
      <c r="D21" s="195">
        <v>2.2000000000000002</v>
      </c>
      <c r="E21" s="195">
        <v>3</v>
      </c>
      <c r="F21" s="6">
        <v>49.12</v>
      </c>
      <c r="G21" s="6">
        <v>20.95</v>
      </c>
      <c r="H21" s="6">
        <v>3.93</v>
      </c>
      <c r="I21" s="6">
        <v>4.13</v>
      </c>
      <c r="J21" s="6">
        <f t="shared" si="4"/>
        <v>7.6662140000000001</v>
      </c>
      <c r="K21" s="6">
        <v>0.17</v>
      </c>
      <c r="L21" s="6">
        <v>4.6100000000000003</v>
      </c>
      <c r="M21" s="6">
        <v>12.18</v>
      </c>
      <c r="N21" s="6">
        <v>2.71</v>
      </c>
      <c r="O21" s="6">
        <v>0.11</v>
      </c>
      <c r="P21" s="6">
        <v>0.49</v>
      </c>
      <c r="Q21" s="6">
        <v>0.04</v>
      </c>
      <c r="R21" s="6">
        <v>0.74</v>
      </c>
      <c r="S21" s="6">
        <f t="shared" si="2"/>
        <v>98.786214000000001</v>
      </c>
      <c r="T21" s="6">
        <f t="shared" si="1"/>
        <v>0.85249457700650755</v>
      </c>
      <c r="U21" s="6">
        <v>54</v>
      </c>
      <c r="V21" s="6"/>
      <c r="W21" s="6"/>
      <c r="X21" s="6"/>
      <c r="Y21" s="6"/>
      <c r="Z21" s="6">
        <v>88</v>
      </c>
      <c r="AA21" s="6"/>
      <c r="AB21" s="6">
        <v>44</v>
      </c>
      <c r="AC21" s="6"/>
      <c r="AD21" s="6"/>
      <c r="AE21" s="6"/>
      <c r="AF21" s="6">
        <v>23</v>
      </c>
      <c r="AG21" s="6"/>
      <c r="AH21" s="6"/>
      <c r="AI21" s="6"/>
      <c r="AJ21" s="6"/>
      <c r="AK21" s="6"/>
      <c r="AL21" s="6"/>
      <c r="AM21" s="6"/>
      <c r="AO21" s="6"/>
      <c r="AP21" s="6">
        <v>42</v>
      </c>
      <c r="AQ21" s="6"/>
      <c r="AR21" s="6"/>
      <c r="AS21" s="6">
        <v>1</v>
      </c>
      <c r="AT21" s="6"/>
      <c r="AU21" s="6"/>
      <c r="AV21" s="6"/>
      <c r="AW21" s="6"/>
      <c r="AX21" s="6">
        <v>662</v>
      </c>
      <c r="AY21" s="6"/>
      <c r="AZ21" s="6"/>
      <c r="BA21" s="6"/>
      <c r="BB21" s="6">
        <f t="shared" si="3"/>
        <v>2937.473772555602</v>
      </c>
      <c r="BC21" s="6"/>
      <c r="BD21" s="6"/>
      <c r="BE21" s="6"/>
      <c r="BF21" s="6">
        <v>286</v>
      </c>
      <c r="BG21" s="6"/>
      <c r="BH21" s="6">
        <v>8</v>
      </c>
      <c r="BI21" s="6"/>
      <c r="BJ21" s="6">
        <v>49</v>
      </c>
      <c r="BK21" s="6">
        <v>3</v>
      </c>
    </row>
    <row r="22" spans="1:71" x14ac:dyDescent="0.3">
      <c r="A22" s="2" t="s">
        <v>483</v>
      </c>
      <c r="B22" s="1" t="s">
        <v>375</v>
      </c>
      <c r="C22" s="1" t="s">
        <v>385</v>
      </c>
      <c r="D22" s="195">
        <v>2.2000000000000002</v>
      </c>
      <c r="E22" s="195">
        <v>3</v>
      </c>
      <c r="F22" s="6">
        <v>51.63</v>
      </c>
      <c r="G22" s="6">
        <v>19.399999999999999</v>
      </c>
      <c r="H22" s="6">
        <v>3.47</v>
      </c>
      <c r="I22" s="6">
        <v>4.8</v>
      </c>
      <c r="J22" s="6">
        <f t="shared" si="4"/>
        <v>7.9223060000000007</v>
      </c>
      <c r="K22" s="6">
        <v>0.14000000000000001</v>
      </c>
      <c r="L22" s="6">
        <v>4.87</v>
      </c>
      <c r="M22" s="6">
        <v>11.61</v>
      </c>
      <c r="N22" s="6">
        <v>2.5</v>
      </c>
      <c r="O22" s="6">
        <v>0.48</v>
      </c>
      <c r="P22" s="6">
        <v>0.57999999999999996</v>
      </c>
      <c r="Q22" s="6">
        <v>0.08</v>
      </c>
      <c r="R22" s="6">
        <v>0.56000000000000005</v>
      </c>
      <c r="S22" s="6">
        <f t="shared" si="2"/>
        <v>99.772306000000015</v>
      </c>
      <c r="T22" s="6">
        <f t="shared" si="1"/>
        <v>0.71252566735112943</v>
      </c>
      <c r="U22" s="6">
        <v>125</v>
      </c>
      <c r="V22" s="6"/>
      <c r="W22" s="6"/>
      <c r="X22" s="6"/>
      <c r="Y22" s="6"/>
      <c r="Z22" s="6">
        <v>98</v>
      </c>
      <c r="AA22" s="6"/>
      <c r="AB22" s="6">
        <v>56</v>
      </c>
      <c r="AC22" s="6"/>
      <c r="AD22" s="6"/>
      <c r="AE22" s="6"/>
      <c r="AF22" s="6">
        <v>24</v>
      </c>
      <c r="AG22" s="6"/>
      <c r="AH22" s="6"/>
      <c r="AI22" s="6"/>
      <c r="AJ22" s="6"/>
      <c r="AK22" s="6"/>
      <c r="AL22" s="6"/>
      <c r="AM22" s="6"/>
      <c r="AO22" s="6"/>
      <c r="AP22" s="6">
        <v>42</v>
      </c>
      <c r="AQ22" s="6"/>
      <c r="AR22" s="6"/>
      <c r="AS22" s="6">
        <v>7</v>
      </c>
      <c r="AT22" s="6"/>
      <c r="AU22" s="6"/>
      <c r="AV22" s="6"/>
      <c r="AW22" s="6"/>
      <c r="AX22" s="6">
        <v>576</v>
      </c>
      <c r="AY22" s="6"/>
      <c r="AZ22" s="6"/>
      <c r="BA22" s="6"/>
      <c r="BB22" s="6">
        <f t="shared" si="3"/>
        <v>3477.0097715964271</v>
      </c>
      <c r="BC22" s="6"/>
      <c r="BD22" s="6"/>
      <c r="BE22" s="6"/>
      <c r="BF22" s="6">
        <v>260</v>
      </c>
      <c r="BG22" s="6"/>
      <c r="BH22" s="6">
        <v>12</v>
      </c>
      <c r="BI22" s="6"/>
      <c r="BJ22" s="6">
        <v>61</v>
      </c>
      <c r="BK22" s="6">
        <v>11</v>
      </c>
    </row>
    <row r="23" spans="1:71" x14ac:dyDescent="0.3">
      <c r="A23" s="2" t="s">
        <v>102</v>
      </c>
      <c r="B23" s="1" t="s">
        <v>375</v>
      </c>
      <c r="C23" s="1" t="s">
        <v>385</v>
      </c>
      <c r="D23" s="195">
        <v>2.2000000000000002</v>
      </c>
      <c r="E23" s="195">
        <v>3</v>
      </c>
      <c r="F23" s="6">
        <v>48.84</v>
      </c>
      <c r="G23" s="6">
        <v>18.54</v>
      </c>
      <c r="H23" s="6">
        <v>6.37</v>
      </c>
      <c r="I23" s="6">
        <v>4.97</v>
      </c>
      <c r="J23" s="6">
        <f t="shared" si="4"/>
        <v>10.701726000000001</v>
      </c>
      <c r="K23" s="6">
        <v>0.14000000000000001</v>
      </c>
      <c r="L23" s="6">
        <v>4.63</v>
      </c>
      <c r="M23" s="6">
        <v>11.18</v>
      </c>
      <c r="N23" s="6">
        <v>3.02</v>
      </c>
      <c r="O23" s="6">
        <v>0.32</v>
      </c>
      <c r="P23" s="6">
        <v>0.81</v>
      </c>
      <c r="Q23" s="6">
        <v>0.24</v>
      </c>
      <c r="R23" s="6">
        <v>0.51</v>
      </c>
      <c r="S23" s="6">
        <f t="shared" si="2"/>
        <v>98.931725999999983</v>
      </c>
      <c r="T23" s="6">
        <f t="shared" si="1"/>
        <v>1.3758099352051836</v>
      </c>
      <c r="U23" s="6">
        <v>24</v>
      </c>
      <c r="V23" s="6"/>
      <c r="W23" s="6"/>
      <c r="X23" s="6"/>
      <c r="Y23" s="6"/>
      <c r="Z23" s="6">
        <v>23</v>
      </c>
      <c r="AA23" s="6"/>
      <c r="AB23" s="6">
        <v>39</v>
      </c>
      <c r="AC23" s="6"/>
      <c r="AD23" s="6"/>
      <c r="AE23" s="6"/>
      <c r="AF23" s="6">
        <v>25</v>
      </c>
      <c r="AG23" s="6"/>
      <c r="AH23" s="6"/>
      <c r="AI23" s="6"/>
      <c r="AJ23" s="6"/>
      <c r="AK23" s="6"/>
      <c r="AL23" s="6"/>
      <c r="AM23" s="6"/>
      <c r="AO23" s="6"/>
      <c r="AP23" s="6">
        <v>26</v>
      </c>
      <c r="AQ23" s="6"/>
      <c r="AR23" s="6"/>
      <c r="AS23" s="6">
        <v>3</v>
      </c>
      <c r="AT23" s="6"/>
      <c r="AU23" s="6"/>
      <c r="AV23" s="6"/>
      <c r="AW23" s="6"/>
      <c r="AX23" s="6">
        <v>691</v>
      </c>
      <c r="AY23" s="6"/>
      <c r="AZ23" s="6"/>
      <c r="BA23" s="6"/>
      <c r="BB23" s="6">
        <f t="shared" si="3"/>
        <v>4855.8239913674242</v>
      </c>
      <c r="BC23" s="6"/>
      <c r="BD23" s="6"/>
      <c r="BE23" s="6"/>
      <c r="BF23" s="6">
        <v>310</v>
      </c>
      <c r="BG23" s="6"/>
      <c r="BH23" s="6">
        <v>18</v>
      </c>
      <c r="BI23" s="6"/>
      <c r="BJ23" s="6">
        <v>54</v>
      </c>
      <c r="BK23" s="6"/>
    </row>
    <row r="24" spans="1:71" x14ac:dyDescent="0.3">
      <c r="A24" s="2" t="s">
        <v>482</v>
      </c>
      <c r="B24" s="1" t="s">
        <v>375</v>
      </c>
      <c r="C24" s="1" t="s">
        <v>385</v>
      </c>
      <c r="D24" s="195">
        <v>2.2000000000000002</v>
      </c>
      <c r="E24" s="195">
        <v>3</v>
      </c>
      <c r="F24" s="6">
        <v>46.5</v>
      </c>
      <c r="G24" s="6">
        <v>13.5</v>
      </c>
      <c r="H24" s="6">
        <v>7.6</v>
      </c>
      <c r="I24" s="6">
        <v>7.5</v>
      </c>
      <c r="J24" s="6">
        <f t="shared" si="4"/>
        <v>14.338480000000001</v>
      </c>
      <c r="K24" s="6">
        <v>0.45</v>
      </c>
      <c r="L24" s="6">
        <v>9.6999999999999993</v>
      </c>
      <c r="M24" s="6">
        <v>9.6</v>
      </c>
      <c r="N24" s="6">
        <v>2.1</v>
      </c>
      <c r="O24" s="6">
        <v>0.35</v>
      </c>
      <c r="P24" s="6">
        <v>0.96</v>
      </c>
      <c r="Q24" s="6">
        <v>0.27</v>
      </c>
      <c r="R24" s="6"/>
      <c r="S24" s="6">
        <f t="shared" si="2"/>
        <v>97.768479999999983</v>
      </c>
      <c r="T24" s="6">
        <f t="shared" si="1"/>
        <v>0.78350515463917525</v>
      </c>
      <c r="U24" s="6"/>
      <c r="V24" s="6"/>
      <c r="W24" s="6"/>
      <c r="X24" s="6"/>
      <c r="Y24" s="6">
        <v>90</v>
      </c>
      <c r="Z24" s="6"/>
      <c r="AA24" s="6"/>
      <c r="AB24" s="6">
        <v>220</v>
      </c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O24" s="6"/>
      <c r="AP24" s="6">
        <v>150</v>
      </c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>
        <f t="shared" si="3"/>
        <v>5755.0506564354655</v>
      </c>
      <c r="BC24" s="6"/>
      <c r="BD24" s="6"/>
      <c r="BE24" s="6"/>
      <c r="BF24" s="6"/>
      <c r="BG24" s="6"/>
      <c r="BH24" s="6"/>
      <c r="BI24" s="6"/>
      <c r="BJ24" s="6"/>
      <c r="BK24" s="6"/>
    </row>
    <row r="25" spans="1:71" x14ac:dyDescent="0.3">
      <c r="A25" s="2" t="s">
        <v>481</v>
      </c>
      <c r="B25" s="1" t="s">
        <v>375</v>
      </c>
      <c r="C25" s="1" t="s">
        <v>385</v>
      </c>
      <c r="D25" s="195">
        <v>2.2000000000000002</v>
      </c>
      <c r="E25" s="195">
        <v>3</v>
      </c>
      <c r="F25" s="6">
        <v>47.94</v>
      </c>
      <c r="G25" s="6">
        <v>18.87</v>
      </c>
      <c r="H25" s="6">
        <v>5.37</v>
      </c>
      <c r="I25" s="6">
        <v>4.8899999999999997</v>
      </c>
      <c r="J25" s="6">
        <f t="shared" si="4"/>
        <v>9.7219259999999998</v>
      </c>
      <c r="K25" s="6">
        <v>0.19</v>
      </c>
      <c r="L25" s="6">
        <v>6.78</v>
      </c>
      <c r="M25" s="6">
        <v>12.33</v>
      </c>
      <c r="N25" s="6">
        <v>1.47</v>
      </c>
      <c r="O25" s="6">
        <v>0.17</v>
      </c>
      <c r="P25" s="6">
        <v>0.57999999999999996</v>
      </c>
      <c r="Q25" s="6">
        <v>0.06</v>
      </c>
      <c r="R25" s="6">
        <v>1.34</v>
      </c>
      <c r="S25" s="6">
        <f t="shared" si="2"/>
        <v>99.451926</v>
      </c>
      <c r="T25" s="6">
        <f t="shared" si="1"/>
        <v>0.79203539823008851</v>
      </c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>
        <f t="shared" si="3"/>
        <v>3477.0097715964271</v>
      </c>
      <c r="BC25" s="6"/>
      <c r="BD25" s="6"/>
      <c r="BE25" s="6"/>
      <c r="BF25" s="6"/>
      <c r="BG25" s="6"/>
      <c r="BH25" s="6"/>
      <c r="BI25" s="6"/>
      <c r="BJ25" s="6"/>
      <c r="BK25" s="6"/>
    </row>
    <row r="26" spans="1:71" x14ac:dyDescent="0.3">
      <c r="A26" s="2" t="s">
        <v>480</v>
      </c>
      <c r="B26" s="1" t="s">
        <v>375</v>
      </c>
      <c r="C26" s="1" t="s">
        <v>385</v>
      </c>
      <c r="D26" s="195">
        <v>2.2000000000000002</v>
      </c>
      <c r="E26" s="195">
        <v>3</v>
      </c>
      <c r="F26" s="6">
        <v>49.53</v>
      </c>
      <c r="G26" s="6">
        <v>16.95</v>
      </c>
      <c r="H26" s="6">
        <v>4.05</v>
      </c>
      <c r="I26" s="6">
        <v>5.31</v>
      </c>
      <c r="J26" s="6">
        <f t="shared" si="4"/>
        <v>8.9541900000000005</v>
      </c>
      <c r="K26" s="6">
        <v>1.2</v>
      </c>
      <c r="L26" s="6">
        <v>7.58</v>
      </c>
      <c r="M26" s="6">
        <v>10.97</v>
      </c>
      <c r="N26" s="6">
        <v>2.54</v>
      </c>
      <c r="O26" s="6">
        <v>0.32</v>
      </c>
      <c r="P26" s="6">
        <v>0.78</v>
      </c>
      <c r="Q26" s="6">
        <v>0.21</v>
      </c>
      <c r="R26" s="6">
        <v>1.8</v>
      </c>
      <c r="S26" s="6">
        <f t="shared" si="2"/>
        <v>100.83418999999999</v>
      </c>
      <c r="T26" s="6">
        <f t="shared" si="1"/>
        <v>0.53430079155672816</v>
      </c>
      <c r="U26" s="6">
        <v>78</v>
      </c>
      <c r="V26" s="6"/>
      <c r="W26" s="6"/>
      <c r="X26" s="6">
        <v>11</v>
      </c>
      <c r="Y26" s="6">
        <v>43</v>
      </c>
      <c r="Z26" s="6">
        <v>201</v>
      </c>
      <c r="AA26" s="6"/>
      <c r="AB26" s="6">
        <v>171</v>
      </c>
      <c r="AC26" s="6"/>
      <c r="AD26" s="6"/>
      <c r="AE26" s="6"/>
      <c r="AF26" s="6"/>
      <c r="AG26" s="6"/>
      <c r="AH26" s="6"/>
      <c r="AI26" s="6"/>
      <c r="AJ26" s="6">
        <v>4</v>
      </c>
      <c r="AK26" s="6"/>
      <c r="AL26" s="6"/>
      <c r="AM26" s="6"/>
      <c r="AN26" s="6">
        <v>1</v>
      </c>
      <c r="AO26" s="6"/>
      <c r="AP26" s="6">
        <v>69</v>
      </c>
      <c r="AQ26" s="6">
        <v>5</v>
      </c>
      <c r="AR26" s="6"/>
      <c r="AS26" s="6">
        <v>5</v>
      </c>
      <c r="AT26" s="6"/>
      <c r="AU26" s="6"/>
      <c r="AV26" s="6"/>
      <c r="AW26" s="6"/>
      <c r="AX26" s="6">
        <v>498</v>
      </c>
      <c r="AY26" s="6"/>
      <c r="AZ26" s="6"/>
      <c r="BA26" s="6">
        <v>1</v>
      </c>
      <c r="BB26" s="6">
        <f t="shared" si="3"/>
        <v>4675.9786583538162</v>
      </c>
      <c r="BC26" s="6"/>
      <c r="BD26" s="6"/>
      <c r="BE26" s="6"/>
      <c r="BF26" s="6">
        <v>294</v>
      </c>
      <c r="BG26" s="6"/>
      <c r="BH26" s="6">
        <v>23</v>
      </c>
      <c r="BI26" s="6"/>
      <c r="BJ26" s="6">
        <v>78</v>
      </c>
      <c r="BK26" s="6">
        <v>33</v>
      </c>
      <c r="BL26" s="6">
        <f>BA26/AJ26</f>
        <v>0.25</v>
      </c>
      <c r="BR26" s="6">
        <v>19.5</v>
      </c>
      <c r="BS26" s="6">
        <v>0.25</v>
      </c>
    </row>
    <row r="27" spans="1:71" x14ac:dyDescent="0.3">
      <c r="A27" s="2" t="s">
        <v>479</v>
      </c>
      <c r="B27" s="1" t="s">
        <v>375</v>
      </c>
      <c r="C27" s="1" t="s">
        <v>385</v>
      </c>
      <c r="D27" s="195">
        <v>2.2000000000000002</v>
      </c>
      <c r="E27" s="195">
        <v>3</v>
      </c>
      <c r="F27" s="6">
        <v>51.3</v>
      </c>
      <c r="G27" s="6">
        <v>20.329999999999998</v>
      </c>
      <c r="H27" s="6">
        <v>3.13</v>
      </c>
      <c r="I27" s="6">
        <v>5.24</v>
      </c>
      <c r="J27" s="6">
        <f t="shared" si="4"/>
        <v>8.0563739999999999</v>
      </c>
      <c r="K27" s="6">
        <v>0.11</v>
      </c>
      <c r="L27" s="6">
        <v>3.5</v>
      </c>
      <c r="M27" s="6">
        <v>11.14</v>
      </c>
      <c r="N27" s="6">
        <v>2.38</v>
      </c>
      <c r="O27" s="6">
        <v>0.79</v>
      </c>
      <c r="P27" s="6">
        <v>0.67</v>
      </c>
      <c r="Q27" s="6">
        <v>0.15</v>
      </c>
      <c r="R27" s="6">
        <v>1.04</v>
      </c>
      <c r="S27" s="6">
        <f t="shared" si="2"/>
        <v>99.466374000000016</v>
      </c>
      <c r="T27" s="6">
        <f t="shared" si="1"/>
        <v>0.89428571428571424</v>
      </c>
      <c r="U27" s="6">
        <v>103</v>
      </c>
      <c r="V27" s="6"/>
      <c r="W27" s="6"/>
      <c r="X27" s="6">
        <v>11</v>
      </c>
      <c r="Y27" s="6">
        <v>23</v>
      </c>
      <c r="Z27" s="6"/>
      <c r="AA27" s="6"/>
      <c r="AB27" s="6">
        <v>158</v>
      </c>
      <c r="AC27" s="6"/>
      <c r="AD27" s="6"/>
      <c r="AE27" s="6"/>
      <c r="AF27" s="6"/>
      <c r="AG27" s="6"/>
      <c r="AH27" s="6"/>
      <c r="AI27" s="6"/>
      <c r="AJ27" s="6">
        <v>4</v>
      </c>
      <c r="AK27" s="6"/>
      <c r="AL27" s="6"/>
      <c r="AM27" s="6"/>
      <c r="AN27" s="6">
        <v>1</v>
      </c>
      <c r="AO27" s="6"/>
      <c r="AP27" s="6">
        <v>9</v>
      </c>
      <c r="AQ27" s="6">
        <v>5</v>
      </c>
      <c r="AR27" s="6"/>
      <c r="AS27" s="6">
        <v>15</v>
      </c>
      <c r="AT27" s="6"/>
      <c r="AU27" s="6"/>
      <c r="AV27" s="6"/>
      <c r="AW27" s="6"/>
      <c r="AX27" s="6">
        <v>588</v>
      </c>
      <c r="AY27" s="6"/>
      <c r="AZ27" s="6"/>
      <c r="BA27" s="6">
        <v>2</v>
      </c>
      <c r="BB27" s="6">
        <f t="shared" si="3"/>
        <v>4016.5457706372526</v>
      </c>
      <c r="BC27" s="6"/>
      <c r="BD27" s="6"/>
      <c r="BE27" s="6"/>
      <c r="BF27" s="6">
        <v>294</v>
      </c>
      <c r="BG27" s="6"/>
      <c r="BH27" s="6">
        <v>16</v>
      </c>
      <c r="BI27" s="6"/>
      <c r="BJ27" s="6">
        <v>70</v>
      </c>
      <c r="BK27" s="6">
        <v>34</v>
      </c>
      <c r="BL27" s="6">
        <f>BA27/AJ27</f>
        <v>0.5</v>
      </c>
      <c r="BR27" s="6">
        <v>25.75</v>
      </c>
      <c r="BS27" s="6">
        <v>0.25</v>
      </c>
    </row>
    <row r="28" spans="1:71" x14ac:dyDescent="0.3">
      <c r="A28" s="2" t="s">
        <v>478</v>
      </c>
      <c r="B28" s="1" t="s">
        <v>375</v>
      </c>
      <c r="C28" s="1" t="s">
        <v>385</v>
      </c>
      <c r="D28" s="195">
        <v>2.2000000000000002</v>
      </c>
      <c r="E28" s="195">
        <v>3</v>
      </c>
      <c r="F28" s="6">
        <v>49.88</v>
      </c>
      <c r="G28" s="6">
        <v>13.49</v>
      </c>
      <c r="H28" s="6">
        <v>3.96</v>
      </c>
      <c r="I28" s="6">
        <v>5.99</v>
      </c>
      <c r="J28" s="6">
        <f t="shared" si="4"/>
        <v>9.5532079999999997</v>
      </c>
      <c r="K28" s="6">
        <v>0.18</v>
      </c>
      <c r="L28" s="6">
        <v>8.91</v>
      </c>
      <c r="M28" s="6">
        <v>12.02</v>
      </c>
      <c r="N28" s="6">
        <v>1.86</v>
      </c>
      <c r="O28" s="6">
        <v>0.25</v>
      </c>
      <c r="P28" s="6">
        <v>0.73</v>
      </c>
      <c r="Q28" s="6">
        <v>0.16</v>
      </c>
      <c r="R28" s="6"/>
      <c r="S28" s="6">
        <f t="shared" si="2"/>
        <v>97.033207999999988</v>
      </c>
      <c r="T28" s="6">
        <f t="shared" si="1"/>
        <v>0.44444444444444442</v>
      </c>
      <c r="U28" s="6">
        <v>47</v>
      </c>
      <c r="V28" s="6"/>
      <c r="W28" s="6"/>
      <c r="X28" s="6">
        <v>5</v>
      </c>
      <c r="Y28" s="6">
        <v>42</v>
      </c>
      <c r="Z28" s="6">
        <v>202</v>
      </c>
      <c r="AA28" s="6"/>
      <c r="AB28" s="6">
        <v>222</v>
      </c>
      <c r="AC28" s="6"/>
      <c r="AD28" s="6"/>
      <c r="AE28" s="6"/>
      <c r="AF28" s="6"/>
      <c r="AG28" s="6"/>
      <c r="AH28" s="6"/>
      <c r="AI28" s="6"/>
      <c r="AJ28" s="6">
        <v>1</v>
      </c>
      <c r="AK28" s="6"/>
      <c r="AL28" s="6"/>
      <c r="AM28" s="6"/>
      <c r="AO28" s="6"/>
      <c r="AP28" s="6">
        <v>58</v>
      </c>
      <c r="AQ28" s="6">
        <v>6</v>
      </c>
      <c r="AR28" s="6"/>
      <c r="AS28" s="6">
        <v>2</v>
      </c>
      <c r="AT28" s="6"/>
      <c r="AU28" s="6"/>
      <c r="AV28" s="6"/>
      <c r="AW28" s="6"/>
      <c r="AX28" s="6">
        <v>422</v>
      </c>
      <c r="AY28" s="6"/>
      <c r="AZ28" s="6"/>
      <c r="BA28" s="6">
        <v>2</v>
      </c>
      <c r="BB28" s="6">
        <f t="shared" si="3"/>
        <v>4376.2364366644688</v>
      </c>
      <c r="BC28" s="6"/>
      <c r="BD28" s="6"/>
      <c r="BE28" s="6">
        <v>1</v>
      </c>
      <c r="BF28" s="6">
        <v>341</v>
      </c>
      <c r="BG28" s="6"/>
      <c r="BH28" s="6">
        <v>19</v>
      </c>
      <c r="BI28" s="6"/>
      <c r="BJ28" s="6">
        <v>97</v>
      </c>
      <c r="BK28" s="6">
        <v>26</v>
      </c>
      <c r="BL28" s="6">
        <f>BA28/AJ28</f>
        <v>2</v>
      </c>
      <c r="BR28" s="6">
        <v>47</v>
      </c>
    </row>
    <row r="29" spans="1:71" x14ac:dyDescent="0.3">
      <c r="A29" s="1" t="s">
        <v>477</v>
      </c>
      <c r="B29" s="1" t="s">
        <v>375</v>
      </c>
      <c r="C29" s="1" t="s">
        <v>385</v>
      </c>
      <c r="D29" s="195">
        <v>2.2000000000000002</v>
      </c>
      <c r="E29" s="195">
        <v>3</v>
      </c>
      <c r="F29" s="6">
        <v>45.59</v>
      </c>
      <c r="G29" s="6">
        <v>18.86</v>
      </c>
      <c r="H29" s="6">
        <v>6.33</v>
      </c>
      <c r="I29" s="6">
        <v>5.89</v>
      </c>
      <c r="J29" s="6">
        <f t="shared" si="4"/>
        <v>11.585734</v>
      </c>
      <c r="K29" s="6">
        <v>0.21</v>
      </c>
      <c r="L29" s="6">
        <v>6.4</v>
      </c>
      <c r="M29" s="6">
        <v>12.43</v>
      </c>
      <c r="N29" s="6">
        <v>2.0299999999999998</v>
      </c>
      <c r="O29" s="6">
        <v>0.06</v>
      </c>
      <c r="P29" s="6">
        <v>0.81</v>
      </c>
      <c r="Q29" s="6">
        <v>0.27</v>
      </c>
      <c r="R29" s="6">
        <v>0.99</v>
      </c>
      <c r="S29" s="6">
        <f t="shared" si="2"/>
        <v>99.235734000000008</v>
      </c>
      <c r="T29" s="6">
        <f t="shared" si="1"/>
        <v>0.98906249999999996</v>
      </c>
      <c r="U29" s="6">
        <v>13</v>
      </c>
      <c r="V29" s="6"/>
      <c r="W29" s="6"/>
      <c r="X29" s="6"/>
      <c r="Y29" s="6">
        <v>39</v>
      </c>
      <c r="Z29" s="6">
        <v>23</v>
      </c>
      <c r="AA29" s="6"/>
      <c r="AB29" s="6">
        <v>41</v>
      </c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O29" s="6"/>
      <c r="AP29" s="6">
        <v>12</v>
      </c>
      <c r="AQ29" s="6">
        <v>4</v>
      </c>
      <c r="AR29" s="6"/>
      <c r="AS29" s="6">
        <v>1</v>
      </c>
      <c r="AT29" s="6"/>
      <c r="AU29" s="6"/>
      <c r="AV29" s="6"/>
      <c r="AW29" s="6"/>
      <c r="AX29" s="6">
        <v>599</v>
      </c>
      <c r="AY29" s="6"/>
      <c r="AZ29" s="6"/>
      <c r="BA29" s="6">
        <v>1</v>
      </c>
      <c r="BB29" s="6">
        <f t="shared" si="3"/>
        <v>4855.8239913674242</v>
      </c>
      <c r="BC29" s="6"/>
      <c r="BD29" s="6"/>
      <c r="BE29" s="6">
        <v>1</v>
      </c>
      <c r="BF29" s="6">
        <v>413</v>
      </c>
      <c r="BG29" s="6"/>
      <c r="BH29" s="6">
        <v>12</v>
      </c>
      <c r="BI29" s="6"/>
      <c r="BJ29" s="6">
        <v>89</v>
      </c>
      <c r="BK29" s="6">
        <v>6</v>
      </c>
    </row>
    <row r="30" spans="1:71" x14ac:dyDescent="0.3">
      <c r="A30" s="1" t="s">
        <v>476</v>
      </c>
      <c r="B30" s="1" t="s">
        <v>375</v>
      </c>
      <c r="C30" s="1" t="s">
        <v>385</v>
      </c>
      <c r="D30" s="195">
        <v>2.2000000000000002</v>
      </c>
      <c r="E30" s="195">
        <v>3</v>
      </c>
      <c r="F30" s="6">
        <v>46.01</v>
      </c>
      <c r="G30" s="6">
        <v>18.27</v>
      </c>
      <c r="H30" s="6">
        <v>5.77</v>
      </c>
      <c r="I30" s="6">
        <v>5.97</v>
      </c>
      <c r="J30" s="6">
        <f t="shared" si="4"/>
        <v>11.161846000000001</v>
      </c>
      <c r="K30" s="6">
        <v>0.2</v>
      </c>
      <c r="L30" s="6">
        <v>7.61</v>
      </c>
      <c r="M30" s="6">
        <v>12.89</v>
      </c>
      <c r="N30" s="6">
        <v>1.78</v>
      </c>
      <c r="O30" s="6">
        <v>0.05</v>
      </c>
      <c r="P30" s="6">
        <v>0.76</v>
      </c>
      <c r="Q30" s="6">
        <v>0.34</v>
      </c>
      <c r="R30" s="6">
        <v>0.93</v>
      </c>
      <c r="S30" s="6">
        <f t="shared" si="2"/>
        <v>100.001846</v>
      </c>
      <c r="T30" s="6">
        <f t="shared" si="1"/>
        <v>0.75821287779237834</v>
      </c>
      <c r="U30" s="6">
        <v>13</v>
      </c>
      <c r="V30" s="6"/>
      <c r="W30" s="6"/>
      <c r="X30" s="6"/>
      <c r="Y30" s="6">
        <v>38</v>
      </c>
      <c r="Z30" s="6">
        <v>53</v>
      </c>
      <c r="AA30" s="6"/>
      <c r="AB30" s="6">
        <v>104</v>
      </c>
      <c r="AC30" s="6"/>
      <c r="AD30" s="6"/>
      <c r="AE30" s="6"/>
      <c r="AF30" s="6"/>
      <c r="AG30" s="6"/>
      <c r="AH30" s="6"/>
      <c r="AI30" s="6"/>
      <c r="AJ30" s="6">
        <v>1</v>
      </c>
      <c r="AK30" s="6"/>
      <c r="AL30" s="6"/>
      <c r="AM30" s="6"/>
      <c r="AN30" s="6">
        <v>1</v>
      </c>
      <c r="AO30" s="6"/>
      <c r="AP30" s="6">
        <v>24</v>
      </c>
      <c r="AQ30" s="6">
        <v>4</v>
      </c>
      <c r="AR30" s="6"/>
      <c r="AS30" s="6"/>
      <c r="AT30" s="6"/>
      <c r="AU30" s="6"/>
      <c r="AV30" s="6"/>
      <c r="AW30" s="6"/>
      <c r="AX30" s="6">
        <v>639</v>
      </c>
      <c r="AY30" s="6"/>
      <c r="AZ30" s="6"/>
      <c r="BA30" s="6">
        <v>2</v>
      </c>
      <c r="BB30" s="6">
        <f t="shared" si="3"/>
        <v>4556.0817696780769</v>
      </c>
      <c r="BC30" s="6"/>
      <c r="BD30" s="6"/>
      <c r="BE30" s="6"/>
      <c r="BF30" s="6">
        <v>293</v>
      </c>
      <c r="BG30" s="6"/>
      <c r="BH30" s="6">
        <v>14</v>
      </c>
      <c r="BI30" s="6"/>
      <c r="BJ30" s="6">
        <v>83</v>
      </c>
      <c r="BK30" s="6">
        <v>9</v>
      </c>
      <c r="BL30" s="6">
        <f>BA30/AJ30</f>
        <v>2</v>
      </c>
      <c r="BR30" s="6">
        <v>13</v>
      </c>
      <c r="BS30" s="6">
        <v>1</v>
      </c>
    </row>
    <row r="31" spans="1:71" x14ac:dyDescent="0.3">
      <c r="A31" s="1" t="s">
        <v>475</v>
      </c>
      <c r="B31" s="1" t="s">
        <v>375</v>
      </c>
      <c r="C31" s="1" t="s">
        <v>385</v>
      </c>
      <c r="D31" s="195">
        <v>2.2000000000000002</v>
      </c>
      <c r="E31" s="195">
        <v>3</v>
      </c>
      <c r="F31" s="6">
        <v>47.2</v>
      </c>
      <c r="G31" s="6">
        <v>16.899999999999999</v>
      </c>
      <c r="H31" s="6">
        <v>3.6</v>
      </c>
      <c r="I31" s="6">
        <v>6.91</v>
      </c>
      <c r="J31" s="6">
        <f t="shared" si="4"/>
        <v>10.149280000000001</v>
      </c>
      <c r="K31" s="6">
        <v>0.19</v>
      </c>
      <c r="L31" s="6">
        <v>8.2100000000000009</v>
      </c>
      <c r="M31" s="6">
        <v>13</v>
      </c>
      <c r="N31" s="6">
        <v>1.43</v>
      </c>
      <c r="O31" s="6">
        <v>0.15</v>
      </c>
      <c r="P31" s="6">
        <v>0.63</v>
      </c>
      <c r="Q31" s="6">
        <v>0.05</v>
      </c>
      <c r="R31" s="6">
        <v>1</v>
      </c>
      <c r="S31" s="6">
        <f t="shared" si="2"/>
        <v>98.90928000000001</v>
      </c>
      <c r="T31" s="6">
        <f t="shared" si="1"/>
        <v>0.43848964677222896</v>
      </c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>
        <f t="shared" si="3"/>
        <v>3776.7519932857745</v>
      </c>
      <c r="BC31" s="6"/>
      <c r="BD31" s="6"/>
      <c r="BE31" s="6"/>
      <c r="BF31" s="6"/>
      <c r="BG31" s="6"/>
      <c r="BH31" s="6"/>
      <c r="BI31" s="6"/>
      <c r="BJ31" s="6"/>
      <c r="BK31" s="6">
        <v>10</v>
      </c>
    </row>
    <row r="32" spans="1:71" x14ac:dyDescent="0.3">
      <c r="A32" s="1" t="s">
        <v>474</v>
      </c>
      <c r="B32" s="1" t="s">
        <v>375</v>
      </c>
      <c r="C32" s="1" t="s">
        <v>385</v>
      </c>
      <c r="D32" s="195">
        <v>2.2000000000000002</v>
      </c>
      <c r="E32" s="195">
        <v>3</v>
      </c>
      <c r="F32" s="6">
        <v>47.37</v>
      </c>
      <c r="G32" s="6">
        <v>19.739999999999998</v>
      </c>
      <c r="H32" s="6">
        <v>4.42</v>
      </c>
      <c r="I32" s="6">
        <v>5.0199999999999996</v>
      </c>
      <c r="J32" s="6">
        <f t="shared" si="4"/>
        <v>8.9971160000000001</v>
      </c>
      <c r="K32" s="6">
        <v>0.16</v>
      </c>
      <c r="L32" s="6">
        <v>7.33</v>
      </c>
      <c r="M32" s="6">
        <v>12.62</v>
      </c>
      <c r="N32" s="6">
        <v>1.6</v>
      </c>
      <c r="O32" s="6">
        <v>0.03</v>
      </c>
      <c r="P32" s="6">
        <v>0.57999999999999996</v>
      </c>
      <c r="Q32" s="6">
        <v>0.09</v>
      </c>
      <c r="R32" s="6">
        <v>1.57</v>
      </c>
      <c r="S32" s="6">
        <f t="shared" si="2"/>
        <v>100.08711599999999</v>
      </c>
      <c r="T32" s="6">
        <f t="shared" si="1"/>
        <v>0.60300136425648021</v>
      </c>
      <c r="U32" s="6">
        <v>13</v>
      </c>
      <c r="V32" s="6"/>
      <c r="W32" s="6"/>
      <c r="X32" s="6"/>
      <c r="Y32" s="6">
        <v>39</v>
      </c>
      <c r="Z32" s="6">
        <v>41</v>
      </c>
      <c r="AA32" s="6"/>
      <c r="AB32" s="6">
        <v>103</v>
      </c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>
        <v>1</v>
      </c>
      <c r="AO32" s="6"/>
      <c r="AP32" s="6">
        <v>29</v>
      </c>
      <c r="AQ32" s="6">
        <v>4</v>
      </c>
      <c r="AR32" s="6"/>
      <c r="AS32" s="6"/>
      <c r="AT32" s="6"/>
      <c r="AU32" s="6"/>
      <c r="AV32" s="6"/>
      <c r="AW32" s="6"/>
      <c r="AX32" s="6">
        <v>634</v>
      </c>
      <c r="AY32" s="6"/>
      <c r="AZ32" s="6"/>
      <c r="BA32" s="6">
        <v>1</v>
      </c>
      <c r="BB32" s="6">
        <f t="shared" si="3"/>
        <v>3477.0097715964271</v>
      </c>
      <c r="BC32" s="6"/>
      <c r="BD32" s="6"/>
      <c r="BE32" s="6"/>
      <c r="BF32" s="6">
        <v>314</v>
      </c>
      <c r="BG32" s="6"/>
      <c r="BH32" s="6">
        <v>10</v>
      </c>
      <c r="BI32" s="6"/>
      <c r="BJ32" s="6">
        <v>73</v>
      </c>
      <c r="BK32" s="6">
        <v>7</v>
      </c>
    </row>
    <row r="33" spans="1:71" x14ac:dyDescent="0.3">
      <c r="A33" s="1" t="s">
        <v>42</v>
      </c>
      <c r="B33" s="1" t="s">
        <v>375</v>
      </c>
      <c r="C33" s="1" t="s">
        <v>385</v>
      </c>
      <c r="D33" s="195">
        <v>2.2000000000000002</v>
      </c>
      <c r="E33" s="195">
        <v>3</v>
      </c>
      <c r="F33" s="6">
        <v>47.85</v>
      </c>
      <c r="G33" s="6">
        <v>20.37</v>
      </c>
      <c r="H33" s="6">
        <v>4.8600000000000003</v>
      </c>
      <c r="I33" s="6">
        <v>4.72</v>
      </c>
      <c r="J33" s="6">
        <f t="shared" si="4"/>
        <v>9.0930280000000003</v>
      </c>
      <c r="K33" s="6">
        <v>0.14000000000000001</v>
      </c>
      <c r="L33" s="6">
        <v>4.8600000000000003</v>
      </c>
      <c r="M33" s="6">
        <v>12.59</v>
      </c>
      <c r="N33" s="6">
        <v>2.0099999999999998</v>
      </c>
      <c r="O33" s="6">
        <v>0.51</v>
      </c>
      <c r="P33" s="6">
        <v>0.6</v>
      </c>
      <c r="Q33" s="6">
        <v>7.0000000000000007E-2</v>
      </c>
      <c r="R33" s="6">
        <v>1</v>
      </c>
      <c r="S33" s="6">
        <f t="shared" si="2"/>
        <v>99.093028000000018</v>
      </c>
      <c r="T33" s="6">
        <f t="shared" si="1"/>
        <v>1</v>
      </c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>
        <f t="shared" si="3"/>
        <v>3596.9066602721659</v>
      </c>
      <c r="BC33" s="6"/>
      <c r="BD33" s="6"/>
      <c r="BE33" s="6"/>
      <c r="BF33" s="6"/>
      <c r="BG33" s="6"/>
      <c r="BH33" s="6"/>
      <c r="BI33" s="6"/>
      <c r="BJ33" s="6"/>
      <c r="BK33" s="6"/>
    </row>
    <row r="34" spans="1:71" x14ac:dyDescent="0.3">
      <c r="A34" s="1" t="s">
        <v>473</v>
      </c>
      <c r="B34" s="1" t="s">
        <v>375</v>
      </c>
      <c r="C34" s="1" t="s">
        <v>385</v>
      </c>
      <c r="D34" s="195">
        <v>2.2000000000000002</v>
      </c>
      <c r="E34" s="195">
        <v>3</v>
      </c>
      <c r="F34" s="6">
        <v>48</v>
      </c>
      <c r="G34" s="6">
        <v>20.5</v>
      </c>
      <c r="H34" s="6">
        <v>2.44</v>
      </c>
      <c r="I34" s="6">
        <v>5.2</v>
      </c>
      <c r="J34" s="6">
        <f t="shared" si="4"/>
        <v>7.3955120000000001</v>
      </c>
      <c r="K34" s="6">
        <v>0.17</v>
      </c>
      <c r="L34" s="6">
        <v>5.55</v>
      </c>
      <c r="M34" s="6">
        <v>14.3</v>
      </c>
      <c r="N34" s="6">
        <v>1.75</v>
      </c>
      <c r="O34" s="6">
        <v>0.14000000000000001</v>
      </c>
      <c r="P34" s="6">
        <v>0.37</v>
      </c>
      <c r="Q34" s="6">
        <v>7.0000000000000007E-2</v>
      </c>
      <c r="R34" s="6">
        <v>0.75</v>
      </c>
      <c r="S34" s="6">
        <f t="shared" si="2"/>
        <v>98.995511999999991</v>
      </c>
      <c r="T34" s="6">
        <f t="shared" si="1"/>
        <v>0.43963963963963965</v>
      </c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>
        <f t="shared" si="3"/>
        <v>2218.0924405011688</v>
      </c>
      <c r="BC34" s="6"/>
      <c r="BD34" s="6"/>
      <c r="BE34" s="6"/>
      <c r="BF34" s="6"/>
      <c r="BG34" s="6"/>
      <c r="BH34" s="6"/>
      <c r="BI34" s="6"/>
      <c r="BJ34" s="6"/>
      <c r="BK34" s="6">
        <v>10</v>
      </c>
    </row>
    <row r="35" spans="1:71" x14ac:dyDescent="0.3">
      <c r="A35" s="1" t="s">
        <v>472</v>
      </c>
      <c r="B35" s="1" t="s">
        <v>375</v>
      </c>
      <c r="C35" s="1" t="s">
        <v>385</v>
      </c>
      <c r="D35" s="195">
        <v>2.2000000000000002</v>
      </c>
      <c r="E35" s="195">
        <v>3</v>
      </c>
      <c r="F35" s="6">
        <v>48.21</v>
      </c>
      <c r="G35" s="6">
        <v>18.2</v>
      </c>
      <c r="H35" s="6">
        <v>5.27</v>
      </c>
      <c r="I35" s="6">
        <v>5.95</v>
      </c>
      <c r="J35" s="6">
        <f t="shared" si="4"/>
        <v>10.691946</v>
      </c>
      <c r="K35" s="6">
        <v>0.2</v>
      </c>
      <c r="L35" s="6">
        <v>6.9</v>
      </c>
      <c r="M35" s="6">
        <v>11.69</v>
      </c>
      <c r="N35" s="6">
        <v>2.29</v>
      </c>
      <c r="O35" s="6">
        <v>0.1</v>
      </c>
      <c r="P35" s="6">
        <v>0.67</v>
      </c>
      <c r="Q35" s="6">
        <v>0.1</v>
      </c>
      <c r="R35" s="6">
        <v>1.31</v>
      </c>
      <c r="S35" s="6">
        <f t="shared" si="2"/>
        <v>100.361946</v>
      </c>
      <c r="T35" s="6">
        <f t="shared" si="1"/>
        <v>0.76376811594202887</v>
      </c>
      <c r="U35" s="6">
        <v>21</v>
      </c>
      <c r="V35" s="6"/>
      <c r="W35" s="6"/>
      <c r="X35" s="6"/>
      <c r="Y35" s="6">
        <v>15</v>
      </c>
      <c r="Z35" s="6">
        <v>5</v>
      </c>
      <c r="AA35" s="6"/>
      <c r="AB35" s="6">
        <v>38</v>
      </c>
      <c r="AC35" s="6"/>
      <c r="AD35" s="6"/>
      <c r="AE35" s="6"/>
      <c r="AF35" s="6">
        <v>99</v>
      </c>
      <c r="AG35" s="6"/>
      <c r="AH35" s="6"/>
      <c r="AI35" s="6"/>
      <c r="AJ35" s="6"/>
      <c r="AK35" s="6"/>
      <c r="AL35" s="6"/>
      <c r="AM35" s="6"/>
      <c r="AN35" s="6">
        <v>1</v>
      </c>
      <c r="AO35" s="6"/>
      <c r="AP35" s="6"/>
      <c r="AQ35" s="6">
        <v>5</v>
      </c>
      <c r="AR35" s="6"/>
      <c r="AS35" s="6">
        <v>2</v>
      </c>
      <c r="AT35" s="6"/>
      <c r="AU35" s="6"/>
      <c r="AV35" s="6"/>
      <c r="AW35" s="6"/>
      <c r="AX35" s="6">
        <v>499</v>
      </c>
      <c r="AY35" s="6"/>
      <c r="AZ35" s="6"/>
      <c r="BA35" s="6">
        <v>1</v>
      </c>
      <c r="BB35" s="6">
        <f t="shared" si="3"/>
        <v>4016.5457706372526</v>
      </c>
      <c r="BC35" s="6"/>
      <c r="BD35" s="6"/>
      <c r="BE35" s="6"/>
      <c r="BF35" s="6">
        <v>367</v>
      </c>
      <c r="BG35" s="6"/>
      <c r="BH35" s="6">
        <v>11</v>
      </c>
      <c r="BI35" s="6"/>
      <c r="BJ35" s="6">
        <v>21</v>
      </c>
      <c r="BK35" s="6">
        <v>9</v>
      </c>
    </row>
    <row r="36" spans="1:71" x14ac:dyDescent="0.3">
      <c r="A36" s="1" t="s">
        <v>471</v>
      </c>
      <c r="B36" s="1" t="s">
        <v>375</v>
      </c>
      <c r="C36" s="1" t="s">
        <v>385</v>
      </c>
      <c r="D36" s="195">
        <v>2.2000000000000002</v>
      </c>
      <c r="E36" s="195">
        <v>3</v>
      </c>
      <c r="F36" s="6">
        <v>48.7</v>
      </c>
      <c r="G36" s="6">
        <v>17.100000000000001</v>
      </c>
      <c r="H36" s="6">
        <v>3.06</v>
      </c>
      <c r="I36" s="6">
        <v>6.78</v>
      </c>
      <c r="J36" s="6">
        <f t="shared" si="4"/>
        <v>9.5333880000000004</v>
      </c>
      <c r="K36" s="6">
        <v>0.2</v>
      </c>
      <c r="L36" s="6">
        <v>7.71</v>
      </c>
      <c r="M36" s="6">
        <v>13.4</v>
      </c>
      <c r="N36" s="6">
        <v>1.64</v>
      </c>
      <c r="O36" s="6">
        <v>0.18</v>
      </c>
      <c r="P36" s="6">
        <v>0.5</v>
      </c>
      <c r="Q36" s="6">
        <v>0.12</v>
      </c>
      <c r="R36" s="6">
        <v>0.12</v>
      </c>
      <c r="S36" s="6">
        <f t="shared" si="2"/>
        <v>99.203388000000032</v>
      </c>
      <c r="T36" s="6">
        <f t="shared" ref="T36:T65" si="5">H36/L36</f>
        <v>0.39688715953307396</v>
      </c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>
        <f t="shared" si="3"/>
        <v>2997.4222168934716</v>
      </c>
      <c r="BC36" s="6"/>
      <c r="BD36" s="6"/>
      <c r="BE36" s="6"/>
      <c r="BF36" s="6"/>
      <c r="BG36" s="6"/>
      <c r="BH36" s="6"/>
      <c r="BI36" s="6"/>
      <c r="BJ36" s="6"/>
      <c r="BK36" s="6">
        <v>10</v>
      </c>
    </row>
    <row r="37" spans="1:71" x14ac:dyDescent="0.3">
      <c r="A37" s="1" t="s">
        <v>470</v>
      </c>
      <c r="B37" s="1" t="s">
        <v>375</v>
      </c>
      <c r="C37" s="1" t="s">
        <v>385</v>
      </c>
      <c r="D37" s="195">
        <v>2.2000000000000002</v>
      </c>
      <c r="E37" s="195">
        <v>3</v>
      </c>
      <c r="F37" s="6">
        <v>51.83</v>
      </c>
      <c r="G37" s="6">
        <v>19.010000000000002</v>
      </c>
      <c r="H37" s="6">
        <v>3.56</v>
      </c>
      <c r="I37" s="6">
        <v>4.42</v>
      </c>
      <c r="J37" s="6">
        <f t="shared" si="4"/>
        <v>7.6232880000000005</v>
      </c>
      <c r="K37" s="6">
        <v>0.15</v>
      </c>
      <c r="L37" s="6">
        <v>5.37</v>
      </c>
      <c r="M37" s="6">
        <v>11.26</v>
      </c>
      <c r="N37" s="6">
        <v>2.38</v>
      </c>
      <c r="O37" s="6">
        <v>0.5</v>
      </c>
      <c r="P37" s="6">
        <v>0.56000000000000005</v>
      </c>
      <c r="Q37" s="6">
        <v>0.1</v>
      </c>
      <c r="R37" s="6">
        <v>0.63</v>
      </c>
      <c r="S37" s="6">
        <f t="shared" si="2"/>
        <v>99.413288000000009</v>
      </c>
      <c r="T37" s="6">
        <f t="shared" si="5"/>
        <v>0.66294227188081933</v>
      </c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>
        <f t="shared" si="3"/>
        <v>3357.1128829206887</v>
      </c>
      <c r="BC37" s="6"/>
      <c r="BD37" s="6"/>
      <c r="BE37" s="6"/>
      <c r="BF37" s="6"/>
      <c r="BG37" s="6"/>
      <c r="BH37" s="6"/>
      <c r="BI37" s="6"/>
      <c r="BJ37" s="6"/>
      <c r="BK37" s="6"/>
    </row>
    <row r="38" spans="1:71" x14ac:dyDescent="0.3">
      <c r="A38" s="1" t="s">
        <v>469</v>
      </c>
      <c r="B38" s="1" t="s">
        <v>375</v>
      </c>
      <c r="C38" s="1" t="s">
        <v>385</v>
      </c>
      <c r="D38" s="195">
        <v>2.2000000000000002</v>
      </c>
      <c r="E38" s="195">
        <v>3</v>
      </c>
      <c r="F38" s="6">
        <v>52.11</v>
      </c>
      <c r="G38" s="6">
        <v>20.36</v>
      </c>
      <c r="H38" s="6">
        <v>4.62</v>
      </c>
      <c r="I38" s="6">
        <v>3.79</v>
      </c>
      <c r="J38" s="6">
        <f t="shared" si="4"/>
        <v>7.947076</v>
      </c>
      <c r="K38" s="6">
        <v>0.1</v>
      </c>
      <c r="L38" s="6">
        <v>3.4</v>
      </c>
      <c r="M38" s="6">
        <v>10.4</v>
      </c>
      <c r="N38" s="6">
        <v>3.5</v>
      </c>
      <c r="O38" s="6">
        <v>0.17</v>
      </c>
      <c r="P38" s="6">
        <v>0.53</v>
      </c>
      <c r="Q38" s="6">
        <v>0.11</v>
      </c>
      <c r="R38" s="6">
        <v>0.48</v>
      </c>
      <c r="S38" s="6">
        <f t="shared" si="2"/>
        <v>99.107076000000006</v>
      </c>
      <c r="T38" s="6">
        <f t="shared" si="5"/>
        <v>1.3588235294117648</v>
      </c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>
        <f t="shared" si="3"/>
        <v>3177.2675499070801</v>
      </c>
      <c r="BC38" s="6"/>
      <c r="BD38" s="6"/>
      <c r="BE38" s="6"/>
      <c r="BF38" s="6"/>
      <c r="BG38" s="6"/>
      <c r="BH38" s="6"/>
      <c r="BI38" s="6"/>
      <c r="BJ38" s="6"/>
      <c r="BK38" s="6"/>
    </row>
    <row r="39" spans="1:71" x14ac:dyDescent="0.3">
      <c r="A39" s="1" t="s">
        <v>468</v>
      </c>
      <c r="B39" s="1" t="s">
        <v>1280</v>
      </c>
      <c r="C39" s="1" t="s">
        <v>385</v>
      </c>
      <c r="D39" s="195">
        <v>2.2000000000000002</v>
      </c>
      <c r="E39" s="195">
        <v>3</v>
      </c>
      <c r="F39" s="6">
        <v>50.73</v>
      </c>
      <c r="G39" s="6">
        <v>18.02</v>
      </c>
      <c r="H39" s="6">
        <v>5.46</v>
      </c>
      <c r="I39" s="6">
        <v>4.88</v>
      </c>
      <c r="J39" s="6">
        <f t="shared" si="4"/>
        <v>9.7929080000000006</v>
      </c>
      <c r="K39" s="6">
        <v>0.21</v>
      </c>
      <c r="L39" s="6">
        <v>5.55</v>
      </c>
      <c r="M39" s="6">
        <v>9.84</v>
      </c>
      <c r="N39" s="6">
        <v>2.4700000000000002</v>
      </c>
      <c r="O39" s="6">
        <v>0.2</v>
      </c>
      <c r="P39" s="6">
        <v>0.74</v>
      </c>
      <c r="Q39" s="6">
        <v>7.0000000000000007E-2</v>
      </c>
      <c r="R39" s="6">
        <v>1.1499999999999999</v>
      </c>
      <c r="S39" s="6">
        <f t="shared" si="2"/>
        <v>98.772907999999987</v>
      </c>
      <c r="T39" s="6">
        <f t="shared" si="5"/>
        <v>0.98378378378378384</v>
      </c>
      <c r="U39" s="6">
        <v>54</v>
      </c>
      <c r="V39" s="6"/>
      <c r="W39" s="6"/>
      <c r="X39" s="6"/>
      <c r="Y39" s="6"/>
      <c r="Z39" s="6">
        <v>44</v>
      </c>
      <c r="AA39" s="6"/>
      <c r="AB39" s="6">
        <v>105</v>
      </c>
      <c r="AC39" s="6"/>
      <c r="AD39" s="6"/>
      <c r="AE39" s="6"/>
      <c r="AF39" s="6">
        <v>19</v>
      </c>
      <c r="AG39" s="6"/>
      <c r="AH39" s="6"/>
      <c r="AI39" s="6"/>
      <c r="AJ39" s="6"/>
      <c r="AK39" s="6"/>
      <c r="AL39" s="6"/>
      <c r="AM39" s="6"/>
      <c r="AO39" s="6"/>
      <c r="AP39" s="6">
        <v>30</v>
      </c>
      <c r="AQ39" s="6"/>
      <c r="AR39" s="6"/>
      <c r="AS39" s="6">
        <v>2</v>
      </c>
      <c r="AT39" s="6"/>
      <c r="AU39" s="6"/>
      <c r="AV39" s="6"/>
      <c r="AW39" s="6"/>
      <c r="AX39" s="6">
        <v>563</v>
      </c>
      <c r="AY39" s="6"/>
      <c r="AZ39" s="6"/>
      <c r="BA39" s="6">
        <v>4</v>
      </c>
      <c r="BB39" s="6">
        <f t="shared" si="3"/>
        <v>4436.1848810023375</v>
      </c>
      <c r="BC39" s="6"/>
      <c r="BD39" s="6"/>
      <c r="BE39" s="6"/>
      <c r="BF39" s="6">
        <v>311</v>
      </c>
      <c r="BG39" s="6"/>
      <c r="BH39" s="6">
        <v>16</v>
      </c>
      <c r="BI39" s="6"/>
      <c r="BJ39" s="6">
        <v>71</v>
      </c>
      <c r="BK39" s="6">
        <v>16</v>
      </c>
    </row>
    <row r="40" spans="1:71" x14ac:dyDescent="0.3">
      <c r="A40" s="2" t="s">
        <v>1281</v>
      </c>
      <c r="B40" s="1" t="s">
        <v>1280</v>
      </c>
      <c r="C40" s="1" t="s">
        <v>385</v>
      </c>
      <c r="D40" s="195">
        <v>2.2000000000000002</v>
      </c>
      <c r="E40" s="195">
        <v>3</v>
      </c>
      <c r="F40" s="6">
        <v>53.03</v>
      </c>
      <c r="G40" s="6">
        <v>17.88</v>
      </c>
      <c r="H40" s="6">
        <v>5.28</v>
      </c>
      <c r="I40" s="6">
        <v>4.4400000000000004</v>
      </c>
      <c r="J40" s="6">
        <f t="shared" si="4"/>
        <v>9.1909440000000018</v>
      </c>
      <c r="K40" s="6">
        <v>0.16</v>
      </c>
      <c r="L40" s="6">
        <v>4.7300000000000004</v>
      </c>
      <c r="M40" s="6">
        <v>8.84</v>
      </c>
      <c r="N40" s="6">
        <v>3.02</v>
      </c>
      <c r="O40" s="6">
        <v>0.41</v>
      </c>
      <c r="P40" s="6">
        <v>0.69</v>
      </c>
      <c r="Q40" s="6">
        <v>0.09</v>
      </c>
      <c r="R40" s="6">
        <v>1.05</v>
      </c>
      <c r="S40" s="6">
        <f t="shared" si="2"/>
        <v>99.090943999999993</v>
      </c>
      <c r="T40" s="6">
        <f t="shared" si="5"/>
        <v>1.1162790697674418</v>
      </c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>
        <f t="shared" si="3"/>
        <v>4136.4426593129901</v>
      </c>
      <c r="BC40" s="6"/>
      <c r="BD40" s="6"/>
      <c r="BE40" s="6"/>
      <c r="BF40" s="6"/>
      <c r="BG40" s="6"/>
      <c r="BH40" s="6"/>
      <c r="BI40" s="6"/>
      <c r="BJ40" s="6"/>
      <c r="BK40" s="6"/>
    </row>
    <row r="41" spans="1:71" x14ac:dyDescent="0.3">
      <c r="A41" s="2" t="s">
        <v>43</v>
      </c>
      <c r="B41" s="1" t="s">
        <v>52</v>
      </c>
      <c r="C41" s="1" t="s">
        <v>1248</v>
      </c>
      <c r="D41" s="195">
        <v>2.2000000000000002</v>
      </c>
      <c r="E41" s="195">
        <v>3</v>
      </c>
      <c r="F41" s="6">
        <v>51.9</v>
      </c>
      <c r="G41" s="6">
        <v>17.97</v>
      </c>
      <c r="H41" s="6">
        <v>10.17</v>
      </c>
      <c r="I41" s="6"/>
      <c r="J41" s="6">
        <f t="shared" si="4"/>
        <v>9.1509660000000004</v>
      </c>
      <c r="K41" s="6">
        <v>0.22850000000000001</v>
      </c>
      <c r="L41" s="6">
        <v>4.3769999999999998</v>
      </c>
      <c r="M41" s="6">
        <v>9.5229999999999997</v>
      </c>
      <c r="N41" s="6">
        <v>3.2290000000000001</v>
      </c>
      <c r="O41" s="6">
        <v>0.88400000000000001</v>
      </c>
      <c r="P41" s="6">
        <v>0.65810000000000002</v>
      </c>
      <c r="Q41" s="6">
        <v>0.27810000000000001</v>
      </c>
      <c r="R41" s="6">
        <v>0.57999999999999996</v>
      </c>
      <c r="S41" s="6">
        <f t="shared" si="2"/>
        <v>98.778665999999973</v>
      </c>
      <c r="T41" s="6">
        <f t="shared" si="5"/>
        <v>2.3235092529129542</v>
      </c>
      <c r="U41" s="6">
        <v>138.69999999999999</v>
      </c>
      <c r="V41" s="6"/>
      <c r="W41" s="6">
        <v>0.11120000000000001</v>
      </c>
      <c r="X41" s="6">
        <v>11.14</v>
      </c>
      <c r="Y41" s="6">
        <v>25.68</v>
      </c>
      <c r="Z41" s="6">
        <v>18.52</v>
      </c>
      <c r="AA41" s="6">
        <v>0.18340000000000001</v>
      </c>
      <c r="AB41" s="6">
        <v>242.9</v>
      </c>
      <c r="AC41" s="6">
        <v>3.04</v>
      </c>
      <c r="AD41" s="6">
        <v>1.8740399999999999</v>
      </c>
      <c r="AE41" s="6">
        <v>0.85699999999999998</v>
      </c>
      <c r="AF41" s="6">
        <v>20.100000000000001</v>
      </c>
      <c r="AG41" s="6">
        <v>2.7770000000000001</v>
      </c>
      <c r="AH41" s="6">
        <v>0.31360000000000005</v>
      </c>
      <c r="AI41" s="6">
        <v>0.63860000000000006</v>
      </c>
      <c r="AJ41" s="6">
        <v>4.899</v>
      </c>
      <c r="AK41" s="6">
        <v>7.6459999999999999</v>
      </c>
      <c r="AL41" s="6">
        <v>0.27800000000000002</v>
      </c>
      <c r="AM41" s="6">
        <v>0.63009999999999999</v>
      </c>
      <c r="AN41" s="6">
        <v>0.82769999999999999</v>
      </c>
      <c r="AO41" s="6">
        <v>8.16</v>
      </c>
      <c r="AP41" s="6">
        <v>12.34</v>
      </c>
      <c r="AQ41" s="6">
        <v>4.0389999999999997</v>
      </c>
      <c r="AR41" s="6">
        <v>1.6539999999999999</v>
      </c>
      <c r="AS41" s="6">
        <v>12.87</v>
      </c>
      <c r="AT41" s="6">
        <v>4.3929999999999997E-2</v>
      </c>
      <c r="AU41" s="6">
        <v>30.82</v>
      </c>
      <c r="AV41" s="6">
        <v>2.282</v>
      </c>
      <c r="AW41" s="6">
        <v>0.4556</v>
      </c>
      <c r="AX41" s="6">
        <v>514.1</v>
      </c>
      <c r="AY41" s="6">
        <v>4.7479999999999994E-2</v>
      </c>
      <c r="AZ41" s="6">
        <v>0.4506</v>
      </c>
      <c r="BA41" s="6">
        <v>0.54959999999999998</v>
      </c>
      <c r="BB41" s="6">
        <f t="shared" ref="BB41:BB65" si="6">SUM((P41/1.6681)*10000)</f>
        <v>3945.2071218751876</v>
      </c>
      <c r="BC41" s="6">
        <v>7.9239999999999991E-2</v>
      </c>
      <c r="BD41" s="6">
        <v>0.27550000000000002</v>
      </c>
      <c r="BE41" s="6">
        <v>0.2271</v>
      </c>
      <c r="BF41" s="6">
        <v>257.8</v>
      </c>
      <c r="BG41" s="6">
        <v>5.3450000000000004E-2</v>
      </c>
      <c r="BH41" s="6">
        <v>16.07</v>
      </c>
      <c r="BI41" s="6">
        <v>1.8480000000000001</v>
      </c>
      <c r="BJ41" s="6">
        <v>86.63</v>
      </c>
      <c r="BK41" s="6">
        <v>43.7</v>
      </c>
      <c r="BL41" s="6">
        <f>BA41/AJ41</f>
        <v>0.1121861604409063</v>
      </c>
      <c r="BM41" s="6">
        <f>AC41/BI41/1.49</f>
        <v>1.1040413724977483</v>
      </c>
      <c r="BN41" s="6">
        <f>AJ41/AV41/1.55</f>
        <v>1.3850329365864691</v>
      </c>
      <c r="BO41" s="6">
        <v>1.907175558254695</v>
      </c>
      <c r="BP41" s="6">
        <v>1.6744829244829242</v>
      </c>
      <c r="BQ41" s="6">
        <v>1.0383330405764744</v>
      </c>
      <c r="BR41" s="6">
        <v>28.31190038783425</v>
      </c>
      <c r="BS41" s="6">
        <v>0.16895284751990203</v>
      </c>
    </row>
    <row r="42" spans="1:71" x14ac:dyDescent="0.3">
      <c r="A42" s="1" t="s">
        <v>342</v>
      </c>
      <c r="B42" s="1" t="s">
        <v>52</v>
      </c>
      <c r="C42" s="1" t="s">
        <v>1248</v>
      </c>
      <c r="D42" s="195">
        <v>2.2000000000000002</v>
      </c>
      <c r="E42" s="195">
        <v>3</v>
      </c>
      <c r="F42" s="6">
        <v>54.3</v>
      </c>
      <c r="G42" s="6">
        <v>16.760000000000002</v>
      </c>
      <c r="H42" s="6">
        <v>9.3539999999999992</v>
      </c>
      <c r="I42" s="6"/>
      <c r="J42" s="6">
        <f t="shared" si="4"/>
        <v>8.4167291999999989</v>
      </c>
      <c r="K42" s="6">
        <v>0.17829999999999999</v>
      </c>
      <c r="L42" s="6">
        <v>5.056</v>
      </c>
      <c r="M42" s="6">
        <v>9.1329999999999991</v>
      </c>
      <c r="N42" s="6">
        <v>2.6680000000000001</v>
      </c>
      <c r="O42" s="6">
        <v>0.74809999999999999</v>
      </c>
      <c r="P42" s="6">
        <v>0.57930000000000004</v>
      </c>
      <c r="Q42" s="6">
        <v>0.19259999999999999</v>
      </c>
      <c r="R42" s="6">
        <v>0.84</v>
      </c>
      <c r="S42" s="6">
        <f t="shared" si="2"/>
        <v>98.8720292</v>
      </c>
      <c r="T42" s="6">
        <f t="shared" si="5"/>
        <v>1.8500791139240504</v>
      </c>
      <c r="U42" s="6">
        <v>177.1</v>
      </c>
      <c r="V42" s="6"/>
      <c r="W42" s="6">
        <v>8.3510000000000001E-2</v>
      </c>
      <c r="X42" s="6">
        <v>12.03</v>
      </c>
      <c r="Y42" s="6">
        <v>26.6</v>
      </c>
      <c r="Z42" s="6">
        <v>26.12</v>
      </c>
      <c r="AA42" s="6">
        <v>0.55710000000000004</v>
      </c>
      <c r="AB42" s="6">
        <v>187.3</v>
      </c>
      <c r="AC42" s="6">
        <v>3.496</v>
      </c>
      <c r="AD42" s="6">
        <v>2.2261500000000001</v>
      </c>
      <c r="AE42" s="6">
        <v>0.80110000000000003</v>
      </c>
      <c r="AF42" s="6">
        <v>14.7</v>
      </c>
      <c r="AG42" s="6">
        <v>2.9580000000000002</v>
      </c>
      <c r="AH42" s="6">
        <v>0.30919999999999997</v>
      </c>
      <c r="AI42" s="6">
        <v>0.73750000000000004</v>
      </c>
      <c r="AJ42" s="6">
        <v>5.2190000000000003</v>
      </c>
      <c r="AK42" s="6">
        <v>10.01</v>
      </c>
      <c r="AL42" s="6">
        <v>0.3382</v>
      </c>
      <c r="AM42" s="6">
        <v>1.66</v>
      </c>
      <c r="AN42" s="6">
        <v>1.0349999999999999</v>
      </c>
      <c r="AO42" s="6">
        <v>8.6159999999999997</v>
      </c>
      <c r="AP42" s="6">
        <v>15.48</v>
      </c>
      <c r="AQ42" s="6">
        <v>2.6389999999999998</v>
      </c>
      <c r="AR42" s="6">
        <v>1.7869999999999999</v>
      </c>
      <c r="AS42" s="6">
        <v>14.47</v>
      </c>
      <c r="AT42" s="6">
        <v>7.2309999999999999E-2</v>
      </c>
      <c r="AU42" s="6">
        <v>34.65</v>
      </c>
      <c r="AV42" s="6">
        <v>2.4700000000000002</v>
      </c>
      <c r="AW42" s="6">
        <v>0.47370000000000001</v>
      </c>
      <c r="AX42" s="6">
        <v>445.8</v>
      </c>
      <c r="AY42" s="6">
        <v>5.595E-2</v>
      </c>
      <c r="AZ42" s="6">
        <v>0.50739999999999996</v>
      </c>
      <c r="BA42" s="6">
        <v>0.50609999999999999</v>
      </c>
      <c r="BB42" s="6">
        <f t="shared" si="6"/>
        <v>3472.813380492777</v>
      </c>
      <c r="BC42" s="6">
        <v>0.13500000000000001</v>
      </c>
      <c r="BD42" s="6">
        <v>0.32989999999999997</v>
      </c>
      <c r="BE42" s="6">
        <v>0.2044</v>
      </c>
      <c r="BF42" s="6">
        <v>286.89999999999998</v>
      </c>
      <c r="BG42" s="6">
        <v>0.18959999999999999</v>
      </c>
      <c r="BH42" s="6">
        <v>18.86</v>
      </c>
      <c r="BI42" s="6">
        <v>2.2789999999999999</v>
      </c>
      <c r="BJ42" s="6">
        <v>63.39</v>
      </c>
      <c r="BK42" s="6">
        <v>43.1</v>
      </c>
      <c r="BL42" s="6">
        <f>BA42/AJ42</f>
        <v>9.6972600114964544E-2</v>
      </c>
      <c r="BM42" s="6">
        <f>AC42/BI42/1.49</f>
        <v>1.0295343241914061</v>
      </c>
      <c r="BN42" s="6">
        <f>AJ42/AV42/1.55</f>
        <v>1.3631970745722866</v>
      </c>
      <c r="BO42" s="6">
        <v>1.6475104251833288</v>
      </c>
      <c r="BP42" s="6">
        <v>1.4662863829164838</v>
      </c>
      <c r="BQ42" s="6">
        <v>0.90394245070925916</v>
      </c>
      <c r="BR42" s="6">
        <v>33.933703774669475</v>
      </c>
      <c r="BS42" s="6">
        <v>0.19831385322858783</v>
      </c>
    </row>
    <row r="43" spans="1:71" x14ac:dyDescent="0.3">
      <c r="A43" s="1" t="s">
        <v>342</v>
      </c>
      <c r="B43" s="1" t="s">
        <v>52</v>
      </c>
      <c r="C43" s="1" t="s">
        <v>385</v>
      </c>
      <c r="D43" s="195">
        <v>2.2000000000000002</v>
      </c>
      <c r="E43" s="195">
        <v>3</v>
      </c>
      <c r="F43" s="6">
        <v>53.28</v>
      </c>
      <c r="G43" s="6">
        <v>16.27</v>
      </c>
      <c r="H43" s="6">
        <v>5.0199999999999996</v>
      </c>
      <c r="I43" s="6">
        <v>5.08</v>
      </c>
      <c r="J43" s="6">
        <f t="shared" si="4"/>
        <v>9.5969960000000007</v>
      </c>
      <c r="K43" s="6">
        <v>0.2</v>
      </c>
      <c r="L43" s="6">
        <v>5.82</v>
      </c>
      <c r="M43" s="6">
        <v>9.5</v>
      </c>
      <c r="N43" s="6">
        <v>2.5299999999999998</v>
      </c>
      <c r="O43" s="6">
        <v>0.78</v>
      </c>
      <c r="P43" s="6">
        <v>0.66</v>
      </c>
      <c r="Q43" s="6">
        <v>0.18</v>
      </c>
      <c r="R43" s="6">
        <v>0.66</v>
      </c>
      <c r="S43" s="6">
        <f t="shared" si="2"/>
        <v>99.476996000000014</v>
      </c>
      <c r="T43" s="6">
        <f t="shared" si="5"/>
        <v>0.86254295532646041</v>
      </c>
      <c r="U43" s="6">
        <v>153</v>
      </c>
      <c r="V43" s="6"/>
      <c r="W43" s="6"/>
      <c r="X43" s="6"/>
      <c r="Y43" s="6"/>
      <c r="Z43" s="6">
        <v>54</v>
      </c>
      <c r="AA43" s="6"/>
      <c r="AB43" s="6">
        <v>123</v>
      </c>
      <c r="AC43" s="6"/>
      <c r="AD43" s="6"/>
      <c r="AE43" s="6"/>
      <c r="AF43" s="6">
        <v>18</v>
      </c>
      <c r="AG43" s="6"/>
      <c r="AH43" s="6"/>
      <c r="AI43" s="6"/>
      <c r="AJ43" s="6"/>
      <c r="AK43" s="6"/>
      <c r="AL43" s="6"/>
      <c r="AM43" s="6"/>
      <c r="AO43" s="6"/>
      <c r="AP43" s="6">
        <v>28</v>
      </c>
      <c r="AQ43" s="6"/>
      <c r="AR43" s="6"/>
      <c r="AS43" s="6">
        <v>16</v>
      </c>
      <c r="AT43" s="6"/>
      <c r="AU43" s="6"/>
      <c r="AV43" s="6"/>
      <c r="AW43" s="6"/>
      <c r="AX43" s="6">
        <v>473</v>
      </c>
      <c r="AY43" s="6"/>
      <c r="AZ43" s="6"/>
      <c r="BA43" s="6"/>
      <c r="BB43" s="6">
        <f t="shared" si="6"/>
        <v>3956.597326299383</v>
      </c>
      <c r="BC43" s="6"/>
      <c r="BD43" s="6"/>
      <c r="BE43" s="6"/>
      <c r="BF43" s="6">
        <v>296</v>
      </c>
      <c r="BG43" s="6"/>
      <c r="BH43" s="6">
        <v>24</v>
      </c>
      <c r="BI43" s="6"/>
      <c r="BJ43" s="6">
        <v>92</v>
      </c>
      <c r="BK43" s="6">
        <v>43</v>
      </c>
    </row>
    <row r="44" spans="1:71" x14ac:dyDescent="0.3">
      <c r="A44" s="1" t="s">
        <v>467</v>
      </c>
      <c r="B44" s="1" t="s">
        <v>52</v>
      </c>
      <c r="C44" s="1" t="s">
        <v>385</v>
      </c>
      <c r="D44" s="195">
        <v>2.2000000000000002</v>
      </c>
      <c r="E44" s="195">
        <v>3</v>
      </c>
      <c r="F44" s="6">
        <v>53.58</v>
      </c>
      <c r="G44" s="6">
        <v>19.079999999999998</v>
      </c>
      <c r="H44" s="6">
        <v>5.65</v>
      </c>
      <c r="I44" s="6">
        <v>3.65</v>
      </c>
      <c r="J44" s="6">
        <f t="shared" si="4"/>
        <v>8.7338700000000014</v>
      </c>
      <c r="K44" s="6">
        <v>0.12</v>
      </c>
      <c r="L44" s="6">
        <v>3.08</v>
      </c>
      <c r="M44" s="6">
        <v>9.1199999999999992</v>
      </c>
      <c r="N44" s="6">
        <v>3.87</v>
      </c>
      <c r="O44" s="6">
        <v>0.2</v>
      </c>
      <c r="P44" s="6">
        <v>0.69</v>
      </c>
      <c r="Q44" s="6">
        <v>0.14000000000000001</v>
      </c>
      <c r="R44" s="6">
        <v>0.92</v>
      </c>
      <c r="S44" s="6">
        <f t="shared" si="2"/>
        <v>99.533870000000007</v>
      </c>
      <c r="T44" s="6">
        <f t="shared" si="5"/>
        <v>1.8344155844155845</v>
      </c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>
        <f t="shared" si="6"/>
        <v>4136.4426593129901</v>
      </c>
      <c r="BC44" s="6"/>
      <c r="BD44" s="6"/>
      <c r="BE44" s="6"/>
      <c r="BF44" s="6"/>
      <c r="BG44" s="6"/>
      <c r="BH44" s="6"/>
      <c r="BI44" s="6"/>
      <c r="BJ44" s="6"/>
      <c r="BK44" s="6"/>
    </row>
    <row r="45" spans="1:71" x14ac:dyDescent="0.3">
      <c r="A45" s="2" t="s">
        <v>1250</v>
      </c>
      <c r="B45" s="1" t="s">
        <v>22</v>
      </c>
      <c r="C45" s="1" t="s">
        <v>1248</v>
      </c>
      <c r="D45" s="195">
        <v>2.2000000000000002</v>
      </c>
      <c r="E45" s="195">
        <v>3</v>
      </c>
      <c r="F45" s="6">
        <v>58.81</v>
      </c>
      <c r="G45" s="6">
        <v>16.66</v>
      </c>
      <c r="H45" s="6">
        <v>7.6669999999999998</v>
      </c>
      <c r="I45" s="6"/>
      <c r="J45" s="6">
        <f t="shared" si="4"/>
        <v>6.8987666000000001</v>
      </c>
      <c r="K45" s="6">
        <v>0.1168</v>
      </c>
      <c r="L45" s="6">
        <v>3.2970000000000002</v>
      </c>
      <c r="M45" s="6">
        <v>6.9279999999999999</v>
      </c>
      <c r="N45" s="6">
        <v>3.4039999999999999</v>
      </c>
      <c r="O45" s="6">
        <v>1.45</v>
      </c>
      <c r="P45" s="6">
        <v>0.59240000000000004</v>
      </c>
      <c r="Q45" s="6">
        <v>0.2346</v>
      </c>
      <c r="R45" s="6">
        <v>0.66</v>
      </c>
      <c r="S45" s="6">
        <f t="shared" si="2"/>
        <v>99.051566599999987</v>
      </c>
      <c r="T45" s="6">
        <f t="shared" si="5"/>
        <v>2.3254473764027903</v>
      </c>
      <c r="U45" s="6">
        <v>278.10000000000002</v>
      </c>
      <c r="V45" s="6"/>
      <c r="W45" s="6">
        <v>3.5430000000000003E-2</v>
      </c>
      <c r="X45" s="6">
        <v>12.97</v>
      </c>
      <c r="Y45" s="6">
        <v>16.399999999999999</v>
      </c>
      <c r="Z45" s="6">
        <v>18.05</v>
      </c>
      <c r="AA45" s="6">
        <v>0.1953</v>
      </c>
      <c r="AB45" s="6">
        <v>9.6839999999999993</v>
      </c>
      <c r="AC45" s="6">
        <v>3.28</v>
      </c>
      <c r="AD45" s="6">
        <v>2.01566</v>
      </c>
      <c r="AE45" s="6">
        <v>0.78789999999999993</v>
      </c>
      <c r="AF45" s="6">
        <v>16.399999999999999</v>
      </c>
      <c r="AG45" s="6">
        <v>2.8639999999999999</v>
      </c>
      <c r="AH45" s="6">
        <v>0.47299999999999998</v>
      </c>
      <c r="AI45" s="6">
        <v>0.68440000000000001</v>
      </c>
      <c r="AJ45" s="6">
        <v>5.5149999999999997</v>
      </c>
      <c r="AK45" s="6">
        <v>6.7750000000000004</v>
      </c>
      <c r="AL45" s="6">
        <v>0.28439999999999999</v>
      </c>
      <c r="AM45" s="6">
        <v>0.36899999999999999</v>
      </c>
      <c r="AN45" s="6">
        <v>1.407</v>
      </c>
      <c r="AO45" s="6">
        <v>8.8810000000000002</v>
      </c>
      <c r="AP45" s="6">
        <v>10.28</v>
      </c>
      <c r="AQ45" s="6">
        <v>2.4910000000000001</v>
      </c>
      <c r="AR45" s="6">
        <v>1.8979999999999999</v>
      </c>
      <c r="AS45" s="6">
        <v>20.309999999999999</v>
      </c>
      <c r="AT45" s="6">
        <v>8.3250000000000005E-2</v>
      </c>
      <c r="AU45" s="6">
        <v>25.23</v>
      </c>
      <c r="AV45" s="6">
        <v>2.431</v>
      </c>
      <c r="AW45" s="6">
        <v>0.64539999999999997</v>
      </c>
      <c r="AX45" s="6">
        <v>498.7</v>
      </c>
      <c r="AY45" s="6">
        <v>8.6550000000000002E-2</v>
      </c>
      <c r="AZ45" s="6">
        <v>0.4829</v>
      </c>
      <c r="BA45" s="6">
        <v>0.83899999999999997</v>
      </c>
      <c r="BB45" s="6">
        <f t="shared" si="6"/>
        <v>3551.3458425753856</v>
      </c>
      <c r="BC45" s="6">
        <v>0.1321</v>
      </c>
      <c r="BD45" s="6">
        <v>0.29699999999999999</v>
      </c>
      <c r="BE45" s="6">
        <v>0.29430000000000001</v>
      </c>
      <c r="BF45" s="6">
        <v>228.9</v>
      </c>
      <c r="BG45" s="6">
        <v>0.24380000000000002</v>
      </c>
      <c r="BH45" s="6">
        <v>17.579999999999998</v>
      </c>
      <c r="BI45" s="6">
        <v>1.9770000000000001</v>
      </c>
      <c r="BJ45" s="6">
        <v>39.86</v>
      </c>
      <c r="BK45" s="6">
        <v>74.2</v>
      </c>
      <c r="BL45" s="6">
        <f>BA45/AJ45</f>
        <v>0.15213055303717135</v>
      </c>
      <c r="BM45" s="6">
        <f>AC45/BI45/1.49</f>
        <v>1.1134761162767801</v>
      </c>
      <c r="BN45" s="6">
        <f>AJ45/AV45/1.55</f>
        <v>1.4636217672270804</v>
      </c>
      <c r="BO45" s="6">
        <v>2.0068922100559305</v>
      </c>
      <c r="BP45" s="6">
        <v>1.8223458663519361</v>
      </c>
      <c r="BQ45" s="6">
        <v>0.91073856290596655</v>
      </c>
      <c r="BR45" s="6">
        <v>50.426110607434275</v>
      </c>
      <c r="BS45" s="6">
        <v>0.25512239347234816</v>
      </c>
    </row>
    <row r="46" spans="1:71" x14ac:dyDescent="0.3">
      <c r="A46" s="2" t="s">
        <v>341</v>
      </c>
      <c r="B46" s="1" t="s">
        <v>22</v>
      </c>
      <c r="C46" s="1" t="s">
        <v>1248</v>
      </c>
      <c r="D46" s="195">
        <v>2.2000000000000002</v>
      </c>
      <c r="E46" s="195">
        <v>3</v>
      </c>
      <c r="F46" s="6">
        <v>58.25</v>
      </c>
      <c r="G46" s="6">
        <v>16.25</v>
      </c>
      <c r="H46" s="6">
        <v>7.944</v>
      </c>
      <c r="I46" s="6"/>
      <c r="J46" s="6">
        <f t="shared" si="4"/>
        <v>7.1480112</v>
      </c>
      <c r="K46" s="6">
        <v>0.1691</v>
      </c>
      <c r="L46" s="6">
        <v>3.4969999999999999</v>
      </c>
      <c r="M46" s="6">
        <v>7.3079999999999998</v>
      </c>
      <c r="N46" s="6">
        <v>3.2890000000000001</v>
      </c>
      <c r="O46" s="6">
        <v>1.026</v>
      </c>
      <c r="P46" s="6">
        <v>0.56689999999999996</v>
      </c>
      <c r="Q46" s="6">
        <v>0.22650000000000001</v>
      </c>
      <c r="R46" s="6">
        <v>1.3</v>
      </c>
      <c r="S46" s="6">
        <f t="shared" si="2"/>
        <v>99.030511200000007</v>
      </c>
      <c r="T46" s="6">
        <f t="shared" si="5"/>
        <v>2.2716614240777808</v>
      </c>
      <c r="U46" s="6">
        <v>216.9</v>
      </c>
      <c r="V46" s="6"/>
      <c r="W46" s="6">
        <v>5.5020000000000006E-2</v>
      </c>
      <c r="X46" s="6">
        <v>14.23</v>
      </c>
      <c r="Y46" s="6">
        <v>19.829999999999998</v>
      </c>
      <c r="Z46" s="6">
        <v>18.510000000000002</v>
      </c>
      <c r="AA46" s="6">
        <v>0.1613</v>
      </c>
      <c r="AB46" s="6">
        <v>122.5</v>
      </c>
      <c r="AC46" s="6">
        <v>3.49</v>
      </c>
      <c r="AD46" s="6">
        <v>2.1640699999999997</v>
      </c>
      <c r="AE46" s="6">
        <v>0.8034</v>
      </c>
      <c r="AF46" s="6">
        <v>18</v>
      </c>
      <c r="AG46" s="6">
        <v>3.0659999999999998</v>
      </c>
      <c r="AH46" s="6">
        <v>0.59329999999999994</v>
      </c>
      <c r="AI46" s="6">
        <v>0.73450000000000004</v>
      </c>
      <c r="AJ46" s="6">
        <v>6.2229999999999999</v>
      </c>
      <c r="AK46" s="6">
        <v>4.8010000000000002</v>
      </c>
      <c r="AL46" s="6">
        <v>0.31289999999999996</v>
      </c>
      <c r="AM46" s="6">
        <v>1.105</v>
      </c>
      <c r="AN46" s="6">
        <v>1.329</v>
      </c>
      <c r="AO46" s="6">
        <v>9.6869999999999994</v>
      </c>
      <c r="AP46" s="6">
        <v>9.1929999999999996</v>
      </c>
      <c r="AQ46" s="6">
        <v>2.63</v>
      </c>
      <c r="AR46" s="6">
        <v>2.0590000000000002</v>
      </c>
      <c r="AS46" s="6">
        <v>12.17</v>
      </c>
      <c r="AT46" s="6">
        <v>4.1599999999999998E-2</v>
      </c>
      <c r="AU46" s="6">
        <v>27.53</v>
      </c>
      <c r="AV46" s="6">
        <v>2.617</v>
      </c>
      <c r="AW46" s="6">
        <v>0.59399999999999997</v>
      </c>
      <c r="AX46" s="6">
        <v>439.1</v>
      </c>
      <c r="AY46" s="6">
        <v>8.0010000000000012E-2</v>
      </c>
      <c r="AZ46" s="6">
        <v>0.5132000000000001</v>
      </c>
      <c r="BA46" s="6">
        <v>1.1870000000000001</v>
      </c>
      <c r="BB46" s="6">
        <f t="shared" si="6"/>
        <v>3398.477309513818</v>
      </c>
      <c r="BC46" s="6">
        <v>8.6550000000000002E-2</v>
      </c>
      <c r="BD46" s="6">
        <v>0.32030000000000003</v>
      </c>
      <c r="BE46" s="6">
        <v>0.30569999999999997</v>
      </c>
      <c r="BF46" s="6">
        <v>213.2</v>
      </c>
      <c r="BG46" s="6">
        <v>7.6159999999999992E-2</v>
      </c>
      <c r="BH46" s="6">
        <v>18.97</v>
      </c>
      <c r="BI46" s="6">
        <v>2.1469999999999998</v>
      </c>
      <c r="BJ46" s="6">
        <v>72.72</v>
      </c>
      <c r="BK46" s="6">
        <v>70.400000000000006</v>
      </c>
      <c r="BL46" s="6">
        <f>BA46/AJ46</f>
        <v>0.19074401414108952</v>
      </c>
      <c r="BM46" s="6">
        <f>AC46/BI46/1.49</f>
        <v>1.0909556959453337</v>
      </c>
      <c r="BN46" s="6">
        <f>AJ46/AV46/1.55</f>
        <v>1.5341378332737559</v>
      </c>
      <c r="BO46" s="6">
        <v>2.0852251594160167</v>
      </c>
      <c r="BP46" s="6">
        <v>1.8410702271903951</v>
      </c>
      <c r="BQ46" s="6">
        <v>0.86505854940571503</v>
      </c>
      <c r="BR46" s="6">
        <v>34.854571749959831</v>
      </c>
      <c r="BS46" s="6">
        <v>0.21356259039048689</v>
      </c>
    </row>
    <row r="47" spans="1:71" x14ac:dyDescent="0.3">
      <c r="A47" s="2" t="s">
        <v>340</v>
      </c>
      <c r="B47" s="1" t="s">
        <v>22</v>
      </c>
      <c r="C47" s="1" t="s">
        <v>1248</v>
      </c>
      <c r="D47" s="195">
        <v>2.2000000000000002</v>
      </c>
      <c r="E47" s="195">
        <v>3</v>
      </c>
      <c r="F47" s="6">
        <v>47.91</v>
      </c>
      <c r="G47" s="6">
        <v>17.13</v>
      </c>
      <c r="H47" s="6">
        <v>12.89</v>
      </c>
      <c r="I47" s="6"/>
      <c r="J47" s="6">
        <f t="shared" si="4"/>
        <v>11.598422000000001</v>
      </c>
      <c r="K47" s="6">
        <v>0.22739999999999999</v>
      </c>
      <c r="L47" s="6">
        <v>5.9710000000000001</v>
      </c>
      <c r="M47" s="6">
        <v>10.67</v>
      </c>
      <c r="N47" s="6">
        <v>2.4169999999999998</v>
      </c>
      <c r="O47" s="6">
        <v>0.39689999999999998</v>
      </c>
      <c r="P47" s="6">
        <v>0.91320000000000001</v>
      </c>
      <c r="Q47" s="6">
        <v>0.18720000000000001</v>
      </c>
      <c r="R47" s="6">
        <v>1.01</v>
      </c>
      <c r="S47" s="6">
        <f t="shared" si="2"/>
        <v>98.431122000000016</v>
      </c>
      <c r="T47" s="6">
        <f t="shared" si="5"/>
        <v>2.1587673756489703</v>
      </c>
      <c r="U47" s="6">
        <v>89.05</v>
      </c>
      <c r="V47" s="6"/>
      <c r="W47" s="6"/>
      <c r="X47" s="6">
        <v>7.9569999999999999</v>
      </c>
      <c r="Y47" s="6">
        <v>42.35</v>
      </c>
      <c r="Z47" s="6">
        <v>23.26</v>
      </c>
      <c r="AA47" s="6">
        <v>9.7629999999999995E-2</v>
      </c>
      <c r="AB47" s="6">
        <v>556.70000000000005</v>
      </c>
      <c r="AC47" s="6">
        <v>2.2959999999999998</v>
      </c>
      <c r="AD47" s="6">
        <v>1.46</v>
      </c>
      <c r="AE47" s="6">
        <v>0.64929999999999999</v>
      </c>
      <c r="AF47" s="6">
        <v>19.3</v>
      </c>
      <c r="AG47" s="6">
        <v>1.968</v>
      </c>
      <c r="AH47" s="6">
        <v>0.5262</v>
      </c>
      <c r="AI47" s="6">
        <v>0.4914</v>
      </c>
      <c r="AJ47" s="6">
        <v>3.4329999999999998</v>
      </c>
      <c r="AK47" s="6">
        <v>8.6180000000000003</v>
      </c>
      <c r="AL47" s="6">
        <v>0.20899999999999999</v>
      </c>
      <c r="AM47" s="6">
        <v>0.54379999999999995</v>
      </c>
      <c r="AN47" s="6">
        <v>0.77739999999999998</v>
      </c>
      <c r="AO47" s="6">
        <v>5.5209999999999999</v>
      </c>
      <c r="AP47" s="6">
        <v>14.11</v>
      </c>
      <c r="AQ47" s="6">
        <v>2.2389999999999999</v>
      </c>
      <c r="AR47" s="6">
        <v>1.155</v>
      </c>
      <c r="AS47" s="6">
        <v>6.7320000000000002</v>
      </c>
      <c r="AT47" s="6">
        <v>2.6579999999999999E-2</v>
      </c>
      <c r="AU47" s="6">
        <v>49.56</v>
      </c>
      <c r="AV47" s="6">
        <v>1.641</v>
      </c>
      <c r="AW47" s="6">
        <v>0.47070000000000001</v>
      </c>
      <c r="AX47" s="6">
        <v>529.29999999999995</v>
      </c>
      <c r="AY47" s="6">
        <v>3.8579999999999996E-2</v>
      </c>
      <c r="AZ47" s="6">
        <v>0.34150000000000003</v>
      </c>
      <c r="BA47" s="6">
        <v>0.42849999999999999</v>
      </c>
      <c r="BB47" s="6">
        <f t="shared" si="6"/>
        <v>5474.4919369342369</v>
      </c>
      <c r="BC47" s="6">
        <v>4.9520000000000002E-2</v>
      </c>
      <c r="BD47" s="6">
        <v>0.21230000000000002</v>
      </c>
      <c r="BE47" s="6">
        <v>0.15530000000000002</v>
      </c>
      <c r="BF47" s="6">
        <v>608.5</v>
      </c>
      <c r="BG47" s="6">
        <v>8.8680000000000009E-2</v>
      </c>
      <c r="BH47" s="6">
        <v>12.36</v>
      </c>
      <c r="BI47" s="6">
        <v>1.444</v>
      </c>
      <c r="BJ47" s="6">
        <v>74.95</v>
      </c>
      <c r="BK47" s="6">
        <v>35.5</v>
      </c>
      <c r="BL47" s="6">
        <f>BA47/AJ47</f>
        <v>0.12481794348965919</v>
      </c>
      <c r="BM47" s="6">
        <f>AC47/BI47/1.49</f>
        <v>1.0671326851214933</v>
      </c>
      <c r="BN47" s="6">
        <f>AJ47/AV47/1.55</f>
        <v>1.3496884275913583</v>
      </c>
      <c r="BO47" s="6">
        <v>1.7103768508738717</v>
      </c>
      <c r="BP47" s="6">
        <v>1.5306632810095413</v>
      </c>
      <c r="BQ47" s="6">
        <v>1.1019964034323273</v>
      </c>
      <c r="BR47" s="6">
        <v>25.939411593358578</v>
      </c>
      <c r="BS47" s="6">
        <v>0.22644916982231286</v>
      </c>
    </row>
    <row r="48" spans="1:71" x14ac:dyDescent="0.3">
      <c r="A48" s="1" t="s">
        <v>339</v>
      </c>
      <c r="B48" s="1" t="s">
        <v>22</v>
      </c>
      <c r="C48" s="1" t="s">
        <v>1248</v>
      </c>
      <c r="D48" s="195">
        <v>2.2000000000000002</v>
      </c>
      <c r="E48" s="195">
        <v>3</v>
      </c>
      <c r="F48" s="6">
        <v>58.04</v>
      </c>
      <c r="G48" s="6">
        <v>15.89</v>
      </c>
      <c r="H48" s="6">
        <v>8.3919999999999995</v>
      </c>
      <c r="I48" s="6"/>
      <c r="J48" s="6">
        <f t="shared" si="4"/>
        <v>7.5511216000000001</v>
      </c>
      <c r="K48" s="6">
        <v>0.188</v>
      </c>
      <c r="L48" s="6">
        <v>3.3460000000000001</v>
      </c>
      <c r="M48" s="6">
        <v>6.9290000000000003</v>
      </c>
      <c r="N48" s="6">
        <v>3.79</v>
      </c>
      <c r="O48" s="6">
        <v>1.8169999999999999</v>
      </c>
      <c r="P48" s="6">
        <v>0.63439999999999996</v>
      </c>
      <c r="Q48" s="6">
        <v>0.246</v>
      </c>
      <c r="R48" s="6">
        <v>0.54</v>
      </c>
      <c r="S48" s="6">
        <f t="shared" si="2"/>
        <v>98.971521600000017</v>
      </c>
      <c r="T48" s="6">
        <f t="shared" si="5"/>
        <v>2.5080693365212192</v>
      </c>
      <c r="U48" s="6">
        <v>283.8</v>
      </c>
      <c r="V48" s="6"/>
      <c r="W48" s="6"/>
      <c r="X48" s="6">
        <v>15.89</v>
      </c>
      <c r="Y48" s="6">
        <v>21.26</v>
      </c>
      <c r="Z48" s="6">
        <v>13.5</v>
      </c>
      <c r="AA48" s="6">
        <v>0.46989999999999998</v>
      </c>
      <c r="AB48" s="6">
        <v>209.4</v>
      </c>
      <c r="AC48" s="6">
        <v>3.476</v>
      </c>
      <c r="AD48" s="6">
        <v>2.177</v>
      </c>
      <c r="AE48" s="6">
        <v>0.78049999999999997</v>
      </c>
      <c r="AF48" s="6">
        <v>21.2</v>
      </c>
      <c r="AG48" s="6">
        <v>3.089</v>
      </c>
      <c r="AH48" s="6">
        <v>0.31219999999999998</v>
      </c>
      <c r="AI48" s="6">
        <v>0.73309999999999997</v>
      </c>
      <c r="AJ48" s="6">
        <v>7.04</v>
      </c>
      <c r="AK48" s="6">
        <v>9.48</v>
      </c>
      <c r="AL48" s="6">
        <v>0.3039</v>
      </c>
      <c r="AM48" s="6">
        <v>0.61609999999999998</v>
      </c>
      <c r="AN48" s="6">
        <v>1.8009999999999999</v>
      </c>
      <c r="AO48" s="6">
        <v>10.16</v>
      </c>
      <c r="AP48" s="6">
        <v>8.1750000000000007</v>
      </c>
      <c r="AQ48" s="6">
        <v>4.4420000000000002</v>
      </c>
      <c r="AR48" s="6">
        <v>2.2269999999999999</v>
      </c>
      <c r="AS48" s="6">
        <v>27.2</v>
      </c>
      <c r="AT48" s="6">
        <v>0.10979999999999999</v>
      </c>
      <c r="AU48" s="6">
        <v>25.71</v>
      </c>
      <c r="AV48" s="6">
        <v>2.738</v>
      </c>
      <c r="AW48" s="6">
        <v>0.69179999999999997</v>
      </c>
      <c r="AX48" s="6">
        <v>423.7</v>
      </c>
      <c r="AY48" s="6">
        <v>9.3879999999999991E-2</v>
      </c>
      <c r="AZ48" s="6">
        <v>0.52349999999999997</v>
      </c>
      <c r="BA48" s="6">
        <v>0.9919</v>
      </c>
      <c r="BB48" s="6">
        <f t="shared" si="6"/>
        <v>3803.1293087944368</v>
      </c>
      <c r="BC48" s="6">
        <v>0.14880000000000002</v>
      </c>
      <c r="BD48" s="6">
        <v>0.31289999999999996</v>
      </c>
      <c r="BE48" s="6">
        <v>0.22590000000000002</v>
      </c>
      <c r="BF48" s="6">
        <v>220.2</v>
      </c>
      <c r="BG48" s="6">
        <v>0.1479</v>
      </c>
      <c r="BH48" s="6">
        <v>19.25</v>
      </c>
      <c r="BI48" s="6">
        <v>2.1019999999999999</v>
      </c>
      <c r="BJ48" s="6">
        <v>55.75</v>
      </c>
      <c r="BK48" s="6">
        <v>94.1</v>
      </c>
      <c r="BL48" s="6">
        <f>BA48/AJ48</f>
        <v>0.14089488636363637</v>
      </c>
      <c r="BM48" s="6">
        <f>AC48/BI48/1.49</f>
        <v>1.109841059010594</v>
      </c>
      <c r="BN48" s="6">
        <f>AJ48/AV48/1.55</f>
        <v>1.6588515280755909</v>
      </c>
      <c r="BO48" s="6">
        <v>2.409490105346741</v>
      </c>
      <c r="BP48" s="6">
        <v>2.0998519928110793</v>
      </c>
      <c r="BQ48" s="6">
        <v>0.81855684240498783</v>
      </c>
      <c r="BR48" s="6">
        <v>40.3125</v>
      </c>
      <c r="BS48" s="6">
        <v>0.25582386363636361</v>
      </c>
    </row>
    <row r="49" spans="1:71" x14ac:dyDescent="0.3">
      <c r="A49" s="2" t="s">
        <v>465</v>
      </c>
      <c r="B49" s="1" t="s">
        <v>22</v>
      </c>
      <c r="C49" s="1" t="s">
        <v>385</v>
      </c>
      <c r="D49" s="195">
        <v>2.2000000000000002</v>
      </c>
      <c r="E49" s="195">
        <v>3</v>
      </c>
      <c r="F49" s="6">
        <v>58.88</v>
      </c>
      <c r="G49" s="6">
        <v>16.440000000000001</v>
      </c>
      <c r="H49" s="6">
        <v>3.62</v>
      </c>
      <c r="I49" s="6">
        <v>3.73</v>
      </c>
      <c r="J49" s="6">
        <f t="shared" si="4"/>
        <v>6.9872759999999996</v>
      </c>
      <c r="K49" s="6">
        <v>0.16</v>
      </c>
      <c r="L49" s="6">
        <v>3.34</v>
      </c>
      <c r="M49" s="6">
        <v>6.73</v>
      </c>
      <c r="N49" s="6">
        <v>3.03</v>
      </c>
      <c r="O49" s="6">
        <v>1.42</v>
      </c>
      <c r="P49" s="6">
        <v>0.55000000000000004</v>
      </c>
      <c r="Q49" s="6">
        <v>0.17</v>
      </c>
      <c r="R49" s="6">
        <v>0.47</v>
      </c>
      <c r="S49" s="6">
        <f t="shared" si="2"/>
        <v>98.177276000000006</v>
      </c>
      <c r="T49" s="6">
        <f t="shared" si="5"/>
        <v>1.0838323353293413</v>
      </c>
      <c r="U49" s="6">
        <v>238</v>
      </c>
      <c r="V49" s="6"/>
      <c r="W49" s="6"/>
      <c r="X49" s="6"/>
      <c r="Y49" s="6"/>
      <c r="Z49" s="6">
        <v>23</v>
      </c>
      <c r="AA49" s="6"/>
      <c r="AB49" s="6">
        <v>133</v>
      </c>
      <c r="AC49" s="6"/>
      <c r="AD49" s="6"/>
      <c r="AE49" s="6"/>
      <c r="AF49" s="6">
        <v>18</v>
      </c>
      <c r="AG49" s="6"/>
      <c r="AH49" s="6"/>
      <c r="AI49" s="6"/>
      <c r="AJ49" s="6"/>
      <c r="AK49" s="6"/>
      <c r="AL49" s="6"/>
      <c r="AM49" s="6"/>
      <c r="AO49" s="6"/>
      <c r="AP49" s="6">
        <v>19</v>
      </c>
      <c r="AQ49" s="6"/>
      <c r="AR49" s="6"/>
      <c r="AS49" s="6">
        <v>23</v>
      </c>
      <c r="AT49" s="6"/>
      <c r="AU49" s="6"/>
      <c r="AV49" s="6"/>
      <c r="AW49" s="6"/>
      <c r="AX49" s="6">
        <v>481</v>
      </c>
      <c r="AY49" s="6"/>
      <c r="AZ49" s="6"/>
      <c r="BA49" s="6"/>
      <c r="BB49" s="6">
        <f t="shared" si="6"/>
        <v>3297.164438582819</v>
      </c>
      <c r="BC49" s="6"/>
      <c r="BD49" s="6"/>
      <c r="BE49" s="6"/>
      <c r="BF49" s="6">
        <v>176</v>
      </c>
      <c r="BG49" s="6"/>
      <c r="BH49" s="6">
        <v>9</v>
      </c>
      <c r="BI49" s="6"/>
      <c r="BJ49" s="6">
        <v>68</v>
      </c>
      <c r="BK49" s="6">
        <v>73</v>
      </c>
    </row>
    <row r="50" spans="1:71" x14ac:dyDescent="0.3">
      <c r="A50" s="1" t="s">
        <v>464</v>
      </c>
      <c r="B50" s="1" t="s">
        <v>22</v>
      </c>
      <c r="C50" s="1" t="s">
        <v>385</v>
      </c>
      <c r="D50" s="195">
        <v>2.2000000000000002</v>
      </c>
      <c r="E50" s="195">
        <v>3</v>
      </c>
      <c r="F50" s="6">
        <v>55.36</v>
      </c>
      <c r="G50" s="6">
        <v>17.27</v>
      </c>
      <c r="H50" s="6">
        <v>5.05</v>
      </c>
      <c r="I50" s="6">
        <v>3.86</v>
      </c>
      <c r="J50" s="6">
        <f t="shared" si="4"/>
        <v>8.4039900000000003</v>
      </c>
      <c r="K50" s="6">
        <v>0.13</v>
      </c>
      <c r="L50" s="6">
        <v>3.39</v>
      </c>
      <c r="M50" s="6">
        <v>7.52</v>
      </c>
      <c r="N50" s="6">
        <v>4.5999999999999996</v>
      </c>
      <c r="O50" s="6">
        <v>0.33</v>
      </c>
      <c r="P50" s="6">
        <v>0.63</v>
      </c>
      <c r="Q50" s="6">
        <v>0.18</v>
      </c>
      <c r="R50" s="6">
        <v>1.39</v>
      </c>
      <c r="S50" s="6">
        <f t="shared" si="2"/>
        <v>99.203990000000005</v>
      </c>
      <c r="T50" s="6">
        <f t="shared" si="5"/>
        <v>1.4896755162241886</v>
      </c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>
        <f t="shared" si="6"/>
        <v>3776.7519932857745</v>
      </c>
      <c r="BC50" s="6"/>
      <c r="BD50" s="6"/>
      <c r="BE50" s="6"/>
      <c r="BF50" s="6"/>
      <c r="BG50" s="6"/>
      <c r="BH50" s="6"/>
      <c r="BI50" s="6"/>
      <c r="BJ50" s="6"/>
      <c r="BK50" s="6"/>
    </row>
    <row r="51" spans="1:71" x14ac:dyDescent="0.3">
      <c r="A51" s="1" t="s">
        <v>463</v>
      </c>
      <c r="B51" s="1" t="s">
        <v>22</v>
      </c>
      <c r="C51" s="1" t="s">
        <v>385</v>
      </c>
      <c r="D51" s="195">
        <v>2.2000000000000002</v>
      </c>
      <c r="E51" s="195">
        <v>3</v>
      </c>
      <c r="F51" s="6">
        <v>55.65</v>
      </c>
      <c r="G51" s="6">
        <v>16.55</v>
      </c>
      <c r="H51" s="6">
        <v>3.35</v>
      </c>
      <c r="I51" s="6">
        <v>4.25</v>
      </c>
      <c r="J51" s="6">
        <f t="shared" si="4"/>
        <v>7.2643300000000002</v>
      </c>
      <c r="K51" s="6">
        <v>0.11</v>
      </c>
      <c r="L51" s="6">
        <v>5.17</v>
      </c>
      <c r="M51" s="6">
        <v>8.64</v>
      </c>
      <c r="N51" s="6">
        <v>2.85</v>
      </c>
      <c r="O51" s="6">
        <v>1.03</v>
      </c>
      <c r="P51" s="6">
        <v>0.68</v>
      </c>
      <c r="Q51" s="6">
        <v>0.22</v>
      </c>
      <c r="R51" s="6">
        <v>1.22</v>
      </c>
      <c r="S51" s="6">
        <f t="shared" si="2"/>
        <v>99.384329999999991</v>
      </c>
      <c r="T51" s="6">
        <f t="shared" si="5"/>
        <v>0.6479690522243714</v>
      </c>
      <c r="U51" s="6">
        <v>202</v>
      </c>
      <c r="V51" s="6"/>
      <c r="W51" s="6"/>
      <c r="X51" s="6">
        <v>13</v>
      </c>
      <c r="Y51" s="6">
        <v>31</v>
      </c>
      <c r="Z51" s="6">
        <v>36</v>
      </c>
      <c r="AA51" s="6"/>
      <c r="AB51" s="6">
        <v>129</v>
      </c>
      <c r="AC51" s="6"/>
      <c r="AD51" s="6"/>
      <c r="AE51" s="6"/>
      <c r="AF51" s="6"/>
      <c r="AG51" s="6"/>
      <c r="AH51" s="6"/>
      <c r="AI51" s="6"/>
      <c r="AJ51" s="6">
        <v>6</v>
      </c>
      <c r="AK51" s="6"/>
      <c r="AL51" s="6"/>
      <c r="AM51" s="6"/>
      <c r="AN51" s="6">
        <v>1</v>
      </c>
      <c r="AO51" s="6"/>
      <c r="AP51" s="6">
        <v>20</v>
      </c>
      <c r="AQ51" s="6">
        <v>13</v>
      </c>
      <c r="AR51" s="6"/>
      <c r="AS51" s="6">
        <v>22</v>
      </c>
      <c r="AT51" s="6"/>
      <c r="AU51" s="6"/>
      <c r="AV51" s="6"/>
      <c r="AW51" s="6"/>
      <c r="AX51" s="6">
        <v>494</v>
      </c>
      <c r="AY51" s="6"/>
      <c r="AZ51" s="6"/>
      <c r="BA51" s="6">
        <v>1</v>
      </c>
      <c r="BB51" s="6">
        <f t="shared" si="6"/>
        <v>4076.4942149751223</v>
      </c>
      <c r="BC51" s="6"/>
      <c r="BD51" s="6"/>
      <c r="BE51" s="6"/>
      <c r="BF51" s="6">
        <v>262</v>
      </c>
      <c r="BG51" s="6"/>
      <c r="BH51" s="6">
        <v>19</v>
      </c>
      <c r="BI51" s="6"/>
      <c r="BJ51" s="6">
        <v>139</v>
      </c>
      <c r="BK51" s="6">
        <v>79</v>
      </c>
      <c r="BL51" s="6">
        <f>BA51/AJ51</f>
        <v>0.16666666666666666</v>
      </c>
      <c r="BR51" s="6">
        <v>33.666666666666664</v>
      </c>
      <c r="BS51" s="6">
        <v>0.16666666666666666</v>
      </c>
    </row>
    <row r="52" spans="1:71" x14ac:dyDescent="0.3">
      <c r="A52" s="1" t="s">
        <v>462</v>
      </c>
      <c r="B52" s="1" t="s">
        <v>22</v>
      </c>
      <c r="C52" s="1" t="s">
        <v>385</v>
      </c>
      <c r="D52" s="195">
        <v>2.2000000000000002</v>
      </c>
      <c r="E52" s="195">
        <v>3</v>
      </c>
      <c r="F52" s="6">
        <v>55.66</v>
      </c>
      <c r="G52" s="6">
        <v>15.9</v>
      </c>
      <c r="H52" s="6">
        <v>3.13</v>
      </c>
      <c r="I52" s="6">
        <v>4.3899999999999997</v>
      </c>
      <c r="J52" s="6">
        <f t="shared" si="4"/>
        <v>7.2063740000000003</v>
      </c>
      <c r="K52" s="6">
        <v>0.11</v>
      </c>
      <c r="L52" s="6">
        <v>5.3</v>
      </c>
      <c r="M52" s="6">
        <v>8.5399999999999991</v>
      </c>
      <c r="N52" s="6">
        <v>2.79</v>
      </c>
      <c r="O52" s="6">
        <v>1.24</v>
      </c>
      <c r="P52" s="6">
        <v>0.68</v>
      </c>
      <c r="Q52" s="6">
        <v>0.2</v>
      </c>
      <c r="R52" s="6">
        <v>1.6</v>
      </c>
      <c r="S52" s="6">
        <f t="shared" si="2"/>
        <v>99.226373999999979</v>
      </c>
      <c r="T52" s="6">
        <f t="shared" si="5"/>
        <v>0.59056603773584904</v>
      </c>
      <c r="U52" s="6">
        <v>218</v>
      </c>
      <c r="V52" s="6"/>
      <c r="W52" s="6"/>
      <c r="X52" s="6">
        <v>15</v>
      </c>
      <c r="Y52" s="6">
        <v>31</v>
      </c>
      <c r="Z52" s="6">
        <v>61</v>
      </c>
      <c r="AA52" s="6"/>
      <c r="AB52" s="6">
        <v>161</v>
      </c>
      <c r="AC52" s="6"/>
      <c r="AD52" s="6"/>
      <c r="AE52" s="6"/>
      <c r="AF52" s="6"/>
      <c r="AG52" s="6"/>
      <c r="AH52" s="6"/>
      <c r="AI52" s="6"/>
      <c r="AJ52" s="6">
        <v>4</v>
      </c>
      <c r="AK52" s="6"/>
      <c r="AL52" s="6"/>
      <c r="AM52" s="6"/>
      <c r="AN52" s="6">
        <v>1</v>
      </c>
      <c r="AO52" s="6"/>
      <c r="AP52" s="6">
        <v>26</v>
      </c>
      <c r="AQ52" s="6">
        <v>6</v>
      </c>
      <c r="AR52" s="6"/>
      <c r="AS52" s="6">
        <v>27</v>
      </c>
      <c r="AT52" s="6"/>
      <c r="AU52" s="6"/>
      <c r="AV52" s="6"/>
      <c r="AW52" s="6"/>
      <c r="AX52" s="6">
        <v>474</v>
      </c>
      <c r="AY52" s="6"/>
      <c r="AZ52" s="6"/>
      <c r="BA52" s="6">
        <v>4</v>
      </c>
      <c r="BB52" s="6">
        <f t="shared" si="6"/>
        <v>4076.4942149751223</v>
      </c>
      <c r="BC52" s="6"/>
      <c r="BD52" s="6"/>
      <c r="BE52" s="6">
        <v>1</v>
      </c>
      <c r="BF52" s="6">
        <v>245</v>
      </c>
      <c r="BG52" s="6"/>
      <c r="BH52" s="6">
        <v>20</v>
      </c>
      <c r="BI52" s="6"/>
      <c r="BJ52" s="6">
        <v>89</v>
      </c>
      <c r="BK52" s="6">
        <v>89</v>
      </c>
      <c r="BL52" s="6">
        <f>BA52/AJ52</f>
        <v>1</v>
      </c>
      <c r="BR52" s="6">
        <v>54.5</v>
      </c>
      <c r="BS52" s="6">
        <v>0.25</v>
      </c>
    </row>
    <row r="53" spans="1:71" x14ac:dyDescent="0.3">
      <c r="A53" s="1" t="s">
        <v>101</v>
      </c>
      <c r="B53" s="1" t="s">
        <v>22</v>
      </c>
      <c r="C53" s="1" t="s">
        <v>385</v>
      </c>
      <c r="D53" s="195">
        <v>2.2000000000000002</v>
      </c>
      <c r="E53" s="195">
        <v>3</v>
      </c>
      <c r="F53" s="6">
        <v>56.65</v>
      </c>
      <c r="G53" s="6">
        <v>16.309999999999999</v>
      </c>
      <c r="H53" s="6">
        <v>3.8</v>
      </c>
      <c r="I53" s="6">
        <v>4.2</v>
      </c>
      <c r="J53" s="6">
        <f t="shared" si="4"/>
        <v>7.6192399999999996</v>
      </c>
      <c r="K53" s="6">
        <v>0.16</v>
      </c>
      <c r="L53" s="6">
        <v>3.91</v>
      </c>
      <c r="M53" s="6">
        <v>8.42</v>
      </c>
      <c r="N53" s="6">
        <v>3.21</v>
      </c>
      <c r="O53" s="6">
        <v>0.95</v>
      </c>
      <c r="P53" s="6">
        <v>0.55000000000000004</v>
      </c>
      <c r="Q53" s="6">
        <v>0.15</v>
      </c>
      <c r="R53" s="6">
        <v>0.77</v>
      </c>
      <c r="S53" s="6">
        <f t="shared" si="2"/>
        <v>98.699239999999989</v>
      </c>
      <c r="T53" s="6">
        <f t="shared" si="5"/>
        <v>0.97186700767263423</v>
      </c>
      <c r="U53" s="6">
        <v>131</v>
      </c>
      <c r="V53" s="6"/>
      <c r="W53" s="6"/>
      <c r="X53" s="6"/>
      <c r="Y53" s="6"/>
      <c r="Z53" s="6">
        <v>38</v>
      </c>
      <c r="AA53" s="6"/>
      <c r="AB53" s="6">
        <v>44</v>
      </c>
      <c r="AC53" s="6"/>
      <c r="AD53" s="6"/>
      <c r="AE53" s="6"/>
      <c r="AF53" s="6">
        <v>22</v>
      </c>
      <c r="AG53" s="6"/>
      <c r="AH53" s="6"/>
      <c r="AI53" s="6"/>
      <c r="AJ53" s="6"/>
      <c r="AK53" s="6"/>
      <c r="AL53" s="6"/>
      <c r="AM53" s="6"/>
      <c r="AO53" s="6"/>
      <c r="AP53" s="6">
        <v>27</v>
      </c>
      <c r="AQ53" s="6"/>
      <c r="AR53" s="6"/>
      <c r="AS53" s="6">
        <v>13</v>
      </c>
      <c r="AT53" s="6"/>
      <c r="AU53" s="6"/>
      <c r="AV53" s="6"/>
      <c r="AW53" s="6"/>
      <c r="AX53" s="6">
        <v>432</v>
      </c>
      <c r="AY53" s="6"/>
      <c r="AZ53" s="6"/>
      <c r="BA53" s="6"/>
      <c r="BB53" s="6">
        <f t="shared" si="6"/>
        <v>3297.164438582819</v>
      </c>
      <c r="BC53" s="6"/>
      <c r="BD53" s="6"/>
      <c r="BE53" s="6"/>
      <c r="BF53" s="6">
        <v>210</v>
      </c>
      <c r="BG53" s="6"/>
      <c r="BH53" s="6">
        <v>22</v>
      </c>
      <c r="BI53" s="6"/>
      <c r="BJ53" s="6">
        <v>75</v>
      </c>
      <c r="BK53" s="6">
        <v>76</v>
      </c>
    </row>
    <row r="54" spans="1:71" x14ac:dyDescent="0.3">
      <c r="A54" s="1" t="s">
        <v>461</v>
      </c>
      <c r="B54" s="1" t="s">
        <v>22</v>
      </c>
      <c r="C54" s="1" t="s">
        <v>385</v>
      </c>
      <c r="D54" s="195">
        <v>2.2000000000000002</v>
      </c>
      <c r="E54" s="195">
        <v>3</v>
      </c>
      <c r="F54" s="6">
        <v>56.68</v>
      </c>
      <c r="G54" s="6">
        <v>16.010000000000002</v>
      </c>
      <c r="H54" s="6">
        <v>2.79</v>
      </c>
      <c r="I54" s="6">
        <v>4.92</v>
      </c>
      <c r="J54" s="6">
        <f t="shared" si="4"/>
        <v>7.4304420000000002</v>
      </c>
      <c r="K54" s="6">
        <v>0.18</v>
      </c>
      <c r="L54" s="6">
        <v>3.11</v>
      </c>
      <c r="M54" s="6">
        <v>7.39</v>
      </c>
      <c r="N54" s="6">
        <v>4.16</v>
      </c>
      <c r="O54" s="6">
        <v>1.0900000000000001</v>
      </c>
      <c r="P54" s="6">
        <v>0.63</v>
      </c>
      <c r="Q54" s="6">
        <v>0.18</v>
      </c>
      <c r="R54" s="6">
        <v>2.76</v>
      </c>
      <c r="S54" s="6">
        <f t="shared" si="2"/>
        <v>99.620442000000025</v>
      </c>
      <c r="T54" s="6">
        <f t="shared" si="5"/>
        <v>0.89710610932475887</v>
      </c>
      <c r="U54" s="6">
        <v>207</v>
      </c>
      <c r="V54" s="6"/>
      <c r="W54" s="6"/>
      <c r="X54" s="6"/>
      <c r="Y54" s="6"/>
      <c r="Z54" s="6">
        <v>30</v>
      </c>
      <c r="AA54" s="6"/>
      <c r="AB54" s="6">
        <v>100</v>
      </c>
      <c r="AC54" s="6"/>
      <c r="AD54" s="6"/>
      <c r="AE54" s="6"/>
      <c r="AF54" s="6">
        <v>18</v>
      </c>
      <c r="AG54" s="6"/>
      <c r="AH54" s="6"/>
      <c r="AI54" s="6"/>
      <c r="AJ54" s="6"/>
      <c r="AK54" s="6"/>
      <c r="AL54" s="6"/>
      <c r="AM54" s="6"/>
      <c r="AO54" s="6"/>
      <c r="AP54" s="6">
        <v>19</v>
      </c>
      <c r="AQ54" s="6"/>
      <c r="AR54" s="6"/>
      <c r="AS54" s="6">
        <v>15</v>
      </c>
      <c r="AT54" s="6"/>
      <c r="AU54" s="6"/>
      <c r="AV54" s="6"/>
      <c r="AW54" s="6"/>
      <c r="AX54" s="6">
        <v>455</v>
      </c>
      <c r="AY54" s="6"/>
      <c r="AZ54" s="6"/>
      <c r="BA54" s="6">
        <v>4</v>
      </c>
      <c r="BB54" s="6">
        <f t="shared" si="6"/>
        <v>3776.7519932857745</v>
      </c>
      <c r="BC54" s="6"/>
      <c r="BD54" s="6"/>
      <c r="BE54" s="6"/>
      <c r="BF54" s="6">
        <v>185</v>
      </c>
      <c r="BG54" s="6"/>
      <c r="BH54" s="6">
        <v>23</v>
      </c>
      <c r="BI54" s="6"/>
      <c r="BJ54" s="6">
        <v>79</v>
      </c>
      <c r="BK54" s="6">
        <v>79</v>
      </c>
    </row>
    <row r="55" spans="1:71" x14ac:dyDescent="0.3">
      <c r="A55" s="1" t="s">
        <v>460</v>
      </c>
      <c r="B55" s="1" t="s">
        <v>22</v>
      </c>
      <c r="C55" s="1" t="s">
        <v>385</v>
      </c>
      <c r="D55" s="195">
        <v>2.2000000000000002</v>
      </c>
      <c r="E55" s="195">
        <v>3</v>
      </c>
      <c r="F55" s="6">
        <v>58.8</v>
      </c>
      <c r="G55" s="6">
        <v>16.7</v>
      </c>
      <c r="H55" s="6">
        <v>2.93</v>
      </c>
      <c r="I55" s="6">
        <v>4.5</v>
      </c>
      <c r="J55" s="6">
        <f t="shared" si="4"/>
        <v>7.1364140000000003</v>
      </c>
      <c r="K55" s="6">
        <v>0.14000000000000001</v>
      </c>
      <c r="L55" s="6">
        <v>3.57</v>
      </c>
      <c r="M55" s="6">
        <v>8.1300000000000008</v>
      </c>
      <c r="N55" s="6">
        <v>3.21</v>
      </c>
      <c r="O55" s="6">
        <v>0.8</v>
      </c>
      <c r="P55" s="6">
        <v>0.53</v>
      </c>
      <c r="Q55" s="6">
        <v>0.15</v>
      </c>
      <c r="R55" s="6">
        <v>0.47</v>
      </c>
      <c r="S55" s="6">
        <f t="shared" si="2"/>
        <v>99.636413999999988</v>
      </c>
      <c r="T55" s="6">
        <f t="shared" si="5"/>
        <v>0.82072829131652669</v>
      </c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>
        <f t="shared" si="6"/>
        <v>3177.2675499070801</v>
      </c>
      <c r="BC55" s="6"/>
      <c r="BD55" s="6"/>
      <c r="BE55" s="6"/>
      <c r="BF55" s="6"/>
      <c r="BG55" s="6"/>
      <c r="BH55" s="6"/>
      <c r="BI55" s="6"/>
      <c r="BJ55" s="6"/>
      <c r="BK55" s="6">
        <v>55</v>
      </c>
    </row>
    <row r="56" spans="1:71" x14ac:dyDescent="0.3">
      <c r="A56" s="1" t="s">
        <v>459</v>
      </c>
      <c r="B56" s="1" t="s">
        <v>22</v>
      </c>
      <c r="C56" s="1" t="s">
        <v>385</v>
      </c>
      <c r="D56" s="195">
        <v>2.2000000000000002</v>
      </c>
      <c r="E56" s="195">
        <v>3</v>
      </c>
      <c r="F56" s="6">
        <v>60.9</v>
      </c>
      <c r="G56" s="6">
        <v>16.8</v>
      </c>
      <c r="H56" s="6">
        <v>2.42</v>
      </c>
      <c r="I56" s="6">
        <v>4.2300000000000004</v>
      </c>
      <c r="J56" s="6">
        <f t="shared" si="4"/>
        <v>6.4075160000000011</v>
      </c>
      <c r="K56" s="6">
        <v>0.1</v>
      </c>
      <c r="L56" s="6">
        <v>2.86</v>
      </c>
      <c r="M56" s="6">
        <v>6.75</v>
      </c>
      <c r="N56" s="6">
        <v>3.77</v>
      </c>
      <c r="O56" s="6">
        <v>0.44</v>
      </c>
      <c r="P56" s="6">
        <v>0.46</v>
      </c>
      <c r="Q56" s="6">
        <v>0.14000000000000001</v>
      </c>
      <c r="R56" s="6">
        <v>0.72</v>
      </c>
      <c r="S56" s="6">
        <f t="shared" si="2"/>
        <v>99.347515999999985</v>
      </c>
      <c r="T56" s="6">
        <f t="shared" si="5"/>
        <v>0.84615384615384615</v>
      </c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>
        <f t="shared" si="6"/>
        <v>2757.6284395419943</v>
      </c>
      <c r="BC56" s="6"/>
      <c r="BD56" s="6"/>
      <c r="BE56" s="6"/>
      <c r="BF56" s="6"/>
      <c r="BG56" s="6"/>
      <c r="BH56" s="6"/>
      <c r="BI56" s="6"/>
      <c r="BJ56" s="6"/>
      <c r="BK56" s="6"/>
    </row>
    <row r="57" spans="1:71" x14ac:dyDescent="0.3">
      <c r="A57" s="1" t="s">
        <v>458</v>
      </c>
      <c r="B57" s="1" t="s">
        <v>22</v>
      </c>
      <c r="C57" s="1" t="s">
        <v>385</v>
      </c>
      <c r="D57" s="195">
        <v>2.2000000000000002</v>
      </c>
      <c r="E57" s="195">
        <v>3</v>
      </c>
      <c r="F57" s="6">
        <v>61.4</v>
      </c>
      <c r="G57" s="6">
        <v>16.100000000000001</v>
      </c>
      <c r="H57" s="6">
        <v>2.5</v>
      </c>
      <c r="I57" s="6">
        <v>3.69</v>
      </c>
      <c r="J57" s="6">
        <f t="shared" si="4"/>
        <v>5.9395000000000007</v>
      </c>
      <c r="K57" s="6">
        <v>0.17</v>
      </c>
      <c r="L57" s="6">
        <v>3.3</v>
      </c>
      <c r="M57" s="6">
        <v>6.22</v>
      </c>
      <c r="N57" s="6">
        <v>3.94</v>
      </c>
      <c r="O57" s="6">
        <v>0.93</v>
      </c>
      <c r="P57" s="6">
        <v>0.45</v>
      </c>
      <c r="Q57" s="6">
        <v>0.15</v>
      </c>
      <c r="R57" s="6">
        <v>0.59</v>
      </c>
      <c r="S57" s="6">
        <f t="shared" si="2"/>
        <v>99.18950000000001</v>
      </c>
      <c r="T57" s="6">
        <f t="shared" si="5"/>
        <v>0.75757575757575757</v>
      </c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>
        <f t="shared" si="6"/>
        <v>2697.6799952041247</v>
      </c>
      <c r="BC57" s="6"/>
      <c r="BD57" s="6"/>
      <c r="BE57" s="6"/>
      <c r="BF57" s="6"/>
      <c r="BG57" s="6"/>
      <c r="BH57" s="6"/>
      <c r="BI57" s="6"/>
      <c r="BJ57" s="6"/>
      <c r="BK57" s="6">
        <v>120</v>
      </c>
    </row>
    <row r="58" spans="1:71" x14ac:dyDescent="0.3">
      <c r="A58" s="1" t="s">
        <v>457</v>
      </c>
      <c r="B58" s="1" t="s">
        <v>22</v>
      </c>
      <c r="C58" s="1" t="s">
        <v>385</v>
      </c>
      <c r="D58" s="195">
        <v>2.2000000000000002</v>
      </c>
      <c r="E58" s="195">
        <v>3</v>
      </c>
      <c r="F58" s="6">
        <v>61.72</v>
      </c>
      <c r="G58" s="6">
        <v>16.670000000000002</v>
      </c>
      <c r="H58" s="6">
        <v>3.45</v>
      </c>
      <c r="I58" s="6">
        <v>2.7</v>
      </c>
      <c r="J58" s="6">
        <f t="shared" si="4"/>
        <v>5.804310000000001</v>
      </c>
      <c r="K58" s="6">
        <v>0.15</v>
      </c>
      <c r="L58" s="6">
        <v>2.1</v>
      </c>
      <c r="M58" s="6">
        <v>6.73</v>
      </c>
      <c r="N58" s="6">
        <v>4.49</v>
      </c>
      <c r="O58" s="6">
        <v>0.6</v>
      </c>
      <c r="P58" s="6">
        <v>0.45</v>
      </c>
      <c r="Q58" s="6">
        <v>0.12</v>
      </c>
      <c r="R58" s="6">
        <v>1.34</v>
      </c>
      <c r="S58" s="6">
        <f t="shared" si="2"/>
        <v>100.17431000000001</v>
      </c>
      <c r="T58" s="6">
        <f t="shared" si="5"/>
        <v>1.6428571428571428</v>
      </c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>
        <f t="shared" si="6"/>
        <v>2697.6799952041247</v>
      </c>
      <c r="BC58" s="6"/>
      <c r="BD58" s="6"/>
      <c r="BE58" s="6"/>
      <c r="BF58" s="6"/>
      <c r="BG58" s="6"/>
      <c r="BH58" s="6"/>
      <c r="BI58" s="6"/>
      <c r="BJ58" s="6"/>
      <c r="BK58" s="6">
        <v>55</v>
      </c>
    </row>
    <row r="59" spans="1:71" x14ac:dyDescent="0.3">
      <c r="A59" s="1" t="s">
        <v>338</v>
      </c>
      <c r="B59" s="1" t="s">
        <v>62</v>
      </c>
      <c r="C59" s="1" t="s">
        <v>1248</v>
      </c>
      <c r="D59" s="195">
        <v>2.2000000000000002</v>
      </c>
      <c r="E59" s="195">
        <v>3</v>
      </c>
      <c r="F59" s="6">
        <v>58.69</v>
      </c>
      <c r="G59" s="6">
        <v>17.47</v>
      </c>
      <c r="H59" s="6">
        <v>6.9059999999999997</v>
      </c>
      <c r="I59" s="6"/>
      <c r="J59" s="6">
        <f t="shared" si="4"/>
        <v>6.2140187999999998</v>
      </c>
      <c r="K59" s="6">
        <v>0.1474</v>
      </c>
      <c r="L59" s="6">
        <v>3.25</v>
      </c>
      <c r="M59" s="6">
        <v>6.9290000000000003</v>
      </c>
      <c r="N59" s="6">
        <v>3.645</v>
      </c>
      <c r="O59" s="6">
        <v>1.5660000000000001</v>
      </c>
      <c r="P59" s="6">
        <v>0.56869999999999998</v>
      </c>
      <c r="Q59" s="6">
        <v>0.24410000000000001</v>
      </c>
      <c r="R59" s="6">
        <v>0.38</v>
      </c>
      <c r="S59" s="6">
        <f t="shared" si="2"/>
        <v>99.104218800000012</v>
      </c>
      <c r="T59" s="6">
        <f t="shared" si="5"/>
        <v>2.1249230769230767</v>
      </c>
      <c r="U59" s="6">
        <v>336.2</v>
      </c>
      <c r="V59" s="6"/>
      <c r="W59" s="6"/>
      <c r="X59" s="6">
        <v>23.71</v>
      </c>
      <c r="Y59" s="6">
        <v>17.440000000000001</v>
      </c>
      <c r="Z59" s="6">
        <v>22</v>
      </c>
      <c r="AA59" s="6">
        <v>0.33050000000000002</v>
      </c>
      <c r="AB59" s="6">
        <v>107.6</v>
      </c>
      <c r="AC59" s="6">
        <v>2.895</v>
      </c>
      <c r="AD59" s="6">
        <v>1.786</v>
      </c>
      <c r="AE59" s="6">
        <v>0.84520000000000006</v>
      </c>
      <c r="AF59" s="6">
        <v>17</v>
      </c>
      <c r="AG59" s="6">
        <v>2.7970000000000002</v>
      </c>
      <c r="AH59" s="6">
        <v>0.30449999999999999</v>
      </c>
      <c r="AI59" s="6">
        <v>0.60209999999999997</v>
      </c>
      <c r="AJ59" s="6">
        <v>11.22</v>
      </c>
      <c r="AK59" s="6">
        <v>8.1959999999999997</v>
      </c>
      <c r="AL59" s="6">
        <v>0.25750000000000001</v>
      </c>
      <c r="AM59" s="6">
        <v>0.5978</v>
      </c>
      <c r="AN59" s="6">
        <v>1.3959999999999999</v>
      </c>
      <c r="AO59" s="6">
        <v>12.94</v>
      </c>
      <c r="AP59" s="6">
        <v>12.34</v>
      </c>
      <c r="AQ59" s="6">
        <v>6.4210000000000003</v>
      </c>
      <c r="AR59" s="6">
        <v>3.0760000000000001</v>
      </c>
      <c r="AS59" s="6">
        <v>26.6</v>
      </c>
      <c r="AT59" s="6">
        <v>4.1049999999999996E-2</v>
      </c>
      <c r="AU59" s="6">
        <v>17.22</v>
      </c>
      <c r="AV59" s="6">
        <v>2.88</v>
      </c>
      <c r="AW59" s="6">
        <v>0.58379999999999999</v>
      </c>
      <c r="AX59" s="6">
        <v>570.4</v>
      </c>
      <c r="AY59" s="6">
        <v>7.7120000000000008E-2</v>
      </c>
      <c r="AZ59" s="6">
        <v>0.44969999999999999</v>
      </c>
      <c r="BA59" s="6">
        <v>1.8340000000000001</v>
      </c>
      <c r="BB59" s="6">
        <f t="shared" si="6"/>
        <v>3409.2680294946349</v>
      </c>
      <c r="BC59" s="6">
        <v>0.13539999999999999</v>
      </c>
      <c r="BD59" s="6">
        <v>0.26180000000000003</v>
      </c>
      <c r="BE59" s="6">
        <v>0.53910000000000002</v>
      </c>
      <c r="BF59" s="6">
        <v>206.8</v>
      </c>
      <c r="BG59" s="6">
        <v>8.523E-2</v>
      </c>
      <c r="BH59" s="6">
        <v>16.03</v>
      </c>
      <c r="BI59" s="6">
        <v>1.788</v>
      </c>
      <c r="BJ59" s="6">
        <v>61.38</v>
      </c>
      <c r="BK59" s="6">
        <v>87.3</v>
      </c>
      <c r="BL59" s="6">
        <f>BA59/AJ59</f>
        <v>0.16345811051693404</v>
      </c>
      <c r="BM59" s="6">
        <f>AC59/BI59/1.49</f>
        <v>1.0866627629386063</v>
      </c>
      <c r="BN59" s="6">
        <f>AJ59/AV59/1.55</f>
        <v>2.513440860215054</v>
      </c>
      <c r="BO59" s="6">
        <v>4.5145091980107193</v>
      </c>
      <c r="BP59" s="6">
        <v>3.683507332836192</v>
      </c>
      <c r="BQ59" s="6">
        <v>0.90827764059868077</v>
      </c>
      <c r="BR59" s="6">
        <v>29.964349376114079</v>
      </c>
      <c r="BS59" s="6">
        <v>0.12442067736185382</v>
      </c>
    </row>
    <row r="60" spans="1:71" x14ac:dyDescent="0.3">
      <c r="A60" s="1" t="s">
        <v>456</v>
      </c>
      <c r="B60" s="1" t="s">
        <v>62</v>
      </c>
      <c r="C60" s="1" t="s">
        <v>385</v>
      </c>
      <c r="D60" s="195">
        <v>2.2000000000000002</v>
      </c>
      <c r="E60" s="195">
        <v>3</v>
      </c>
      <c r="F60" s="6">
        <v>53.71</v>
      </c>
      <c r="G60" s="6">
        <v>18.53</v>
      </c>
      <c r="H60" s="6"/>
      <c r="I60" s="6">
        <v>7.59</v>
      </c>
      <c r="J60" s="6">
        <f t="shared" si="4"/>
        <v>7.59</v>
      </c>
      <c r="K60" s="6">
        <v>0.1</v>
      </c>
      <c r="L60" s="6">
        <v>3.54</v>
      </c>
      <c r="M60" s="6">
        <v>7.76</v>
      </c>
      <c r="N60" s="6">
        <v>2.8</v>
      </c>
      <c r="O60" s="6">
        <v>0.74</v>
      </c>
      <c r="P60" s="6">
        <v>0.68</v>
      </c>
      <c r="Q60" s="6">
        <v>0.18</v>
      </c>
      <c r="R60" s="6">
        <v>4.21</v>
      </c>
      <c r="S60" s="6">
        <f t="shared" si="2"/>
        <v>99.84</v>
      </c>
      <c r="T60" s="6">
        <f t="shared" si="5"/>
        <v>0</v>
      </c>
      <c r="U60" s="6">
        <v>167</v>
      </c>
      <c r="V60" s="6"/>
      <c r="W60" s="6"/>
      <c r="X60" s="6">
        <v>19.68</v>
      </c>
      <c r="Y60" s="6">
        <v>28.6</v>
      </c>
      <c r="Z60" s="6">
        <v>16.11</v>
      </c>
      <c r="AA60" s="6">
        <v>5.8680000000000003E-2</v>
      </c>
      <c r="AB60" s="6">
        <v>397</v>
      </c>
      <c r="AC60" s="6">
        <v>2.6930000000000001</v>
      </c>
      <c r="AD60" s="6">
        <v>1.619</v>
      </c>
      <c r="AE60" s="6">
        <v>0.84850000000000003</v>
      </c>
      <c r="AF60" s="6"/>
      <c r="AG60" s="6">
        <v>2.585</v>
      </c>
      <c r="AH60" s="6">
        <v>0.86539999999999995</v>
      </c>
      <c r="AI60" s="6">
        <v>0.55970000000000009</v>
      </c>
      <c r="AJ60" s="6">
        <v>9.3620000000000001</v>
      </c>
      <c r="AK60" s="6">
        <v>4.5620000000000003</v>
      </c>
      <c r="AL60" s="6">
        <v>0.2019</v>
      </c>
      <c r="AM60" s="6">
        <v>0.40810000000000002</v>
      </c>
      <c r="AN60" s="6">
        <v>0.9133</v>
      </c>
      <c r="AO60" s="6">
        <v>11.07</v>
      </c>
      <c r="AP60" s="6">
        <v>14.94</v>
      </c>
      <c r="AQ60" s="6">
        <v>0.94950000000000001</v>
      </c>
      <c r="AR60" s="6">
        <v>2.556</v>
      </c>
      <c r="AS60" s="6">
        <v>13.54</v>
      </c>
      <c r="AT60" s="6">
        <v>4.8619999999999997E-2</v>
      </c>
      <c r="AU60" s="6">
        <v>24.39</v>
      </c>
      <c r="AV60" s="6">
        <v>2.5329999999999999</v>
      </c>
      <c r="AW60" s="6">
        <v>0.54159999999999997</v>
      </c>
      <c r="AX60" s="6">
        <v>542.9</v>
      </c>
      <c r="AY60" s="6">
        <v>5.552E-2</v>
      </c>
      <c r="AZ60" s="6">
        <v>0.41370000000000001</v>
      </c>
      <c r="BA60" s="6">
        <v>0.79379999999999995</v>
      </c>
      <c r="BB60" s="6">
        <f t="shared" si="6"/>
        <v>4076.4942149751223</v>
      </c>
      <c r="BC60" s="6">
        <v>0.1036</v>
      </c>
      <c r="BD60" s="6">
        <v>0.2296</v>
      </c>
      <c r="BE60" s="6">
        <v>0.30219999999999997</v>
      </c>
      <c r="BF60" s="6">
        <v>267.7</v>
      </c>
      <c r="BG60" s="6">
        <v>0.21869999999999998</v>
      </c>
      <c r="BH60" s="6">
        <v>14.39</v>
      </c>
      <c r="BI60" s="6">
        <v>1.4850000000000001</v>
      </c>
      <c r="BJ60" s="6">
        <v>35.74</v>
      </c>
      <c r="BK60" s="6"/>
      <c r="BL60" s="6">
        <f>BA60/AJ60</f>
        <v>8.4789574877162988E-2</v>
      </c>
      <c r="BM60" s="6">
        <f>AC60/BI60/1.49</f>
        <v>1.2170926264885997</v>
      </c>
      <c r="BN60" s="6">
        <f>AJ60/AV60/1.55</f>
        <v>2.3845242795104618</v>
      </c>
      <c r="BO60" s="6">
        <v>4.5355230966741757</v>
      </c>
      <c r="BP60" s="6">
        <v>3.6812570145903472</v>
      </c>
      <c r="BQ60" s="6">
        <v>1.0113595735595429</v>
      </c>
      <c r="BR60" s="6">
        <v>17.83806878872036</v>
      </c>
      <c r="BS60" s="6">
        <v>9.7553941465498825E-2</v>
      </c>
    </row>
    <row r="61" spans="1:71" x14ac:dyDescent="0.3">
      <c r="A61" s="1" t="s">
        <v>44</v>
      </c>
      <c r="B61" s="1" t="s">
        <v>62</v>
      </c>
      <c r="C61" s="1" t="s">
        <v>385</v>
      </c>
      <c r="D61" s="195">
        <v>2.2000000000000002</v>
      </c>
      <c r="E61" s="195">
        <v>3</v>
      </c>
      <c r="F61" s="6">
        <v>54</v>
      </c>
      <c r="G61" s="6">
        <v>17.829999999999998</v>
      </c>
      <c r="H61" s="6">
        <v>3.98</v>
      </c>
      <c r="I61" s="6">
        <v>4.45</v>
      </c>
      <c r="J61" s="6">
        <f t="shared" si="4"/>
        <v>8.0312040000000007</v>
      </c>
      <c r="K61" s="6">
        <v>0.19</v>
      </c>
      <c r="L61" s="6">
        <v>4.54</v>
      </c>
      <c r="M61" s="6">
        <v>9.18</v>
      </c>
      <c r="N61" s="6">
        <v>2.64</v>
      </c>
      <c r="O61" s="6">
        <v>0.82</v>
      </c>
      <c r="P61" s="6">
        <v>0.67</v>
      </c>
      <c r="Q61" s="6">
        <v>0.16</v>
      </c>
      <c r="R61" s="6">
        <v>1.1599999999999999</v>
      </c>
      <c r="S61" s="6">
        <f t="shared" si="2"/>
        <v>99.221203999999986</v>
      </c>
      <c r="T61" s="6">
        <f t="shared" si="5"/>
        <v>0.87665198237885467</v>
      </c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>
        <f t="shared" si="6"/>
        <v>4016.5457706372526</v>
      </c>
      <c r="BC61" s="6"/>
      <c r="BD61" s="6"/>
      <c r="BE61" s="6"/>
      <c r="BF61" s="6"/>
      <c r="BG61" s="6"/>
      <c r="BH61" s="6"/>
      <c r="BI61" s="6"/>
      <c r="BJ61" s="6"/>
      <c r="BK61" s="6"/>
    </row>
    <row r="62" spans="1:71" x14ac:dyDescent="0.3">
      <c r="A62" s="1" t="s">
        <v>338</v>
      </c>
      <c r="B62" s="1" t="s">
        <v>62</v>
      </c>
      <c r="C62" s="1" t="s">
        <v>385</v>
      </c>
      <c r="D62" s="195">
        <v>2.2000000000000002</v>
      </c>
      <c r="E62" s="195">
        <v>3</v>
      </c>
      <c r="F62" s="6">
        <v>58.45</v>
      </c>
      <c r="G62" s="6">
        <v>17.37</v>
      </c>
      <c r="H62" s="6">
        <v>3.05</v>
      </c>
      <c r="I62" s="6">
        <v>3.36</v>
      </c>
      <c r="J62" s="6">
        <f t="shared" si="4"/>
        <v>6.1043900000000004</v>
      </c>
      <c r="K62" s="6">
        <v>0.17</v>
      </c>
      <c r="L62" s="6">
        <v>2.86</v>
      </c>
      <c r="M62" s="6">
        <v>6.85</v>
      </c>
      <c r="N62" s="6">
        <v>5.04</v>
      </c>
      <c r="O62" s="6">
        <v>1.52</v>
      </c>
      <c r="P62" s="6">
        <v>0.56999999999999995</v>
      </c>
      <c r="Q62" s="6">
        <v>0.19</v>
      </c>
      <c r="R62" s="6">
        <v>0.39</v>
      </c>
      <c r="S62" s="6">
        <f t="shared" si="2"/>
        <v>99.514389999999992</v>
      </c>
      <c r="T62" s="6">
        <f t="shared" si="5"/>
        <v>1.0664335664335665</v>
      </c>
      <c r="U62" s="6">
        <v>332</v>
      </c>
      <c r="V62" s="6"/>
      <c r="W62" s="6"/>
      <c r="X62" s="6"/>
      <c r="Y62" s="6"/>
      <c r="Z62" s="6">
        <v>24</v>
      </c>
      <c r="AA62" s="6"/>
      <c r="AB62" s="6">
        <v>90</v>
      </c>
      <c r="AC62" s="6"/>
      <c r="AD62" s="6"/>
      <c r="AE62" s="6"/>
      <c r="AF62" s="6">
        <v>22</v>
      </c>
      <c r="AG62" s="6"/>
      <c r="AH62" s="6"/>
      <c r="AI62" s="6"/>
      <c r="AJ62" s="6"/>
      <c r="AK62" s="6"/>
      <c r="AL62" s="6"/>
      <c r="AM62" s="6"/>
      <c r="AO62" s="6"/>
      <c r="AP62" s="6">
        <v>18</v>
      </c>
      <c r="AQ62" s="6"/>
      <c r="AR62" s="6"/>
      <c r="AS62" s="6">
        <v>26</v>
      </c>
      <c r="AT62" s="6"/>
      <c r="AU62" s="6"/>
      <c r="AV62" s="6"/>
      <c r="AW62" s="6"/>
      <c r="AX62" s="6">
        <v>588</v>
      </c>
      <c r="AY62" s="6"/>
      <c r="AZ62" s="6"/>
      <c r="BA62" s="6">
        <v>4</v>
      </c>
      <c r="BB62" s="6">
        <f t="shared" si="6"/>
        <v>3417.0613272585574</v>
      </c>
      <c r="BC62" s="6"/>
      <c r="BD62" s="6"/>
      <c r="BE62" s="6">
        <v>1</v>
      </c>
      <c r="BF62" s="6">
        <v>173</v>
      </c>
      <c r="BG62" s="6"/>
      <c r="BH62" s="6">
        <v>22</v>
      </c>
      <c r="BI62" s="6"/>
      <c r="BJ62" s="6">
        <v>71</v>
      </c>
      <c r="BK62" s="6">
        <v>92</v>
      </c>
    </row>
    <row r="63" spans="1:71" x14ac:dyDescent="0.3">
      <c r="A63" s="2" t="s">
        <v>45</v>
      </c>
      <c r="B63" s="1" t="s">
        <v>59</v>
      </c>
      <c r="C63" s="1" t="s">
        <v>402</v>
      </c>
      <c r="D63" s="195">
        <v>2.2000000000000002</v>
      </c>
      <c r="E63" s="195">
        <v>3</v>
      </c>
      <c r="F63" s="6">
        <v>63.5</v>
      </c>
      <c r="G63" s="6">
        <v>13.79</v>
      </c>
      <c r="H63" s="6">
        <v>4.71</v>
      </c>
      <c r="I63" s="6">
        <v>2.9</v>
      </c>
      <c r="J63" s="6">
        <f t="shared" si="4"/>
        <v>7.1380580000000009</v>
      </c>
      <c r="K63" s="6">
        <v>0.08</v>
      </c>
      <c r="L63" s="6">
        <v>1.64</v>
      </c>
      <c r="M63" s="6">
        <v>3.51</v>
      </c>
      <c r="N63" s="6">
        <v>4.09</v>
      </c>
      <c r="O63" s="6">
        <v>3.2</v>
      </c>
      <c r="P63" s="6">
        <v>0.74</v>
      </c>
      <c r="Q63" s="6">
        <v>0.3</v>
      </c>
      <c r="R63" s="6">
        <v>0.62</v>
      </c>
      <c r="S63" s="6">
        <f t="shared" si="2"/>
        <v>98.608058000000014</v>
      </c>
      <c r="T63" s="6">
        <f t="shared" si="5"/>
        <v>2.8719512195121952</v>
      </c>
      <c r="U63" s="6">
        <v>493</v>
      </c>
      <c r="V63" s="6"/>
      <c r="W63" s="6"/>
      <c r="X63" s="6"/>
      <c r="Y63" s="6"/>
      <c r="Z63" s="6">
        <v>3</v>
      </c>
      <c r="AA63" s="6"/>
      <c r="AB63" s="6">
        <v>82</v>
      </c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>
        <v>2</v>
      </c>
      <c r="AO63" s="6"/>
      <c r="AP63" s="6">
        <v>22</v>
      </c>
      <c r="AQ63" s="6"/>
      <c r="AR63" s="6"/>
      <c r="AS63" s="6">
        <v>46</v>
      </c>
      <c r="AT63" s="6"/>
      <c r="AU63" s="6"/>
      <c r="AV63" s="6"/>
      <c r="AW63" s="6"/>
      <c r="AX63" s="6">
        <v>359</v>
      </c>
      <c r="AY63" s="6"/>
      <c r="AZ63" s="6"/>
      <c r="BA63" s="6"/>
      <c r="BB63" s="6">
        <f t="shared" si="6"/>
        <v>4436.1848810023375</v>
      </c>
      <c r="BC63" s="6"/>
      <c r="BD63" s="6"/>
      <c r="BE63" s="6"/>
      <c r="BF63" s="6">
        <v>146</v>
      </c>
      <c r="BG63" s="6"/>
      <c r="BH63" s="6">
        <v>37</v>
      </c>
      <c r="BI63" s="6"/>
      <c r="BJ63" s="6">
        <v>40</v>
      </c>
      <c r="BK63" s="6">
        <v>143</v>
      </c>
    </row>
    <row r="64" spans="1:71" x14ac:dyDescent="0.3">
      <c r="A64" s="1" t="s">
        <v>45</v>
      </c>
      <c r="B64" s="1" t="s">
        <v>59</v>
      </c>
      <c r="C64" s="1" t="s">
        <v>1248</v>
      </c>
      <c r="D64" s="195">
        <v>2.2000000000000002</v>
      </c>
      <c r="E64" s="195">
        <v>3</v>
      </c>
      <c r="F64" s="6">
        <v>63.71</v>
      </c>
      <c r="G64" s="6">
        <v>14.09</v>
      </c>
      <c r="H64" s="6">
        <v>7.87</v>
      </c>
      <c r="I64" s="6"/>
      <c r="J64" s="6">
        <f t="shared" si="4"/>
        <v>7.0814260000000004</v>
      </c>
      <c r="K64" s="6">
        <v>7.5389999999999999E-2</v>
      </c>
      <c r="L64" s="6">
        <v>1.7</v>
      </c>
      <c r="M64" s="6">
        <v>3.4649999999999999</v>
      </c>
      <c r="N64" s="6">
        <v>3.9529999999999998</v>
      </c>
      <c r="O64" s="6">
        <v>3.26</v>
      </c>
      <c r="P64" s="6">
        <v>0.70130000000000003</v>
      </c>
      <c r="Q64" s="6">
        <v>0.35120000000000001</v>
      </c>
      <c r="R64" s="6">
        <v>0.66</v>
      </c>
      <c r="S64" s="6">
        <f t="shared" si="2"/>
        <v>99.047316000000023</v>
      </c>
      <c r="T64" s="6">
        <f t="shared" si="5"/>
        <v>4.6294117647058828</v>
      </c>
      <c r="U64" s="6">
        <v>460.4</v>
      </c>
      <c r="V64" s="6"/>
      <c r="W64" s="6">
        <v>5.0619999999999998E-2</v>
      </c>
      <c r="X64" s="6">
        <v>28.69</v>
      </c>
      <c r="Y64" s="6">
        <v>11.53</v>
      </c>
      <c r="Z64" s="6">
        <v>7.4640000000000004</v>
      </c>
      <c r="AA64" s="6">
        <v>0.1075</v>
      </c>
      <c r="AB64" s="6">
        <v>24.65</v>
      </c>
      <c r="AC64" s="6">
        <v>6.2919999999999998</v>
      </c>
      <c r="AD64" s="6">
        <v>3.8547799999999999</v>
      </c>
      <c r="AE64" s="6">
        <v>1.319</v>
      </c>
      <c r="AF64" s="6">
        <v>16</v>
      </c>
      <c r="AG64" s="6">
        <v>5.6440000000000001</v>
      </c>
      <c r="AH64" s="6">
        <v>0.50260000000000005</v>
      </c>
      <c r="AI64" s="6">
        <v>1.3049999999999999</v>
      </c>
      <c r="AJ64" s="6">
        <v>13.29</v>
      </c>
      <c r="AK64" s="6">
        <v>4.4909999999999997</v>
      </c>
      <c r="AL64" s="6">
        <v>0.55449999999999999</v>
      </c>
      <c r="AM64" s="6">
        <v>0.50990000000000002</v>
      </c>
      <c r="AN64" s="6">
        <v>2.4990000000000001</v>
      </c>
      <c r="AO64" s="6">
        <v>18.97</v>
      </c>
      <c r="AP64" s="6">
        <v>4.4710000000000001</v>
      </c>
      <c r="AQ64" s="6">
        <v>2.84</v>
      </c>
      <c r="AR64" s="6">
        <v>4.093</v>
      </c>
      <c r="AS64" s="6">
        <v>39.92</v>
      </c>
      <c r="AT64" s="6">
        <v>4.036E-2</v>
      </c>
      <c r="AU64" s="6">
        <v>17.84</v>
      </c>
      <c r="AV64" s="6">
        <v>4.9429999999999996</v>
      </c>
      <c r="AW64" s="6">
        <v>1.258</v>
      </c>
      <c r="AX64" s="6">
        <v>332.3</v>
      </c>
      <c r="AY64" s="6">
        <v>0.15680000000000002</v>
      </c>
      <c r="AZ64" s="6">
        <v>0.93589999999999995</v>
      </c>
      <c r="BA64" s="6">
        <v>2.4409999999999998</v>
      </c>
      <c r="BB64" s="6">
        <f t="shared" si="6"/>
        <v>4204.1844014147837</v>
      </c>
      <c r="BC64" s="6">
        <v>0.1095</v>
      </c>
      <c r="BD64" s="6">
        <v>0.56679999999999997</v>
      </c>
      <c r="BE64" s="6">
        <v>0.49530000000000002</v>
      </c>
      <c r="BF64" s="6">
        <v>127.5</v>
      </c>
      <c r="BG64" s="6">
        <v>0.11209999999999999</v>
      </c>
      <c r="BH64" s="6">
        <v>34.06</v>
      </c>
      <c r="BI64" s="6">
        <v>3.8039999999999998</v>
      </c>
      <c r="BJ64" s="6">
        <v>28.67</v>
      </c>
      <c r="BK64" s="6">
        <v>160.4</v>
      </c>
      <c r="BL64" s="6">
        <f>BA64/AJ64</f>
        <v>0.1836719337848006</v>
      </c>
      <c r="BM64" s="6">
        <f>AC64/BI64/1.49</f>
        <v>1.1100995772729518</v>
      </c>
      <c r="BN64" s="6">
        <f>AJ64/AV64/1.55</f>
        <v>1.7346133013123806</v>
      </c>
      <c r="BO64" s="6">
        <v>2.5134466559244721</v>
      </c>
      <c r="BP64" s="6">
        <v>2.0950169412314525</v>
      </c>
      <c r="BQ64" s="6">
        <v>0.76165377616798924</v>
      </c>
      <c r="BR64" s="6">
        <v>34.642588412340103</v>
      </c>
      <c r="BS64" s="6">
        <v>0.18803611738148987</v>
      </c>
    </row>
    <row r="65" spans="1:71" x14ac:dyDescent="0.3">
      <c r="A65" s="2" t="s">
        <v>455</v>
      </c>
      <c r="B65" s="1" t="s">
        <v>63</v>
      </c>
      <c r="C65" s="1" t="s">
        <v>385</v>
      </c>
      <c r="D65" s="195">
        <v>2.2000000000000002</v>
      </c>
      <c r="E65" s="195">
        <v>3</v>
      </c>
      <c r="F65" s="6">
        <v>75.930000000000007</v>
      </c>
      <c r="G65" s="6">
        <v>12.57</v>
      </c>
      <c r="H65" s="6">
        <v>0.36</v>
      </c>
      <c r="I65" s="6">
        <v>0.71</v>
      </c>
      <c r="J65" s="6">
        <f t="shared" si="4"/>
        <v>1.033928</v>
      </c>
      <c r="K65" s="6">
        <v>0.02</v>
      </c>
      <c r="L65" s="6">
        <v>0.2</v>
      </c>
      <c r="M65" s="6">
        <v>1.1499999999999999</v>
      </c>
      <c r="N65" s="6">
        <v>3.77</v>
      </c>
      <c r="O65" s="6">
        <v>4.5599999999999996</v>
      </c>
      <c r="P65" s="6">
        <v>0.22</v>
      </c>
      <c r="Q65" s="6">
        <v>0.03</v>
      </c>
      <c r="R65" s="6"/>
      <c r="S65" s="6">
        <f t="shared" si="2"/>
        <v>99.483928000000006</v>
      </c>
      <c r="T65" s="6">
        <f t="shared" si="5"/>
        <v>1.7999999999999998</v>
      </c>
      <c r="U65" s="6">
        <v>632</v>
      </c>
      <c r="V65" s="6"/>
      <c r="W65" s="6"/>
      <c r="X65" s="6"/>
      <c r="Y65" s="6"/>
      <c r="Z65" s="6">
        <v>3</v>
      </c>
      <c r="AA65" s="6"/>
      <c r="AB65" s="6">
        <v>15</v>
      </c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>
        <v>2</v>
      </c>
      <c r="AO65" s="6"/>
      <c r="AP65" s="6">
        <v>13</v>
      </c>
      <c r="AQ65" s="6"/>
      <c r="AR65" s="6"/>
      <c r="AS65" s="6">
        <v>64</v>
      </c>
      <c r="AT65" s="6"/>
      <c r="AU65" s="6"/>
      <c r="AV65" s="6"/>
      <c r="AW65" s="6"/>
      <c r="AX65" s="6">
        <v>210</v>
      </c>
      <c r="AY65" s="6"/>
      <c r="AZ65" s="6"/>
      <c r="BA65" s="6"/>
      <c r="BB65" s="6">
        <f t="shared" si="6"/>
        <v>1318.8657754331275</v>
      </c>
      <c r="BC65" s="6"/>
      <c r="BD65" s="6"/>
      <c r="BE65" s="6"/>
      <c r="BF65" s="6">
        <v>34</v>
      </c>
      <c r="BG65" s="6"/>
      <c r="BH65" s="6">
        <v>6</v>
      </c>
      <c r="BI65" s="6"/>
      <c r="BJ65" s="6">
        <v>20</v>
      </c>
      <c r="BK65" s="6">
        <v>161</v>
      </c>
    </row>
    <row r="66" spans="1:71" x14ac:dyDescent="0.3">
      <c r="A66" s="206" t="s">
        <v>1249</v>
      </c>
      <c r="B66" s="1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</row>
    <row r="67" spans="1:71" x14ac:dyDescent="0.3">
      <c r="A67" s="2" t="s">
        <v>336</v>
      </c>
      <c r="B67" s="1" t="s">
        <v>20</v>
      </c>
      <c r="C67" s="1" t="s">
        <v>1248</v>
      </c>
      <c r="D67" s="195">
        <v>1.7</v>
      </c>
      <c r="E67" s="195">
        <v>2</v>
      </c>
      <c r="F67" s="6">
        <v>49.79</v>
      </c>
      <c r="G67" s="6">
        <v>17.73</v>
      </c>
      <c r="H67" s="6">
        <v>11.56</v>
      </c>
      <c r="I67" s="6"/>
      <c r="J67" s="6">
        <f t="shared" si="4"/>
        <v>10.401688000000002</v>
      </c>
      <c r="K67" s="6">
        <v>0.1104</v>
      </c>
      <c r="L67" s="6">
        <v>5.6159999999999997</v>
      </c>
      <c r="M67" s="6">
        <v>10.29</v>
      </c>
      <c r="N67" s="6">
        <v>2.6110000000000002</v>
      </c>
      <c r="O67" s="6">
        <v>0.6</v>
      </c>
      <c r="P67" s="6">
        <v>0.66459999999999997</v>
      </c>
      <c r="Q67" s="6">
        <v>0.19570000000000001</v>
      </c>
      <c r="R67" s="6">
        <v>0.64</v>
      </c>
      <c r="S67" s="6">
        <f t="shared" si="2"/>
        <v>98.649388000000002</v>
      </c>
      <c r="T67" s="6">
        <f>H67/L67</f>
        <v>2.0584045584045585</v>
      </c>
      <c r="U67" s="6">
        <v>93.01</v>
      </c>
      <c r="V67" s="6"/>
      <c r="W67" s="6">
        <v>2.2460000000000001E-2</v>
      </c>
      <c r="X67" s="6">
        <v>8.4809999999999999</v>
      </c>
      <c r="Y67" s="6">
        <v>26.47</v>
      </c>
      <c r="Z67" s="6">
        <v>50.42</v>
      </c>
      <c r="AA67" s="6">
        <v>0.105</v>
      </c>
      <c r="AB67" s="6">
        <v>68.489999999999995</v>
      </c>
      <c r="AC67" s="6">
        <v>2.8130000000000002</v>
      </c>
      <c r="AD67" s="6">
        <v>1.7644299999999999</v>
      </c>
      <c r="AE67" s="6">
        <v>0.68770000000000009</v>
      </c>
      <c r="AF67" s="6">
        <v>18.899999999999999</v>
      </c>
      <c r="AG67" s="6">
        <v>2.4329999999999998</v>
      </c>
      <c r="AH67" s="6">
        <v>0.75939999999999996</v>
      </c>
      <c r="AI67" s="6">
        <v>0.59239999999999993</v>
      </c>
      <c r="AJ67" s="6">
        <v>3.8090000000000002</v>
      </c>
      <c r="AK67" s="6">
        <v>3.4159999999999999</v>
      </c>
      <c r="AL67" s="6">
        <v>0.25950000000000001</v>
      </c>
      <c r="AM67" s="6">
        <v>0.27410000000000001</v>
      </c>
      <c r="AN67" s="6">
        <v>0.48599999999999999</v>
      </c>
      <c r="AO67" s="6">
        <v>6.5590000000000002</v>
      </c>
      <c r="AP67" s="6">
        <v>25.15</v>
      </c>
      <c r="AQ67" s="6">
        <v>0.7397999999999999</v>
      </c>
      <c r="AR67" s="6">
        <v>1.3</v>
      </c>
      <c r="AS67" s="6">
        <v>10.220000000000001</v>
      </c>
      <c r="AT67" s="6">
        <v>6.6169999999999996E-3</v>
      </c>
      <c r="AU67" s="6">
        <v>34.65</v>
      </c>
      <c r="AV67" s="6">
        <v>1.9450000000000001</v>
      </c>
      <c r="AW67" s="6">
        <v>0.4451</v>
      </c>
      <c r="AX67" s="6">
        <v>483.8</v>
      </c>
      <c r="AY67" s="6">
        <v>2.8140000000000002E-2</v>
      </c>
      <c r="AZ67" s="6">
        <v>0.40970000000000001</v>
      </c>
      <c r="BA67" s="6">
        <v>0.2913</v>
      </c>
      <c r="BB67" s="6">
        <f>SUM((P67/1.6681)*10000)</f>
        <v>3984.1736106948024</v>
      </c>
      <c r="BC67" s="6">
        <v>5.7119999999999997E-2</v>
      </c>
      <c r="BD67" s="6">
        <v>0.2576</v>
      </c>
      <c r="BE67" s="6">
        <v>0.16930000000000001</v>
      </c>
      <c r="BF67" s="6">
        <v>338.5</v>
      </c>
      <c r="BG67" s="6">
        <v>2.2620000000000001E-3</v>
      </c>
      <c r="BH67" s="6">
        <v>14.78</v>
      </c>
      <c r="BI67" s="6">
        <v>1.768</v>
      </c>
      <c r="BJ67" s="6">
        <v>44.02</v>
      </c>
      <c r="BK67" s="6">
        <v>31.9</v>
      </c>
      <c r="BL67" s="6">
        <f>BA67/AJ67</f>
        <v>7.6476765555263851E-2</v>
      </c>
      <c r="BM67" s="6">
        <f>AC67/BI67/1.49</f>
        <v>1.0678277506149596</v>
      </c>
      <c r="BN67" s="6">
        <f>AJ67/AV67/1.55</f>
        <v>1.2634546811510075</v>
      </c>
      <c r="BO67" s="6">
        <v>1.5499365213711385</v>
      </c>
      <c r="BP67" s="6">
        <v>1.3324849170437407</v>
      </c>
      <c r="BQ67" s="6">
        <v>0.96420588723751433</v>
      </c>
      <c r="BR67" s="6">
        <v>24.418482541349437</v>
      </c>
      <c r="BS67" s="6">
        <v>0.12759254397479652</v>
      </c>
    </row>
    <row r="68" spans="1:71" x14ac:dyDescent="0.3">
      <c r="A68" s="2" t="s">
        <v>46</v>
      </c>
      <c r="B68" s="1" t="s">
        <v>20</v>
      </c>
      <c r="C68" s="1" t="s">
        <v>1248</v>
      </c>
      <c r="D68" s="195">
        <v>1.7</v>
      </c>
      <c r="E68" s="195">
        <v>2</v>
      </c>
      <c r="F68" s="6">
        <v>48.61</v>
      </c>
      <c r="G68" s="6">
        <v>15.7</v>
      </c>
      <c r="H68" s="6">
        <v>10.16</v>
      </c>
      <c r="I68" s="6"/>
      <c r="J68" s="6">
        <f t="shared" si="4"/>
        <v>9.1419680000000003</v>
      </c>
      <c r="K68" s="6">
        <v>0.182</v>
      </c>
      <c r="L68" s="6">
        <v>7.8620000000000001</v>
      </c>
      <c r="M68" s="6">
        <v>12.22</v>
      </c>
      <c r="N68" s="6">
        <v>2.3159999999999998</v>
      </c>
      <c r="O68" s="6">
        <v>0.98619999999999997</v>
      </c>
      <c r="P68" s="6">
        <v>0.59150000000000003</v>
      </c>
      <c r="Q68" s="6">
        <v>0.1273</v>
      </c>
      <c r="R68" s="6">
        <v>1</v>
      </c>
      <c r="S68" s="6">
        <f t="shared" si="2"/>
        <v>98.736968000000005</v>
      </c>
      <c r="T68" s="6">
        <v>1.2922920376494531</v>
      </c>
      <c r="U68" s="6">
        <v>170.4</v>
      </c>
      <c r="V68" s="6"/>
      <c r="W68" s="6"/>
      <c r="X68" s="6">
        <v>12.15</v>
      </c>
      <c r="Y68" s="6">
        <v>38.4</v>
      </c>
      <c r="Z68" s="6">
        <v>159.19999999999999</v>
      </c>
      <c r="AA68" s="6">
        <v>0.18590000000000001</v>
      </c>
      <c r="AB68" s="6">
        <v>264.10000000000002</v>
      </c>
      <c r="AC68" s="6">
        <v>2.1829999999999998</v>
      </c>
      <c r="AD68" s="6">
        <v>1.3380000000000001</v>
      </c>
      <c r="AE68" s="6">
        <v>0.60960000000000003</v>
      </c>
      <c r="AF68" s="6">
        <v>20.5</v>
      </c>
      <c r="AG68" s="6">
        <v>2.008</v>
      </c>
      <c r="AH68" s="6">
        <v>1.1160000000000001</v>
      </c>
      <c r="AI68" s="6">
        <v>0.45710000000000001</v>
      </c>
      <c r="AJ68" s="6">
        <v>5.1890000000000001</v>
      </c>
      <c r="AK68" s="6">
        <v>3.8460000000000001</v>
      </c>
      <c r="AL68" s="6">
        <v>0.19090000000000001</v>
      </c>
      <c r="AM68" s="6">
        <v>1.105</v>
      </c>
      <c r="AN68" s="6">
        <v>0.82879999999999998</v>
      </c>
      <c r="AO68" s="6">
        <v>7.5430000000000001</v>
      </c>
      <c r="AP68" s="6">
        <v>55.19</v>
      </c>
      <c r="AQ68" s="6">
        <v>3.6549999999999998</v>
      </c>
      <c r="AR68" s="6">
        <v>1.7010000000000001</v>
      </c>
      <c r="AS68" s="6">
        <v>18.21</v>
      </c>
      <c r="AT68" s="6">
        <v>2.7649999999999997E-2</v>
      </c>
      <c r="AU68" s="6">
        <v>38.299999999999997</v>
      </c>
      <c r="AV68" s="6">
        <v>1.923</v>
      </c>
      <c r="AW68" s="6">
        <v>0.46870000000000001</v>
      </c>
      <c r="AX68" s="6">
        <v>536.20000000000005</v>
      </c>
      <c r="AY68" s="6">
        <v>4.9210000000000004E-2</v>
      </c>
      <c r="AZ68" s="6">
        <v>0.33500000000000002</v>
      </c>
      <c r="BA68" s="6">
        <v>0.90660000000000007</v>
      </c>
      <c r="BB68" s="6">
        <v>3545.9504825849776</v>
      </c>
      <c r="BC68" s="6">
        <v>8.1560000000000007E-2</v>
      </c>
      <c r="BD68" s="6">
        <v>0.19440000000000002</v>
      </c>
      <c r="BE68" s="6">
        <v>0.30510000000000004</v>
      </c>
      <c r="BF68" s="6">
        <v>297.8</v>
      </c>
      <c r="BG68" s="6">
        <v>0.12919999999999998</v>
      </c>
      <c r="BH68" s="6">
        <v>11.68</v>
      </c>
      <c r="BI68" s="6">
        <v>1.2909999999999999</v>
      </c>
      <c r="BJ68" s="6">
        <v>61.8</v>
      </c>
      <c r="BK68" s="6">
        <v>67.2</v>
      </c>
      <c r="BL68" s="6">
        <v>0.17471574484486416</v>
      </c>
      <c r="BM68" s="6">
        <v>1.1348572200936788</v>
      </c>
      <c r="BN68" s="6">
        <v>1.7408954422693037</v>
      </c>
      <c r="BO68" s="6">
        <v>2.8916293765916783</v>
      </c>
      <c r="BP68" s="6">
        <v>2.6142525174283504</v>
      </c>
      <c r="BQ68" s="6">
        <v>0.94618285391982015</v>
      </c>
      <c r="BR68" s="6">
        <v>32.838697244170362</v>
      </c>
      <c r="BS68" s="6">
        <v>0.15972248988244361</v>
      </c>
    </row>
    <row r="69" spans="1:71" x14ac:dyDescent="0.3">
      <c r="A69" s="1" t="s">
        <v>454</v>
      </c>
      <c r="B69" s="1" t="s">
        <v>20</v>
      </c>
      <c r="C69" s="1" t="s">
        <v>385</v>
      </c>
      <c r="D69" s="195">
        <v>1.7</v>
      </c>
      <c r="E69" s="195">
        <v>2</v>
      </c>
      <c r="F69" s="6">
        <v>54.2</v>
      </c>
      <c r="G69" s="6">
        <v>17.100000000000001</v>
      </c>
      <c r="H69" s="6">
        <v>2.5299999999999998</v>
      </c>
      <c r="I69" s="6">
        <v>5.63</v>
      </c>
      <c r="J69" s="6">
        <f t="shared" si="4"/>
        <v>7.9064940000000004</v>
      </c>
      <c r="K69" s="6">
        <v>0.18</v>
      </c>
      <c r="L69" s="6">
        <v>5.61</v>
      </c>
      <c r="M69" s="6">
        <v>8.81</v>
      </c>
      <c r="N69" s="6">
        <v>3.05</v>
      </c>
      <c r="O69" s="6">
        <v>1.1200000000000001</v>
      </c>
      <c r="P69" s="6">
        <v>0.69</v>
      </c>
      <c r="Q69" s="6">
        <v>0.19</v>
      </c>
      <c r="R69" s="6">
        <v>0.53</v>
      </c>
      <c r="S69" s="6">
        <f t="shared" ref="S69:S132" si="7">F69+P69+G69+J69+K69+L69+M69+N69+O69+Q69+R69</f>
        <v>99.386494000000013</v>
      </c>
      <c r="T69" s="6">
        <v>1.4545454545454546</v>
      </c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>
        <v>4136.4426593129901</v>
      </c>
      <c r="BC69" s="6"/>
      <c r="BD69" s="6"/>
      <c r="BE69" s="6"/>
      <c r="BF69" s="6"/>
      <c r="BG69" s="6"/>
      <c r="BH69" s="6"/>
      <c r="BI69" s="6"/>
      <c r="BJ69" s="6"/>
      <c r="BK69" s="6">
        <v>45</v>
      </c>
    </row>
    <row r="70" spans="1:71" x14ac:dyDescent="0.3">
      <c r="A70" s="1" t="s">
        <v>453</v>
      </c>
      <c r="B70" s="1" t="s">
        <v>20</v>
      </c>
      <c r="C70" s="1" t="s">
        <v>385</v>
      </c>
      <c r="D70" s="195">
        <v>1.7</v>
      </c>
      <c r="E70" s="195">
        <v>2</v>
      </c>
      <c r="F70" s="6">
        <v>55.14</v>
      </c>
      <c r="G70" s="6">
        <v>16.36</v>
      </c>
      <c r="H70" s="6">
        <v>3.05</v>
      </c>
      <c r="I70" s="6">
        <v>4.71</v>
      </c>
      <c r="J70" s="6">
        <f t="shared" si="4"/>
        <v>7.4543900000000001</v>
      </c>
      <c r="K70" s="6">
        <v>0.16</v>
      </c>
      <c r="L70" s="6">
        <v>5.17</v>
      </c>
      <c r="M70" s="6">
        <v>9.18</v>
      </c>
      <c r="N70" s="6">
        <v>2.75</v>
      </c>
      <c r="O70" s="6">
        <v>1.07</v>
      </c>
      <c r="P70" s="6">
        <v>0.61</v>
      </c>
      <c r="Q70" s="6">
        <v>0.14000000000000001</v>
      </c>
      <c r="R70" s="6">
        <v>1.1200000000000001</v>
      </c>
      <c r="S70" s="6">
        <f t="shared" si="7"/>
        <v>99.154389999999992</v>
      </c>
      <c r="T70" s="6">
        <v>1.5009671179883946</v>
      </c>
      <c r="U70" s="6">
        <v>233</v>
      </c>
      <c r="V70" s="6"/>
      <c r="W70" s="6"/>
      <c r="X70" s="6"/>
      <c r="Y70" s="6"/>
      <c r="Z70" s="6">
        <v>132</v>
      </c>
      <c r="AA70" s="6"/>
      <c r="AB70" s="6">
        <v>170</v>
      </c>
      <c r="AC70" s="6"/>
      <c r="AD70" s="6"/>
      <c r="AE70" s="6"/>
      <c r="AF70" s="6">
        <v>19</v>
      </c>
      <c r="AG70" s="6"/>
      <c r="AH70" s="6"/>
      <c r="AI70" s="6"/>
      <c r="AJ70" s="6"/>
      <c r="AK70" s="6"/>
      <c r="AL70" s="6"/>
      <c r="AM70" s="6"/>
      <c r="AO70" s="6"/>
      <c r="AP70" s="6">
        <v>49</v>
      </c>
      <c r="AQ70" s="6"/>
      <c r="AR70" s="6"/>
      <c r="AS70" s="6">
        <v>17</v>
      </c>
      <c r="AT70" s="6"/>
      <c r="AU70" s="6"/>
      <c r="AV70" s="6"/>
      <c r="AW70" s="6"/>
      <c r="AX70" s="6">
        <v>540</v>
      </c>
      <c r="AY70" s="6"/>
      <c r="AZ70" s="6"/>
      <c r="BA70" s="6"/>
      <c r="BB70" s="6">
        <v>3656.8551046100356</v>
      </c>
      <c r="BC70" s="6"/>
      <c r="BD70" s="6"/>
      <c r="BE70" s="6"/>
      <c r="BF70" s="6">
        <v>203</v>
      </c>
      <c r="BG70" s="6"/>
      <c r="BH70" s="6">
        <v>24</v>
      </c>
      <c r="BI70" s="6"/>
      <c r="BJ70" s="6">
        <v>60</v>
      </c>
      <c r="BK70" s="6">
        <v>55</v>
      </c>
    </row>
    <row r="71" spans="1:71" x14ac:dyDescent="0.3">
      <c r="A71" s="2" t="s">
        <v>335</v>
      </c>
      <c r="B71" s="1" t="s">
        <v>374</v>
      </c>
      <c r="C71" s="1" t="s">
        <v>1248</v>
      </c>
      <c r="D71" s="195">
        <v>1.7</v>
      </c>
      <c r="E71" s="195">
        <v>2</v>
      </c>
      <c r="F71" s="6">
        <v>61.79</v>
      </c>
      <c r="G71" s="6">
        <v>15.47</v>
      </c>
      <c r="H71" s="6">
        <v>6.4269999999999996</v>
      </c>
      <c r="I71" s="6"/>
      <c r="J71" s="6">
        <f t="shared" si="4"/>
        <v>5.7830145999999996</v>
      </c>
      <c r="K71" s="6">
        <v>0.125</v>
      </c>
      <c r="L71" s="6">
        <v>3.17</v>
      </c>
      <c r="M71" s="6">
        <v>6.1790000000000003</v>
      </c>
      <c r="N71" s="6">
        <v>3.169</v>
      </c>
      <c r="O71" s="6">
        <v>1.9870000000000001</v>
      </c>
      <c r="P71" s="6">
        <v>0.70150000000000001</v>
      </c>
      <c r="Q71" s="6">
        <v>0.2797</v>
      </c>
      <c r="R71" s="6">
        <v>0.51</v>
      </c>
      <c r="S71" s="6">
        <f t="shared" si="7"/>
        <v>99.164214600000008</v>
      </c>
      <c r="T71" s="6">
        <v>2.0274447949526815</v>
      </c>
      <c r="U71" s="6">
        <v>404.3</v>
      </c>
      <c r="V71" s="6"/>
      <c r="W71" s="6"/>
      <c r="X71" s="6">
        <v>28.29</v>
      </c>
      <c r="Y71" s="6">
        <v>17.61</v>
      </c>
      <c r="Z71" s="6">
        <v>58.2</v>
      </c>
      <c r="AA71" s="6">
        <v>0.75600000000000001</v>
      </c>
      <c r="AB71" s="6">
        <v>268.39999999999998</v>
      </c>
      <c r="AC71" s="6">
        <v>4.4589999999999996</v>
      </c>
      <c r="AD71" s="6">
        <v>2.7320000000000002</v>
      </c>
      <c r="AE71" s="6">
        <v>0.97989999999999999</v>
      </c>
      <c r="AF71" s="6">
        <v>18.600000000000001</v>
      </c>
      <c r="AG71" s="6">
        <v>4.1909999999999998</v>
      </c>
      <c r="AH71" s="6">
        <v>0.57879999999999998</v>
      </c>
      <c r="AI71" s="6">
        <v>0.92879999999999996</v>
      </c>
      <c r="AJ71" s="6">
        <v>12.24</v>
      </c>
      <c r="AK71" s="6">
        <v>13.57</v>
      </c>
      <c r="AL71" s="6">
        <v>0.38419999999999999</v>
      </c>
      <c r="AM71" s="6">
        <v>0.74409999999999998</v>
      </c>
      <c r="AN71" s="6">
        <v>1.9259999999999999</v>
      </c>
      <c r="AO71" s="6">
        <v>16.89</v>
      </c>
      <c r="AP71" s="6">
        <v>18.41</v>
      </c>
      <c r="AQ71" s="6">
        <v>5.9740000000000002</v>
      </c>
      <c r="AR71" s="6">
        <v>3.859</v>
      </c>
      <c r="AS71" s="6">
        <v>46.16</v>
      </c>
      <c r="AT71" s="6">
        <v>9.2099999999999987E-2</v>
      </c>
      <c r="AU71" s="6">
        <v>23.49</v>
      </c>
      <c r="AV71" s="6">
        <v>4.056</v>
      </c>
      <c r="AW71" s="6">
        <v>1.0109999999999999</v>
      </c>
      <c r="AX71" s="6">
        <v>409.8</v>
      </c>
      <c r="AY71" s="6">
        <v>0.1178</v>
      </c>
      <c r="AZ71" s="6">
        <v>0.68779999999999997</v>
      </c>
      <c r="BA71" s="6">
        <v>6.4420000000000002</v>
      </c>
      <c r="BB71" s="6">
        <v>4205.3833703015407</v>
      </c>
      <c r="BC71" s="6">
        <v>0.2288</v>
      </c>
      <c r="BD71" s="6">
        <v>0.3962</v>
      </c>
      <c r="BE71" s="6">
        <v>2.1070000000000002</v>
      </c>
      <c r="BF71" s="6">
        <v>206.2</v>
      </c>
      <c r="BG71" s="6">
        <v>0.11849999999999999</v>
      </c>
      <c r="BH71" s="6">
        <v>24.85</v>
      </c>
      <c r="BI71" s="6">
        <v>2.6429999999999998</v>
      </c>
      <c r="BJ71" s="6">
        <v>58.15</v>
      </c>
      <c r="BK71" s="6">
        <v>128.30000000000001</v>
      </c>
      <c r="BL71" s="6">
        <v>0.52630718954248368</v>
      </c>
      <c r="BM71" s="6">
        <v>1.1322805333577106</v>
      </c>
      <c r="BN71" s="6">
        <v>1.9469364382515746</v>
      </c>
      <c r="BO71" s="6">
        <v>3.3317273536448937</v>
      </c>
      <c r="BP71" s="6">
        <v>2.9732627065203685</v>
      </c>
      <c r="BQ71" s="6">
        <v>0.72489577066165622</v>
      </c>
      <c r="BR71" s="6">
        <v>33.031045751633989</v>
      </c>
      <c r="BS71" s="6">
        <v>0.15735294117647058</v>
      </c>
    </row>
    <row r="72" spans="1:71" x14ac:dyDescent="0.3">
      <c r="A72" s="1" t="s">
        <v>452</v>
      </c>
      <c r="B72" s="1" t="s">
        <v>374</v>
      </c>
      <c r="C72" s="1" t="s">
        <v>385</v>
      </c>
      <c r="D72" s="195">
        <v>1.7</v>
      </c>
      <c r="E72" s="195">
        <v>2</v>
      </c>
      <c r="F72" s="6">
        <v>61</v>
      </c>
      <c r="G72" s="6">
        <v>15</v>
      </c>
      <c r="H72" s="6">
        <v>1.62</v>
      </c>
      <c r="I72" s="6">
        <v>4.62</v>
      </c>
      <c r="J72" s="6">
        <f t="shared" si="4"/>
        <v>6.0776760000000003</v>
      </c>
      <c r="K72" s="6">
        <v>0.12</v>
      </c>
      <c r="L72" s="6">
        <v>3.84</v>
      </c>
      <c r="M72" s="6">
        <v>6.13</v>
      </c>
      <c r="N72" s="6">
        <v>3.05</v>
      </c>
      <c r="O72" s="6">
        <v>2.0499999999999998</v>
      </c>
      <c r="P72" s="6">
        <v>0.73</v>
      </c>
      <c r="Q72" s="6">
        <v>0.23</v>
      </c>
      <c r="R72" s="6">
        <v>0.84</v>
      </c>
      <c r="S72" s="6">
        <f t="shared" si="7"/>
        <v>99.067675999999992</v>
      </c>
      <c r="T72" s="6">
        <v>1.6250000000000002</v>
      </c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>
        <v>4376.2364366644688</v>
      </c>
      <c r="BC72" s="6"/>
      <c r="BD72" s="6"/>
      <c r="BE72" s="6"/>
      <c r="BF72" s="6"/>
      <c r="BG72" s="6"/>
      <c r="BH72" s="6"/>
      <c r="BI72" s="6"/>
      <c r="BJ72" s="6"/>
      <c r="BK72" s="6">
        <v>110</v>
      </c>
    </row>
    <row r="73" spans="1:71" x14ac:dyDescent="0.3">
      <c r="A73" s="1" t="s">
        <v>335</v>
      </c>
      <c r="B73" s="1" t="s">
        <v>374</v>
      </c>
      <c r="C73" s="1" t="s">
        <v>385</v>
      </c>
      <c r="D73" s="195">
        <v>1.7</v>
      </c>
      <c r="E73" s="195">
        <v>2</v>
      </c>
      <c r="F73" s="6">
        <v>62.4</v>
      </c>
      <c r="G73" s="6">
        <v>15.67</v>
      </c>
      <c r="H73" s="6">
        <v>2.35</v>
      </c>
      <c r="I73" s="6">
        <v>3.85</v>
      </c>
      <c r="J73" s="6">
        <f t="shared" si="4"/>
        <v>5.9645299999999999</v>
      </c>
      <c r="K73" s="6">
        <v>0.11</v>
      </c>
      <c r="L73" s="6">
        <v>3.04</v>
      </c>
      <c r="M73" s="6">
        <v>6.33</v>
      </c>
      <c r="N73" s="6">
        <v>2.58</v>
      </c>
      <c r="O73" s="6">
        <v>2.13</v>
      </c>
      <c r="P73" s="6">
        <v>0.72</v>
      </c>
      <c r="Q73" s="6">
        <v>0.21</v>
      </c>
      <c r="R73" s="6">
        <v>0.56999999999999995</v>
      </c>
      <c r="S73" s="6">
        <f t="shared" si="7"/>
        <v>99.724529999999973</v>
      </c>
      <c r="T73" s="6">
        <v>2.0394736842105265</v>
      </c>
      <c r="U73" s="6">
        <v>403</v>
      </c>
      <c r="V73" s="6"/>
      <c r="W73" s="6"/>
      <c r="X73" s="6"/>
      <c r="Y73" s="6"/>
      <c r="Z73" s="6">
        <v>59</v>
      </c>
      <c r="AA73" s="6"/>
      <c r="AB73" s="6">
        <v>180</v>
      </c>
      <c r="AC73" s="6"/>
      <c r="AD73" s="6"/>
      <c r="AE73" s="6"/>
      <c r="AF73" s="6">
        <v>17</v>
      </c>
      <c r="AG73" s="6"/>
      <c r="AH73" s="6"/>
      <c r="AI73" s="6"/>
      <c r="AJ73" s="6"/>
      <c r="AK73" s="6"/>
      <c r="AL73" s="6"/>
      <c r="AM73" s="6"/>
      <c r="AO73" s="6"/>
      <c r="AP73" s="6">
        <v>25</v>
      </c>
      <c r="AQ73" s="6"/>
      <c r="AR73" s="6"/>
      <c r="AS73" s="6">
        <v>46</v>
      </c>
      <c r="AT73" s="6"/>
      <c r="AU73" s="6"/>
      <c r="AV73" s="6"/>
      <c r="AW73" s="6"/>
      <c r="AX73" s="6">
        <v>423</v>
      </c>
      <c r="AY73" s="6"/>
      <c r="AZ73" s="6"/>
      <c r="BA73" s="6"/>
      <c r="BB73" s="6">
        <v>4316.2879923265991</v>
      </c>
      <c r="BC73" s="6"/>
      <c r="BD73" s="6"/>
      <c r="BE73" s="6"/>
      <c r="BF73" s="6">
        <v>166</v>
      </c>
      <c r="BG73" s="6"/>
      <c r="BH73" s="6">
        <v>30</v>
      </c>
      <c r="BI73" s="6"/>
      <c r="BJ73" s="6">
        <v>63</v>
      </c>
      <c r="BK73" s="6">
        <v>128</v>
      </c>
    </row>
    <row r="74" spans="1:71" x14ac:dyDescent="0.3">
      <c r="A74" s="1" t="s">
        <v>451</v>
      </c>
      <c r="B74" s="1" t="s">
        <v>450</v>
      </c>
      <c r="C74" s="1" t="s">
        <v>385</v>
      </c>
      <c r="D74" s="195">
        <v>1.45</v>
      </c>
      <c r="E74" s="195">
        <v>2</v>
      </c>
      <c r="F74" s="6">
        <v>60.32</v>
      </c>
      <c r="G74" s="6">
        <v>17.78</v>
      </c>
      <c r="H74" s="6">
        <v>3.94</v>
      </c>
      <c r="I74" s="6">
        <v>3.15</v>
      </c>
      <c r="J74" s="6">
        <f t="shared" si="4"/>
        <v>6.6952119999999997</v>
      </c>
      <c r="K74" s="6">
        <v>0.12</v>
      </c>
      <c r="L74" s="6">
        <v>2.84</v>
      </c>
      <c r="M74" s="6">
        <v>5</v>
      </c>
      <c r="N74" s="6">
        <v>3.05</v>
      </c>
      <c r="O74" s="6">
        <v>0.49</v>
      </c>
      <c r="P74" s="6">
        <v>0.74</v>
      </c>
      <c r="Q74" s="6">
        <v>0.21</v>
      </c>
      <c r="R74" s="6">
        <v>2.37</v>
      </c>
      <c r="S74" s="6">
        <f t="shared" si="7"/>
        <v>99.615212</v>
      </c>
      <c r="T74" s="6">
        <f t="shared" ref="T74:T105" si="8">H74/L74</f>
        <v>1.387323943661972</v>
      </c>
      <c r="U74" s="6">
        <v>158</v>
      </c>
      <c r="V74" s="6"/>
      <c r="W74" s="6"/>
      <c r="X74" s="6"/>
      <c r="Y74" s="6"/>
      <c r="Z74" s="6">
        <v>33</v>
      </c>
      <c r="AA74" s="6"/>
      <c r="AB74" s="6">
        <v>39</v>
      </c>
      <c r="AC74" s="6"/>
      <c r="AD74" s="6"/>
      <c r="AE74" s="6"/>
      <c r="AF74" s="6">
        <v>22</v>
      </c>
      <c r="AG74" s="6"/>
      <c r="AH74" s="6"/>
      <c r="AI74" s="6"/>
      <c r="AJ74" s="6"/>
      <c r="AK74" s="6"/>
      <c r="AL74" s="6"/>
      <c r="AM74" s="6"/>
      <c r="AO74" s="6"/>
      <c r="AP74" s="6">
        <v>20</v>
      </c>
      <c r="AQ74" s="6"/>
      <c r="AR74" s="6"/>
      <c r="AS74" s="6">
        <v>7</v>
      </c>
      <c r="AT74" s="6"/>
      <c r="AU74" s="6"/>
      <c r="AV74" s="6"/>
      <c r="AW74" s="6"/>
      <c r="AX74" s="6">
        <v>477</v>
      </c>
      <c r="AY74" s="6"/>
      <c r="AZ74" s="6"/>
      <c r="BA74" s="6">
        <v>4</v>
      </c>
      <c r="BB74" s="6">
        <f t="shared" ref="BB74:BB106" si="9">SUM((P74/1.6681)*10000)</f>
        <v>4436.1848810023375</v>
      </c>
      <c r="BC74" s="6"/>
      <c r="BD74" s="6"/>
      <c r="BE74" s="6">
        <v>2</v>
      </c>
      <c r="BF74" s="6">
        <v>172</v>
      </c>
      <c r="BG74" s="6"/>
      <c r="BH74" s="6">
        <v>24</v>
      </c>
      <c r="BI74" s="6"/>
      <c r="BJ74" s="6">
        <v>64</v>
      </c>
      <c r="BK74" s="6">
        <v>89</v>
      </c>
    </row>
    <row r="75" spans="1:71" x14ac:dyDescent="0.3">
      <c r="A75" s="1" t="s">
        <v>334</v>
      </c>
      <c r="B75" s="1" t="s">
        <v>373</v>
      </c>
      <c r="C75" s="1" t="s">
        <v>1248</v>
      </c>
      <c r="D75" s="195">
        <v>1.7</v>
      </c>
      <c r="E75" s="195">
        <v>2</v>
      </c>
      <c r="F75" s="6">
        <v>53.05</v>
      </c>
      <c r="G75" s="6">
        <v>16.920000000000002</v>
      </c>
      <c r="H75" s="6">
        <v>8.9830000000000005</v>
      </c>
      <c r="I75" s="6"/>
      <c r="J75" s="6">
        <f t="shared" ref="J75:J138" si="10">SUM(I75+(0.8998*H75))</f>
        <v>8.0829034000000011</v>
      </c>
      <c r="K75" s="6">
        <v>0.16700000000000001</v>
      </c>
      <c r="L75" s="6">
        <v>6.0250000000000004</v>
      </c>
      <c r="M75" s="6">
        <v>9.6289999999999996</v>
      </c>
      <c r="N75" s="6">
        <v>3.34</v>
      </c>
      <c r="O75" s="6">
        <v>0.56259999999999999</v>
      </c>
      <c r="P75" s="6">
        <v>0.70709999999999995</v>
      </c>
      <c r="Q75" s="6">
        <v>0.25569999999999998</v>
      </c>
      <c r="R75" s="6">
        <v>0.13</v>
      </c>
      <c r="S75" s="6">
        <f t="shared" si="7"/>
        <v>98.869303400000021</v>
      </c>
      <c r="T75" s="6">
        <f t="shared" si="8"/>
        <v>1.4909543568464729</v>
      </c>
      <c r="U75" s="6">
        <v>228.8</v>
      </c>
      <c r="V75" s="6"/>
      <c r="W75" s="6">
        <v>0.1017</v>
      </c>
      <c r="X75" s="6">
        <v>17.88</v>
      </c>
      <c r="Y75" s="6">
        <v>27.98</v>
      </c>
      <c r="Z75" s="6">
        <v>108.2</v>
      </c>
      <c r="AA75" s="6">
        <v>0.29969999999999997</v>
      </c>
      <c r="AB75" s="6">
        <v>172.6</v>
      </c>
      <c r="AC75" s="6">
        <v>3.226</v>
      </c>
      <c r="AD75" s="6">
        <v>1.93224</v>
      </c>
      <c r="AE75" s="6">
        <v>0.86709999999999998</v>
      </c>
      <c r="AF75" s="6">
        <v>18.899999999999999</v>
      </c>
      <c r="AG75" s="6">
        <v>3.0550000000000002</v>
      </c>
      <c r="AH75" s="6">
        <v>0.62209999999999999</v>
      </c>
      <c r="AI75" s="6">
        <v>0.66559999999999997</v>
      </c>
      <c r="AJ75" s="6">
        <v>7.9359999999999999</v>
      </c>
      <c r="AK75" s="6">
        <v>5.5090000000000003</v>
      </c>
      <c r="AL75" s="6">
        <v>0.28620000000000001</v>
      </c>
      <c r="AM75" s="6">
        <v>1.0509999999999999</v>
      </c>
      <c r="AN75" s="6">
        <v>0.97299999999999998</v>
      </c>
      <c r="AO75" s="6">
        <v>11.78</v>
      </c>
      <c r="AP75" s="6">
        <v>39.909999999999997</v>
      </c>
      <c r="AQ75" s="6">
        <v>3.7309999999999999</v>
      </c>
      <c r="AR75" s="6">
        <v>2.585</v>
      </c>
      <c r="AS75" s="6">
        <v>12.6</v>
      </c>
      <c r="AT75" s="6">
        <v>4.9239999999999999E-2</v>
      </c>
      <c r="AU75" s="6">
        <v>32.159999999999997</v>
      </c>
      <c r="AV75" s="6">
        <v>2.88</v>
      </c>
      <c r="AW75" s="6">
        <v>0.6069</v>
      </c>
      <c r="AX75" s="6">
        <v>557.6</v>
      </c>
      <c r="AY75" s="6">
        <v>6.3840000000000008E-2</v>
      </c>
      <c r="AZ75" s="6">
        <v>0.50049999999999994</v>
      </c>
      <c r="BA75" s="6">
        <v>1.014</v>
      </c>
      <c r="BB75" s="6">
        <f t="shared" si="9"/>
        <v>4238.9544991307475</v>
      </c>
      <c r="BC75" s="6">
        <v>7.1969999999999992E-2</v>
      </c>
      <c r="BD75" s="6">
        <v>0.29039999999999999</v>
      </c>
      <c r="BE75" s="6">
        <v>0.37139999999999995</v>
      </c>
      <c r="BF75" s="6">
        <v>288.10000000000002</v>
      </c>
      <c r="BG75" s="6">
        <v>0.13739999999999999</v>
      </c>
      <c r="BH75" s="6">
        <v>17.41</v>
      </c>
      <c r="BI75" s="6">
        <v>1.8939999999999999</v>
      </c>
      <c r="BJ75" s="6">
        <v>71.989999999999995</v>
      </c>
      <c r="BK75" s="6">
        <v>71.2</v>
      </c>
      <c r="BL75" s="6">
        <f>BA75/AJ75</f>
        <v>0.12777217741935484</v>
      </c>
      <c r="BM75" s="6">
        <f>AC75/BI75/1.49</f>
        <v>1.1431365739920485</v>
      </c>
      <c r="BN75" s="6">
        <f>AJ75/AV75/1.55</f>
        <v>1.7777777777777777</v>
      </c>
      <c r="BO75" s="6">
        <v>3.0144416673630476</v>
      </c>
      <c r="BP75" s="6">
        <v>2.6223160858852519</v>
      </c>
      <c r="BQ75" s="6">
        <v>0.8915977151662734</v>
      </c>
      <c r="BR75" s="6">
        <v>28.830645161290324</v>
      </c>
      <c r="BS75" s="6">
        <v>0.12260584677419355</v>
      </c>
    </row>
    <row r="76" spans="1:71" x14ac:dyDescent="0.3">
      <c r="A76" s="1" t="s">
        <v>333</v>
      </c>
      <c r="B76" s="1" t="s">
        <v>373</v>
      </c>
      <c r="C76" s="1" t="s">
        <v>1248</v>
      </c>
      <c r="D76" s="195">
        <v>1.7</v>
      </c>
      <c r="E76" s="195">
        <v>2</v>
      </c>
      <c r="F76" s="6">
        <v>56.35</v>
      </c>
      <c r="G76" s="6">
        <v>16.52</v>
      </c>
      <c r="H76" s="6">
        <v>7.9610000000000003</v>
      </c>
      <c r="I76" s="6"/>
      <c r="J76" s="6">
        <f t="shared" si="10"/>
        <v>7.163307800000001</v>
      </c>
      <c r="K76" s="6">
        <v>0.14360000000000001</v>
      </c>
      <c r="L76" s="6">
        <v>4.8179999999999996</v>
      </c>
      <c r="M76" s="6">
        <v>8.2059999999999995</v>
      </c>
      <c r="N76" s="6">
        <v>2.9359999999999999</v>
      </c>
      <c r="O76" s="6">
        <v>1.3420000000000001</v>
      </c>
      <c r="P76" s="6">
        <v>0.72629999999999995</v>
      </c>
      <c r="Q76" s="6">
        <v>0.25380000000000003</v>
      </c>
      <c r="R76" s="6">
        <v>0.54</v>
      </c>
      <c r="S76" s="6">
        <f t="shared" si="7"/>
        <v>98.999007800000001</v>
      </c>
      <c r="T76" s="6">
        <f t="shared" si="8"/>
        <v>1.652345371523454</v>
      </c>
      <c r="U76" s="6">
        <v>284</v>
      </c>
      <c r="V76" s="6"/>
      <c r="W76" s="6">
        <v>8.5669999999999996E-2</v>
      </c>
      <c r="X76" s="6">
        <v>20.77</v>
      </c>
      <c r="Y76" s="6">
        <v>23.25</v>
      </c>
      <c r="Z76" s="6">
        <v>64.16</v>
      </c>
      <c r="AA76" s="6">
        <v>0.57779999999999998</v>
      </c>
      <c r="AB76" s="6">
        <v>29.34</v>
      </c>
      <c r="AC76" s="6">
        <v>3.282</v>
      </c>
      <c r="AD76" s="6">
        <v>1.9594</v>
      </c>
      <c r="AE76" s="6">
        <v>0.85860000000000003</v>
      </c>
      <c r="AF76" s="6">
        <v>16.8</v>
      </c>
      <c r="AG76" s="6">
        <v>3.157</v>
      </c>
      <c r="AH76" s="6">
        <v>0.64200000000000002</v>
      </c>
      <c r="AI76" s="6">
        <v>0.67200000000000004</v>
      </c>
      <c r="AJ76" s="6">
        <v>9.298</v>
      </c>
      <c r="AK76" s="6">
        <v>7.1449999999999996</v>
      </c>
      <c r="AL76" s="6">
        <v>0.27879999999999999</v>
      </c>
      <c r="AM76" s="6">
        <v>1.736</v>
      </c>
      <c r="AN76" s="6">
        <v>1.367</v>
      </c>
      <c r="AO76" s="6">
        <v>12.96</v>
      </c>
      <c r="AP76" s="6">
        <v>26.55</v>
      </c>
      <c r="AQ76" s="6">
        <v>4.8140000000000001</v>
      </c>
      <c r="AR76" s="6">
        <v>2.887</v>
      </c>
      <c r="AS76" s="6">
        <v>27</v>
      </c>
      <c r="AT76" s="6">
        <v>6.6629999999999995E-2</v>
      </c>
      <c r="AU76" s="6">
        <v>26.69</v>
      </c>
      <c r="AV76" s="6">
        <v>3.052</v>
      </c>
      <c r="AW76" s="6">
        <v>0.71920000000000006</v>
      </c>
      <c r="AX76" s="6">
        <v>506.5</v>
      </c>
      <c r="AY76" s="6">
        <v>0.08</v>
      </c>
      <c r="AZ76" s="6">
        <v>0.50109999999999999</v>
      </c>
      <c r="BA76" s="6">
        <v>1.7450000000000001</v>
      </c>
      <c r="BB76" s="6">
        <f t="shared" si="9"/>
        <v>4354.0555122594569</v>
      </c>
      <c r="BC76" s="6">
        <v>0.1245</v>
      </c>
      <c r="BD76" s="6">
        <v>0.28310000000000002</v>
      </c>
      <c r="BE76" s="6">
        <v>0.60599999999999998</v>
      </c>
      <c r="BF76" s="6">
        <v>269.7</v>
      </c>
      <c r="BG76" s="6">
        <v>0.14949999999999999</v>
      </c>
      <c r="BH76" s="6">
        <v>17.350000000000001</v>
      </c>
      <c r="BI76" s="6">
        <v>1.917</v>
      </c>
      <c r="BJ76" s="6">
        <v>66.84</v>
      </c>
      <c r="BK76" s="6">
        <v>82.9</v>
      </c>
      <c r="BL76" s="6">
        <f>BA76/AJ76</f>
        <v>0.18767476876747688</v>
      </c>
      <c r="BM76" s="6">
        <f>AC76/BI76/1.49</f>
        <v>1.1490268981525245</v>
      </c>
      <c r="BN76" s="6">
        <f>AJ76/AV76/1.55</f>
        <v>1.9655012049211518</v>
      </c>
      <c r="BO76" s="6">
        <v>3.4894150407373634</v>
      </c>
      <c r="BP76" s="6">
        <v>3.0096215150988233</v>
      </c>
      <c r="BQ76" s="6">
        <v>0.84365122290206596</v>
      </c>
      <c r="BR76" s="6">
        <v>30.544203054420304</v>
      </c>
      <c r="BS76" s="6">
        <v>0.14702086470208647</v>
      </c>
    </row>
    <row r="77" spans="1:71" x14ac:dyDescent="0.3">
      <c r="A77" s="1" t="s">
        <v>449</v>
      </c>
      <c r="B77" s="1" t="s">
        <v>373</v>
      </c>
      <c r="C77" s="1" t="s">
        <v>385</v>
      </c>
      <c r="D77" s="195">
        <v>1.7</v>
      </c>
      <c r="E77" s="195">
        <v>2</v>
      </c>
      <c r="F77" s="6">
        <v>52.6</v>
      </c>
      <c r="G77" s="6">
        <v>16.5</v>
      </c>
      <c r="H77" s="6">
        <v>2.8</v>
      </c>
      <c r="I77" s="6">
        <v>5.58</v>
      </c>
      <c r="J77" s="6">
        <f t="shared" si="10"/>
        <v>8.0994399999999995</v>
      </c>
      <c r="K77" s="6">
        <v>0.22</v>
      </c>
      <c r="L77" s="6">
        <v>5.95</v>
      </c>
      <c r="M77" s="6">
        <v>11.3</v>
      </c>
      <c r="N77" s="6">
        <v>2.86</v>
      </c>
      <c r="O77" s="6">
        <v>0.36</v>
      </c>
      <c r="P77" s="6">
        <v>0.54</v>
      </c>
      <c r="Q77" s="6">
        <v>0.12</v>
      </c>
      <c r="R77" s="6">
        <v>0.68</v>
      </c>
      <c r="S77" s="6">
        <f t="shared" si="7"/>
        <v>99.229440000000011</v>
      </c>
      <c r="T77" s="6">
        <f t="shared" si="8"/>
        <v>0.47058823529411759</v>
      </c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>
        <f t="shared" si="9"/>
        <v>3237.2159942449498</v>
      </c>
      <c r="BC77" s="6"/>
      <c r="BD77" s="6"/>
      <c r="BE77" s="6"/>
      <c r="BF77" s="6"/>
      <c r="BG77" s="6"/>
      <c r="BH77" s="6"/>
      <c r="BI77" s="6"/>
      <c r="BJ77" s="6"/>
      <c r="BK77" s="6">
        <v>35</v>
      </c>
    </row>
    <row r="78" spans="1:71" x14ac:dyDescent="0.3">
      <c r="A78" s="1" t="s">
        <v>333</v>
      </c>
      <c r="B78" s="1" t="s">
        <v>373</v>
      </c>
      <c r="C78" s="1" t="s">
        <v>385</v>
      </c>
      <c r="D78" s="195">
        <v>1.7</v>
      </c>
      <c r="E78" s="195">
        <v>2</v>
      </c>
      <c r="F78" s="6">
        <v>56.07</v>
      </c>
      <c r="G78" s="6">
        <v>16.420000000000002</v>
      </c>
      <c r="H78" s="6">
        <v>3.06</v>
      </c>
      <c r="I78" s="6">
        <v>4.38</v>
      </c>
      <c r="J78" s="6">
        <f t="shared" si="10"/>
        <v>7.1333880000000001</v>
      </c>
      <c r="K78" s="6">
        <v>0.1</v>
      </c>
      <c r="L78" s="6">
        <v>4.42</v>
      </c>
      <c r="M78" s="6">
        <v>8.19</v>
      </c>
      <c r="N78" s="6">
        <v>3.95</v>
      </c>
      <c r="O78" s="6">
        <v>1.39</v>
      </c>
      <c r="P78" s="6">
        <v>0.73</v>
      </c>
      <c r="Q78" s="6">
        <v>0.2</v>
      </c>
      <c r="R78" s="6">
        <v>1.0900000000000001</v>
      </c>
      <c r="S78" s="6">
        <f t="shared" si="7"/>
        <v>99.693387999999999</v>
      </c>
      <c r="T78" s="6">
        <f t="shared" si="8"/>
        <v>0.69230769230769229</v>
      </c>
      <c r="U78" s="6">
        <v>289</v>
      </c>
      <c r="V78" s="6"/>
      <c r="W78" s="6"/>
      <c r="X78" s="6"/>
      <c r="Y78" s="6"/>
      <c r="Z78" s="6">
        <v>68</v>
      </c>
      <c r="AA78" s="6"/>
      <c r="AB78" s="6">
        <v>32</v>
      </c>
      <c r="AC78" s="6"/>
      <c r="AD78" s="6"/>
      <c r="AE78" s="6"/>
      <c r="AF78" s="6">
        <v>18</v>
      </c>
      <c r="AG78" s="6"/>
      <c r="AH78" s="6"/>
      <c r="AI78" s="6"/>
      <c r="AJ78" s="6"/>
      <c r="AK78" s="6"/>
      <c r="AL78" s="6"/>
      <c r="AM78" s="6"/>
      <c r="AO78" s="6"/>
      <c r="AP78" s="6">
        <v>35</v>
      </c>
      <c r="AQ78" s="6"/>
      <c r="AR78" s="6"/>
      <c r="AS78" s="6">
        <v>29</v>
      </c>
      <c r="AT78" s="6"/>
      <c r="AU78" s="6"/>
      <c r="AV78" s="6"/>
      <c r="AW78" s="6"/>
      <c r="AX78" s="6">
        <v>555</v>
      </c>
      <c r="AY78" s="6"/>
      <c r="AZ78" s="6"/>
      <c r="BA78" s="6">
        <v>2</v>
      </c>
      <c r="BB78" s="6">
        <f t="shared" si="9"/>
        <v>4376.2364366644688</v>
      </c>
      <c r="BC78" s="6"/>
      <c r="BD78" s="6"/>
      <c r="BE78" s="6"/>
      <c r="BF78" s="6">
        <v>228</v>
      </c>
      <c r="BG78" s="6"/>
      <c r="BH78" s="6">
        <v>21</v>
      </c>
      <c r="BI78" s="6"/>
      <c r="BJ78" s="6">
        <v>69</v>
      </c>
      <c r="BK78" s="6">
        <v>81</v>
      </c>
    </row>
    <row r="79" spans="1:71" x14ac:dyDescent="0.3">
      <c r="A79" s="1" t="s">
        <v>448</v>
      </c>
      <c r="B79" s="1" t="s">
        <v>1274</v>
      </c>
      <c r="C79" s="1" t="s">
        <v>385</v>
      </c>
      <c r="D79" s="195">
        <v>1.7</v>
      </c>
      <c r="E79" s="195">
        <v>2</v>
      </c>
      <c r="F79" s="6">
        <v>45.5</v>
      </c>
      <c r="G79" s="6">
        <v>16.399999999999999</v>
      </c>
      <c r="H79" s="6">
        <v>6.32</v>
      </c>
      <c r="I79" s="6">
        <v>7.5</v>
      </c>
      <c r="J79" s="6">
        <f t="shared" si="10"/>
        <v>13.186736</v>
      </c>
      <c r="K79" s="6">
        <v>0.25</v>
      </c>
      <c r="L79" s="6">
        <v>7.31</v>
      </c>
      <c r="M79" s="6">
        <v>12</v>
      </c>
      <c r="N79" s="6">
        <v>1.39</v>
      </c>
      <c r="O79" s="6">
        <v>0.3</v>
      </c>
      <c r="P79" s="6">
        <v>0.87</v>
      </c>
      <c r="Q79" s="6">
        <v>0.11</v>
      </c>
      <c r="R79" s="6">
        <v>1.21</v>
      </c>
      <c r="S79" s="6">
        <f t="shared" si="7"/>
        <v>98.526735999999985</v>
      </c>
      <c r="T79" s="6">
        <f t="shared" si="8"/>
        <v>0.86456908344733252</v>
      </c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>
        <f t="shared" si="9"/>
        <v>5215.5146573946413</v>
      </c>
      <c r="BC79" s="6"/>
      <c r="BD79" s="6"/>
      <c r="BE79" s="6"/>
      <c r="BF79" s="6"/>
      <c r="BG79" s="6"/>
      <c r="BH79" s="6"/>
      <c r="BI79" s="6"/>
      <c r="BJ79" s="6"/>
      <c r="BK79" s="6">
        <v>15</v>
      </c>
    </row>
    <row r="80" spans="1:71" x14ac:dyDescent="0.3">
      <c r="A80" s="2" t="s">
        <v>332</v>
      </c>
      <c r="B80" s="1" t="s">
        <v>372</v>
      </c>
      <c r="C80" s="1" t="s">
        <v>1248</v>
      </c>
      <c r="D80" s="195">
        <v>1.7</v>
      </c>
      <c r="E80" s="195">
        <v>2</v>
      </c>
      <c r="F80" s="6">
        <v>53.44</v>
      </c>
      <c r="G80" s="6">
        <v>18.61</v>
      </c>
      <c r="H80" s="6">
        <v>8.18</v>
      </c>
      <c r="I80" s="6"/>
      <c r="J80" s="6">
        <f t="shared" si="10"/>
        <v>7.3603639999999997</v>
      </c>
      <c r="K80" s="6">
        <v>0.16439999999999999</v>
      </c>
      <c r="L80" s="6">
        <v>4.5750000000000002</v>
      </c>
      <c r="M80" s="6">
        <v>9.2579999999999991</v>
      </c>
      <c r="N80" s="6">
        <v>3.214</v>
      </c>
      <c r="O80" s="6">
        <v>0.56740000000000002</v>
      </c>
      <c r="P80" s="6">
        <v>0.58520000000000005</v>
      </c>
      <c r="Q80" s="6">
        <v>0.21460000000000001</v>
      </c>
      <c r="R80" s="6">
        <v>0.98</v>
      </c>
      <c r="S80" s="6">
        <f t="shared" si="7"/>
        <v>98.968964000000014</v>
      </c>
      <c r="T80" s="6">
        <f t="shared" si="8"/>
        <v>1.7879781420765026</v>
      </c>
      <c r="U80" s="6">
        <v>142.19999999999999</v>
      </c>
      <c r="V80" s="6"/>
      <c r="W80" s="6">
        <v>6.2369999999999995E-2</v>
      </c>
      <c r="X80" s="6">
        <v>12.84</v>
      </c>
      <c r="Y80" s="6">
        <v>33.200000000000003</v>
      </c>
      <c r="Z80" s="6">
        <v>20.2</v>
      </c>
      <c r="AA80" s="6">
        <v>0.1671</v>
      </c>
      <c r="AB80" s="6">
        <v>457</v>
      </c>
      <c r="AC80" s="6">
        <v>2.9390000000000001</v>
      </c>
      <c r="AD80" s="6">
        <v>1.7925599999999999</v>
      </c>
      <c r="AE80" s="6">
        <v>0.7984</v>
      </c>
      <c r="AF80" s="6">
        <v>20.6</v>
      </c>
      <c r="AG80" s="6">
        <v>2.6709999999999998</v>
      </c>
      <c r="AH80" s="6">
        <v>0.73729999999999996</v>
      </c>
      <c r="AI80" s="6">
        <v>0.61229999999999996</v>
      </c>
      <c r="AJ80" s="6">
        <v>5.4340000000000002</v>
      </c>
      <c r="AK80" s="6">
        <v>3.9990000000000001</v>
      </c>
      <c r="AL80" s="6">
        <v>0.26269999999999999</v>
      </c>
      <c r="AM80" s="6">
        <v>0.26039999999999996</v>
      </c>
      <c r="AN80" s="6">
        <v>0.78820000000000001</v>
      </c>
      <c r="AO80" s="6">
        <v>9.157</v>
      </c>
      <c r="AP80" s="6">
        <v>17.05</v>
      </c>
      <c r="AQ80" s="6">
        <v>2.9529999999999998</v>
      </c>
      <c r="AR80" s="6">
        <v>1.9379999999999999</v>
      </c>
      <c r="AS80" s="6">
        <v>7.6950000000000003</v>
      </c>
      <c r="AT80" s="6">
        <v>3.184E-2</v>
      </c>
      <c r="AU80" s="6">
        <v>24.45</v>
      </c>
      <c r="AV80" s="6">
        <v>2.3969999999999998</v>
      </c>
      <c r="AW80" s="6">
        <v>0.5111</v>
      </c>
      <c r="AX80" s="6">
        <v>511.7</v>
      </c>
      <c r="AY80" s="6">
        <v>5.0220000000000001E-2</v>
      </c>
      <c r="AZ80" s="6">
        <v>0.44180000000000003</v>
      </c>
      <c r="BA80" s="6">
        <v>0.76939999999999997</v>
      </c>
      <c r="BB80" s="6">
        <f t="shared" si="9"/>
        <v>3508.1829626521198</v>
      </c>
      <c r="BC80" s="6">
        <v>5.1229999999999998E-2</v>
      </c>
      <c r="BD80" s="6">
        <v>0.2641</v>
      </c>
      <c r="BE80" s="6">
        <v>0.32280000000000003</v>
      </c>
      <c r="BF80" s="6">
        <v>227.1</v>
      </c>
      <c r="BG80" s="6">
        <v>0.1013</v>
      </c>
      <c r="BH80" s="6">
        <v>15.61</v>
      </c>
      <c r="BI80" s="6">
        <v>1.7689999999999999</v>
      </c>
      <c r="BJ80" s="6">
        <v>54.46</v>
      </c>
      <c r="BK80" s="6">
        <v>48.4</v>
      </c>
      <c r="BL80" s="6">
        <f>BA80/AJ80</f>
        <v>0.14158998895840999</v>
      </c>
      <c r="BM80" s="6">
        <f>AC80/BI80/1.49</f>
        <v>1.1150272591727022</v>
      </c>
      <c r="BN80" s="6">
        <f>AJ80/AV80/1.55</f>
        <v>1.4625809143149366</v>
      </c>
      <c r="BO80" s="6">
        <v>2.2099222826374292</v>
      </c>
      <c r="BP80" s="6">
        <v>2.0162050122479744</v>
      </c>
      <c r="BQ80" s="6">
        <v>0.96239017147842643</v>
      </c>
      <c r="BR80" s="6">
        <v>26.168568273831429</v>
      </c>
      <c r="BS80" s="6">
        <v>0.14504968715495031</v>
      </c>
    </row>
    <row r="81" spans="1:71" x14ac:dyDescent="0.3">
      <c r="A81" s="2" t="s">
        <v>331</v>
      </c>
      <c r="B81" s="1" t="s">
        <v>372</v>
      </c>
      <c r="C81" s="1" t="s">
        <v>1248</v>
      </c>
      <c r="D81" s="195">
        <v>1.7</v>
      </c>
      <c r="E81" s="195">
        <v>2</v>
      </c>
      <c r="F81" s="6">
        <v>55.12</v>
      </c>
      <c r="G81" s="6">
        <v>18.59</v>
      </c>
      <c r="H81" s="6">
        <v>7.7460000000000004</v>
      </c>
      <c r="I81" s="6"/>
      <c r="J81" s="6">
        <f t="shared" si="10"/>
        <v>6.9698508000000006</v>
      </c>
      <c r="K81" s="6">
        <v>0.1532</v>
      </c>
      <c r="L81" s="6">
        <v>4.1459999999999999</v>
      </c>
      <c r="M81" s="6">
        <v>8.2370000000000001</v>
      </c>
      <c r="N81" s="6">
        <v>3.2749999999999999</v>
      </c>
      <c r="O81" s="6">
        <v>1.0740000000000001</v>
      </c>
      <c r="P81" s="6">
        <v>0.57599999999999996</v>
      </c>
      <c r="Q81" s="6">
        <v>0.23019999999999999</v>
      </c>
      <c r="R81" s="6">
        <v>0.67</v>
      </c>
      <c r="S81" s="6">
        <f t="shared" si="7"/>
        <v>99.0412508</v>
      </c>
      <c r="T81" s="6">
        <f t="shared" si="8"/>
        <v>1.8683068017366138</v>
      </c>
      <c r="U81" s="6">
        <v>233.2</v>
      </c>
      <c r="V81" s="6"/>
      <c r="W81" s="6">
        <v>6.8669999999999995E-2</v>
      </c>
      <c r="X81" s="6">
        <v>18.899999999999999</v>
      </c>
      <c r="Y81" s="6">
        <v>19.82</v>
      </c>
      <c r="Z81" s="6">
        <v>26.08</v>
      </c>
      <c r="AA81" s="6">
        <v>0.3039</v>
      </c>
      <c r="AB81" s="6">
        <v>91.39</v>
      </c>
      <c r="AC81" s="6">
        <v>2.4380000000000002</v>
      </c>
      <c r="AD81" s="6">
        <v>1.4850699999999999</v>
      </c>
      <c r="AE81" s="6">
        <v>0.79610000000000003</v>
      </c>
      <c r="AF81" s="6">
        <v>16.399999999999999</v>
      </c>
      <c r="AG81" s="6">
        <v>2.3620000000000001</v>
      </c>
      <c r="AH81" s="6">
        <v>0.57499999999999996</v>
      </c>
      <c r="AI81" s="6">
        <v>0.50280000000000002</v>
      </c>
      <c r="AJ81" s="6">
        <v>8.625</v>
      </c>
      <c r="AK81" s="6">
        <v>10.49</v>
      </c>
      <c r="AL81" s="6">
        <v>0.23219999999999999</v>
      </c>
      <c r="AM81" s="6">
        <v>0.76770000000000005</v>
      </c>
      <c r="AN81" s="6">
        <v>1.0609999999999999</v>
      </c>
      <c r="AO81" s="6">
        <v>10.6</v>
      </c>
      <c r="AP81" s="6">
        <v>17.260000000000002</v>
      </c>
      <c r="AQ81" s="6">
        <v>3.9249999999999998</v>
      </c>
      <c r="AR81" s="6">
        <v>2.5150000000000001</v>
      </c>
      <c r="AS81" s="6">
        <v>19.14</v>
      </c>
      <c r="AT81" s="6">
        <v>2.5579999999999999E-2</v>
      </c>
      <c r="AU81" s="6">
        <v>20.43</v>
      </c>
      <c r="AV81" s="6">
        <v>2.3279999999999998</v>
      </c>
      <c r="AW81" s="6">
        <v>0.62079999999999991</v>
      </c>
      <c r="AX81" s="6">
        <v>582.79999999999995</v>
      </c>
      <c r="AY81" s="6">
        <v>5.7099999999999998E-2</v>
      </c>
      <c r="AZ81" s="6">
        <v>0.373</v>
      </c>
      <c r="BA81" s="6">
        <v>0.98339999999999994</v>
      </c>
      <c r="BB81" s="6">
        <f t="shared" si="9"/>
        <v>3453.0303938612792</v>
      </c>
      <c r="BC81" s="6">
        <v>0.1123</v>
      </c>
      <c r="BD81" s="6">
        <v>0.22219999999999998</v>
      </c>
      <c r="BE81" s="6">
        <v>0.29160000000000003</v>
      </c>
      <c r="BF81" s="6">
        <v>207.2</v>
      </c>
      <c r="BG81" s="6">
        <v>9.6310000000000007E-2</v>
      </c>
      <c r="BH81" s="6">
        <v>13.06</v>
      </c>
      <c r="BI81" s="6">
        <v>1.5529999999999999</v>
      </c>
      <c r="BJ81" s="6">
        <v>59.93</v>
      </c>
      <c r="BK81" s="6">
        <v>60.3</v>
      </c>
      <c r="BL81" s="6">
        <f>BA81/AJ81</f>
        <v>0.11401739130434782</v>
      </c>
      <c r="BM81" s="6">
        <f>AC81/BI81/1.49</f>
        <v>1.0536005220465261</v>
      </c>
      <c r="BN81" s="6">
        <f>AJ81/AV81/1.55</f>
        <v>2.3902560691719321</v>
      </c>
      <c r="BO81" s="6">
        <v>3.995515757387651</v>
      </c>
      <c r="BP81" s="6">
        <v>3.3805537669027688</v>
      </c>
      <c r="BQ81" s="6">
        <v>1.0354706681442938</v>
      </c>
      <c r="BR81" s="6">
        <v>27.037681159420288</v>
      </c>
      <c r="BS81" s="6">
        <v>0.12301449275362318</v>
      </c>
    </row>
    <row r="82" spans="1:71" x14ac:dyDescent="0.3">
      <c r="A82" s="1" t="s">
        <v>331</v>
      </c>
      <c r="B82" s="1" t="s">
        <v>372</v>
      </c>
      <c r="C82" s="1" t="s">
        <v>402</v>
      </c>
      <c r="D82" s="195">
        <v>1.7</v>
      </c>
      <c r="E82" s="195">
        <v>2</v>
      </c>
      <c r="F82" s="6">
        <v>56.3</v>
      </c>
      <c r="G82" s="6">
        <v>17.53</v>
      </c>
      <c r="H82" s="6">
        <v>3.56</v>
      </c>
      <c r="I82" s="6">
        <v>4.1100000000000003</v>
      </c>
      <c r="J82" s="6">
        <f t="shared" si="10"/>
        <v>7.313288</v>
      </c>
      <c r="K82" s="6">
        <v>0.16</v>
      </c>
      <c r="L82" s="6">
        <v>4.3</v>
      </c>
      <c r="M82" s="6">
        <v>7.86</v>
      </c>
      <c r="N82" s="6">
        <v>3.34</v>
      </c>
      <c r="O82" s="6">
        <v>0.99</v>
      </c>
      <c r="P82" s="6">
        <v>0.6</v>
      </c>
      <c r="Q82" s="6">
        <v>0.18</v>
      </c>
      <c r="R82" s="6">
        <v>0.89</v>
      </c>
      <c r="S82" s="6">
        <f t="shared" si="7"/>
        <v>99.463288000000006</v>
      </c>
      <c r="T82" s="6">
        <f t="shared" si="8"/>
        <v>0.82790697674418612</v>
      </c>
      <c r="U82" s="6">
        <v>219</v>
      </c>
      <c r="V82" s="6"/>
      <c r="W82" s="6"/>
      <c r="X82" s="6"/>
      <c r="Y82" s="6"/>
      <c r="Z82" s="6">
        <v>36</v>
      </c>
      <c r="AA82" s="6"/>
      <c r="AB82" s="6">
        <v>96</v>
      </c>
      <c r="AC82" s="6"/>
      <c r="AD82" s="6"/>
      <c r="AE82" s="6"/>
      <c r="AF82" s="6">
        <v>21</v>
      </c>
      <c r="AG82" s="6"/>
      <c r="AH82" s="6"/>
      <c r="AI82" s="6"/>
      <c r="AJ82" s="6"/>
      <c r="AK82" s="6"/>
      <c r="AL82" s="6"/>
      <c r="AM82" s="6"/>
      <c r="AO82" s="6"/>
      <c r="AP82" s="6">
        <v>30</v>
      </c>
      <c r="AQ82" s="6"/>
      <c r="AR82" s="6"/>
      <c r="AS82" s="6">
        <v>20</v>
      </c>
      <c r="AT82" s="6"/>
      <c r="AU82" s="6"/>
      <c r="AV82" s="6"/>
      <c r="AW82" s="6"/>
      <c r="AX82" s="6">
        <v>602</v>
      </c>
      <c r="AY82" s="6"/>
      <c r="AZ82" s="6"/>
      <c r="BA82" s="6">
        <v>3</v>
      </c>
      <c r="BB82" s="6">
        <f t="shared" si="9"/>
        <v>3596.9066602721659</v>
      </c>
      <c r="BC82" s="6"/>
      <c r="BD82" s="6"/>
      <c r="BE82" s="6"/>
      <c r="BF82" s="6">
        <v>193</v>
      </c>
      <c r="BG82" s="6"/>
      <c r="BH82" s="6">
        <v>16</v>
      </c>
      <c r="BI82" s="6"/>
      <c r="BJ82" s="6">
        <v>69</v>
      </c>
      <c r="BK82" s="6">
        <v>33</v>
      </c>
    </row>
    <row r="83" spans="1:71" x14ac:dyDescent="0.3">
      <c r="A83" s="1" t="s">
        <v>47</v>
      </c>
      <c r="B83" s="1" t="s">
        <v>372</v>
      </c>
      <c r="C83" s="1" t="s">
        <v>402</v>
      </c>
      <c r="D83" s="195">
        <v>1.7</v>
      </c>
      <c r="E83" s="195">
        <v>2</v>
      </c>
      <c r="F83" s="6">
        <v>52.83</v>
      </c>
      <c r="G83" s="6">
        <v>19.100000000000001</v>
      </c>
      <c r="H83" s="6">
        <v>4.13</v>
      </c>
      <c r="I83" s="6">
        <v>4.25</v>
      </c>
      <c r="J83" s="6">
        <f t="shared" si="10"/>
        <v>7.9661740000000005</v>
      </c>
      <c r="K83" s="6">
        <v>0.16</v>
      </c>
      <c r="L83" s="6">
        <v>4.7699999999999996</v>
      </c>
      <c r="M83" s="6">
        <v>9.64</v>
      </c>
      <c r="N83" s="6">
        <v>2.87</v>
      </c>
      <c r="O83" s="6">
        <v>0.71</v>
      </c>
      <c r="P83" s="6">
        <v>0.59</v>
      </c>
      <c r="Q83" s="6">
        <v>0.19</v>
      </c>
      <c r="R83" s="6">
        <v>0.76</v>
      </c>
      <c r="S83" s="6">
        <f t="shared" si="7"/>
        <v>99.586174</v>
      </c>
      <c r="T83" s="6">
        <f t="shared" si="8"/>
        <v>0.86582809224318669</v>
      </c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O83" s="6"/>
      <c r="AP83" s="6"/>
      <c r="AQ83" s="6"/>
      <c r="AR83" s="6"/>
      <c r="AS83" s="6">
        <v>12.8</v>
      </c>
      <c r="AT83" s="6"/>
      <c r="AU83" s="6"/>
      <c r="AV83" s="6"/>
      <c r="AW83" s="6"/>
      <c r="AX83" s="6">
        <v>59.6</v>
      </c>
      <c r="AY83" s="6"/>
      <c r="AZ83" s="6"/>
      <c r="BA83" s="6"/>
      <c r="BB83" s="6">
        <f t="shared" si="9"/>
        <v>3536.9582159342967</v>
      </c>
      <c r="BC83" s="6"/>
      <c r="BD83" s="6"/>
      <c r="BE83" s="6"/>
      <c r="BF83" s="6"/>
      <c r="BG83" s="6"/>
      <c r="BH83" s="6"/>
      <c r="BI83" s="6"/>
      <c r="BJ83" s="6"/>
      <c r="BK83" s="6"/>
    </row>
    <row r="84" spans="1:71" x14ac:dyDescent="0.3">
      <c r="A84" s="1" t="s">
        <v>332</v>
      </c>
      <c r="B84" s="1" t="s">
        <v>372</v>
      </c>
      <c r="C84" s="1" t="s">
        <v>385</v>
      </c>
      <c r="D84" s="195">
        <v>1.7</v>
      </c>
      <c r="E84" s="195">
        <v>2</v>
      </c>
      <c r="F84" s="6">
        <v>53.71</v>
      </c>
      <c r="G84" s="6">
        <v>18.100000000000001</v>
      </c>
      <c r="H84" s="6">
        <v>4.0599999999999996</v>
      </c>
      <c r="I84" s="6">
        <v>4.0999999999999996</v>
      </c>
      <c r="J84" s="6">
        <f t="shared" si="10"/>
        <v>7.7531879999999997</v>
      </c>
      <c r="K84" s="6">
        <v>0.15</v>
      </c>
      <c r="L84" s="6">
        <v>4.68</v>
      </c>
      <c r="M84" s="6">
        <v>9.34</v>
      </c>
      <c r="N84" s="6">
        <v>3.8</v>
      </c>
      <c r="O84" s="6">
        <v>0.62</v>
      </c>
      <c r="P84" s="6">
        <v>0.62</v>
      </c>
      <c r="Q84" s="6">
        <v>0.12</v>
      </c>
      <c r="R84" s="6">
        <v>0.84</v>
      </c>
      <c r="S84" s="6">
        <f t="shared" si="7"/>
        <v>99.733188000000027</v>
      </c>
      <c r="T84" s="6">
        <f t="shared" si="8"/>
        <v>0.86752136752136744</v>
      </c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>
        <f t="shared" si="9"/>
        <v>3716.8035489479053</v>
      </c>
      <c r="BC84" s="6"/>
      <c r="BD84" s="6"/>
      <c r="BE84" s="6"/>
      <c r="BF84" s="6"/>
      <c r="BG84" s="6"/>
      <c r="BH84" s="6"/>
      <c r="BI84" s="6"/>
      <c r="BJ84" s="6"/>
      <c r="BK84" s="6"/>
    </row>
    <row r="85" spans="1:71" x14ac:dyDescent="0.3">
      <c r="A85" s="2" t="s">
        <v>1282</v>
      </c>
      <c r="B85" s="1" t="s">
        <v>372</v>
      </c>
      <c r="C85" s="1" t="s">
        <v>385</v>
      </c>
      <c r="D85" s="195">
        <v>1.7</v>
      </c>
      <c r="E85" s="195">
        <v>2</v>
      </c>
      <c r="F85" s="6">
        <v>53.84</v>
      </c>
      <c r="G85" s="6">
        <v>17.02</v>
      </c>
      <c r="H85" s="6">
        <v>3.56</v>
      </c>
      <c r="I85" s="6">
        <v>4.16</v>
      </c>
      <c r="J85" s="6">
        <f t="shared" si="10"/>
        <v>7.3632880000000007</v>
      </c>
      <c r="K85" s="6">
        <v>0.17</v>
      </c>
      <c r="L85" s="6">
        <v>5.16</v>
      </c>
      <c r="M85" s="6">
        <v>8.5500000000000007</v>
      </c>
      <c r="N85" s="6">
        <v>3.41</v>
      </c>
      <c r="O85" s="6">
        <v>1.27</v>
      </c>
      <c r="P85" s="6">
        <v>0.72</v>
      </c>
      <c r="Q85" s="6">
        <v>0.22</v>
      </c>
      <c r="R85" s="6">
        <v>1.85</v>
      </c>
      <c r="S85" s="6">
        <f t="shared" si="7"/>
        <v>99.573287999999977</v>
      </c>
      <c r="T85" s="6">
        <f t="shared" si="8"/>
        <v>0.68992248062015504</v>
      </c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>
        <f t="shared" si="9"/>
        <v>4316.2879923265991</v>
      </c>
      <c r="BC85" s="6"/>
      <c r="BD85" s="6"/>
      <c r="BE85" s="6"/>
      <c r="BF85" s="6"/>
      <c r="BG85" s="6"/>
      <c r="BH85" s="6"/>
      <c r="BI85" s="6"/>
      <c r="BJ85" s="6"/>
      <c r="BK85" s="6"/>
    </row>
    <row r="86" spans="1:71" x14ac:dyDescent="0.3">
      <c r="A86" s="1" t="s">
        <v>446</v>
      </c>
      <c r="B86" s="1" t="s">
        <v>372</v>
      </c>
      <c r="C86" s="1" t="s">
        <v>385</v>
      </c>
      <c r="D86" s="195">
        <v>1.7</v>
      </c>
      <c r="E86" s="195">
        <v>2</v>
      </c>
      <c r="F86" s="6">
        <v>54.5</v>
      </c>
      <c r="G86" s="6">
        <v>15.3</v>
      </c>
      <c r="H86" s="6">
        <v>2.5099999999999998</v>
      </c>
      <c r="I86" s="6">
        <v>5.63</v>
      </c>
      <c r="J86" s="6">
        <f t="shared" si="10"/>
        <v>7.8884980000000002</v>
      </c>
      <c r="K86" s="6">
        <v>0.19</v>
      </c>
      <c r="L86" s="6">
        <v>6.38</v>
      </c>
      <c r="M86" s="6">
        <v>9.26</v>
      </c>
      <c r="N86" s="6">
        <v>2.78</v>
      </c>
      <c r="O86" s="6">
        <v>0.17</v>
      </c>
      <c r="P86" s="6">
        <v>0.6</v>
      </c>
      <c r="Q86" s="6">
        <v>0.19</v>
      </c>
      <c r="R86" s="6">
        <v>0.6</v>
      </c>
      <c r="S86" s="6">
        <f t="shared" si="7"/>
        <v>97.858497999999997</v>
      </c>
      <c r="T86" s="6">
        <f t="shared" si="8"/>
        <v>0.39341692789968652</v>
      </c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>
        <f t="shared" si="9"/>
        <v>3596.9066602721659</v>
      </c>
      <c r="BC86" s="6"/>
      <c r="BD86" s="6"/>
      <c r="BE86" s="6"/>
      <c r="BF86" s="6"/>
      <c r="BG86" s="6"/>
      <c r="BH86" s="6"/>
      <c r="BI86" s="6"/>
      <c r="BJ86" s="6"/>
      <c r="BK86" s="6">
        <v>60</v>
      </c>
    </row>
    <row r="87" spans="1:71" x14ac:dyDescent="0.3">
      <c r="A87" s="1" t="s">
        <v>445</v>
      </c>
      <c r="B87" s="1" t="s">
        <v>372</v>
      </c>
      <c r="C87" s="1" t="s">
        <v>385</v>
      </c>
      <c r="D87" s="195">
        <v>1.7</v>
      </c>
      <c r="E87" s="195">
        <v>2</v>
      </c>
      <c r="F87" s="6">
        <v>57.8</v>
      </c>
      <c r="G87" s="6">
        <v>18.96</v>
      </c>
      <c r="H87" s="6">
        <v>3.69</v>
      </c>
      <c r="I87" s="6">
        <v>2.92</v>
      </c>
      <c r="J87" s="6">
        <f t="shared" si="10"/>
        <v>6.2402619999999995</v>
      </c>
      <c r="K87" s="6">
        <v>0.12</v>
      </c>
      <c r="L87" s="6">
        <v>3.14</v>
      </c>
      <c r="M87" s="6">
        <v>7.67</v>
      </c>
      <c r="N87" s="6">
        <v>3.63</v>
      </c>
      <c r="O87" s="6">
        <v>0.39</v>
      </c>
      <c r="P87" s="6">
        <v>0.41</v>
      </c>
      <c r="Q87" s="6">
        <v>0.19</v>
      </c>
      <c r="R87" s="6">
        <v>1.1000000000000001</v>
      </c>
      <c r="S87" s="6">
        <f t="shared" si="7"/>
        <v>99.650261999999984</v>
      </c>
      <c r="T87" s="6">
        <f t="shared" si="8"/>
        <v>1.1751592356687897</v>
      </c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>
        <f t="shared" si="9"/>
        <v>2457.8862178526465</v>
      </c>
      <c r="BC87" s="6"/>
      <c r="BD87" s="6"/>
      <c r="BE87" s="6"/>
      <c r="BF87" s="6"/>
      <c r="BG87" s="6"/>
      <c r="BH87" s="6"/>
      <c r="BI87" s="6"/>
      <c r="BJ87" s="6"/>
      <c r="BK87" s="6"/>
    </row>
    <row r="88" spans="1:71" x14ac:dyDescent="0.3">
      <c r="A88" s="2" t="s">
        <v>466</v>
      </c>
      <c r="B88" s="1" t="s">
        <v>372</v>
      </c>
      <c r="C88" s="1" t="s">
        <v>397</v>
      </c>
      <c r="D88" s="195">
        <v>2.2000000000000002</v>
      </c>
      <c r="E88" s="195">
        <v>3</v>
      </c>
      <c r="F88" s="6">
        <v>52.95</v>
      </c>
      <c r="G88" s="6">
        <v>24.57</v>
      </c>
      <c r="H88" s="6">
        <v>4.41</v>
      </c>
      <c r="I88" s="6"/>
      <c r="J88" s="6">
        <f t="shared" si="10"/>
        <v>3.9681180000000005</v>
      </c>
      <c r="K88" s="6">
        <v>0.09</v>
      </c>
      <c r="L88" s="6">
        <v>2.0299999999999998</v>
      </c>
      <c r="M88" s="6">
        <v>10.61</v>
      </c>
      <c r="N88" s="6">
        <v>3.62</v>
      </c>
      <c r="O88" s="6">
        <v>0.36</v>
      </c>
      <c r="P88" s="6">
        <v>0.39</v>
      </c>
      <c r="Q88" s="6">
        <v>0.11</v>
      </c>
      <c r="R88" s="6">
        <v>0.63</v>
      </c>
      <c r="S88" s="6">
        <f t="shared" si="7"/>
        <v>99.328118000000003</v>
      </c>
      <c r="T88" s="6">
        <f>H88/L88</f>
        <v>2.1724137931034484</v>
      </c>
      <c r="U88" s="6">
        <v>166.9</v>
      </c>
      <c r="V88" s="6"/>
      <c r="W88" s="6"/>
      <c r="X88" s="6">
        <v>6.7</v>
      </c>
      <c r="Y88" s="6">
        <v>13.4</v>
      </c>
      <c r="Z88" s="6">
        <v>20.100000000000001</v>
      </c>
      <c r="AA88" s="6"/>
      <c r="AB88" s="6">
        <v>480.3</v>
      </c>
      <c r="AC88" s="6"/>
      <c r="AD88" s="6"/>
      <c r="AE88" s="6"/>
      <c r="AF88" s="6">
        <v>20.2</v>
      </c>
      <c r="AG88" s="6"/>
      <c r="AH88" s="6"/>
      <c r="AI88" s="6"/>
      <c r="AJ88" s="6">
        <v>6.5</v>
      </c>
      <c r="AK88" s="6"/>
      <c r="AL88" s="6"/>
      <c r="AM88" s="6">
        <v>1.2</v>
      </c>
      <c r="AN88" s="6">
        <v>0.4</v>
      </c>
      <c r="AO88" s="6">
        <v>9.3000000000000007</v>
      </c>
      <c r="AP88" s="6">
        <v>14.8</v>
      </c>
      <c r="AQ88" s="6">
        <v>2</v>
      </c>
      <c r="AR88" s="6"/>
      <c r="AS88" s="6">
        <v>4</v>
      </c>
      <c r="AT88" s="6"/>
      <c r="AU88" s="6">
        <v>15.6</v>
      </c>
      <c r="AV88" s="6"/>
      <c r="AW88" s="6"/>
      <c r="AX88" s="6">
        <v>791.6</v>
      </c>
      <c r="AY88" s="6"/>
      <c r="AZ88" s="6"/>
      <c r="BA88" s="6"/>
      <c r="BB88" s="6">
        <f>SUM((P88/1.6681)*10000)</f>
        <v>2337.9893291769081</v>
      </c>
      <c r="BC88" s="6"/>
      <c r="BD88" s="6"/>
      <c r="BE88" s="6"/>
      <c r="BF88" s="6">
        <v>134.9</v>
      </c>
      <c r="BG88" s="6"/>
      <c r="BH88" s="6">
        <v>8.6</v>
      </c>
      <c r="BI88" s="6"/>
      <c r="BJ88" s="6">
        <v>36.799999999999997</v>
      </c>
      <c r="BK88" s="6">
        <v>15.2</v>
      </c>
      <c r="BR88" s="6">
        <v>25.676923076923078</v>
      </c>
      <c r="BS88" s="6">
        <v>6.1538461538461542E-2</v>
      </c>
    </row>
    <row r="89" spans="1:71" x14ac:dyDescent="0.3">
      <c r="A89" s="2" t="s">
        <v>329</v>
      </c>
      <c r="B89" s="1" t="s">
        <v>371</v>
      </c>
      <c r="C89" s="1" t="s">
        <v>1248</v>
      </c>
      <c r="D89" s="195">
        <v>1.45</v>
      </c>
      <c r="E89" s="195">
        <v>2</v>
      </c>
      <c r="F89" s="6">
        <v>59.44</v>
      </c>
      <c r="G89" s="6">
        <v>17.66</v>
      </c>
      <c r="H89" s="6">
        <v>6.2439999999999998</v>
      </c>
      <c r="I89" s="6"/>
      <c r="J89" s="6">
        <f t="shared" si="10"/>
        <v>5.6183512000000002</v>
      </c>
      <c r="K89" s="6">
        <v>0.14360000000000001</v>
      </c>
      <c r="L89" s="6">
        <v>2.8180000000000001</v>
      </c>
      <c r="M89" s="6">
        <v>7.4690000000000003</v>
      </c>
      <c r="N89" s="6">
        <v>3.5270000000000001</v>
      </c>
      <c r="O89" s="6">
        <v>1.262</v>
      </c>
      <c r="P89" s="6">
        <v>0.37569999999999998</v>
      </c>
      <c r="Q89" s="6">
        <v>0.21490000000000001</v>
      </c>
      <c r="R89" s="6">
        <v>0.66</v>
      </c>
      <c r="S89" s="6">
        <f t="shared" si="7"/>
        <v>99.188551200000006</v>
      </c>
      <c r="T89" s="6">
        <f t="shared" si="8"/>
        <v>2.2157558552164653</v>
      </c>
      <c r="U89" s="6">
        <v>302.39999999999998</v>
      </c>
      <c r="V89" s="6"/>
      <c r="W89" s="6"/>
      <c r="X89" s="6"/>
      <c r="Y89" s="6"/>
      <c r="Z89" s="6">
        <v>28.9</v>
      </c>
      <c r="AA89" s="6"/>
      <c r="AB89" s="6"/>
      <c r="AC89" s="6"/>
      <c r="AD89" s="6"/>
      <c r="AE89" s="6"/>
      <c r="AF89" s="6">
        <v>19.7</v>
      </c>
      <c r="AG89" s="6"/>
      <c r="AH89" s="6"/>
      <c r="AI89" s="6"/>
      <c r="AJ89" s="6"/>
      <c r="AK89" s="6"/>
      <c r="AL89" s="6"/>
      <c r="AM89" s="6"/>
      <c r="AN89" s="6">
        <v>1.6</v>
      </c>
      <c r="AO89" s="6"/>
      <c r="AP89" s="6">
        <v>8.6999999999999993</v>
      </c>
      <c r="AQ89" s="6">
        <v>5.5</v>
      </c>
      <c r="AR89" s="6"/>
      <c r="AS89" s="6">
        <v>24</v>
      </c>
      <c r="AT89" s="6"/>
      <c r="AU89" s="6"/>
      <c r="AV89" s="6"/>
      <c r="AW89" s="6"/>
      <c r="AX89" s="6">
        <v>592.79999999999995</v>
      </c>
      <c r="AY89" s="6"/>
      <c r="AZ89" s="6"/>
      <c r="BA89" s="6"/>
      <c r="BB89" s="6">
        <f t="shared" si="9"/>
        <v>2252.2630537737546</v>
      </c>
      <c r="BC89" s="6"/>
      <c r="BD89" s="6"/>
      <c r="BE89" s="6"/>
      <c r="BF89" s="6">
        <v>147.80000000000001</v>
      </c>
      <c r="BG89" s="6"/>
      <c r="BH89" s="6">
        <v>13.9</v>
      </c>
      <c r="BI89" s="6"/>
      <c r="BJ89" s="6">
        <v>51.6</v>
      </c>
      <c r="BK89" s="6">
        <v>62.3</v>
      </c>
    </row>
    <row r="90" spans="1:71" x14ac:dyDescent="0.3">
      <c r="A90" s="1" t="s">
        <v>330</v>
      </c>
      <c r="B90" s="1" t="s">
        <v>371</v>
      </c>
      <c r="C90" s="1" t="s">
        <v>1248</v>
      </c>
      <c r="D90" s="195">
        <v>1.45</v>
      </c>
      <c r="E90" s="195">
        <v>2</v>
      </c>
      <c r="F90" s="6">
        <v>60.82</v>
      </c>
      <c r="G90" s="6">
        <v>17.829999999999998</v>
      </c>
      <c r="H90" s="6">
        <v>5.7389999999999999</v>
      </c>
      <c r="I90" s="6"/>
      <c r="J90" s="6">
        <f t="shared" si="10"/>
        <v>5.1639521999999998</v>
      </c>
      <c r="K90" s="6">
        <v>0.1041</v>
      </c>
      <c r="L90" s="6">
        <v>2.57</v>
      </c>
      <c r="M90" s="6">
        <v>6.9279999999999999</v>
      </c>
      <c r="N90" s="6">
        <v>3.423</v>
      </c>
      <c r="O90" s="6">
        <v>1.1060000000000001</v>
      </c>
      <c r="P90" s="6">
        <v>0.3639</v>
      </c>
      <c r="Q90" s="6">
        <v>0.16600000000000001</v>
      </c>
      <c r="R90" s="6">
        <v>0.77</v>
      </c>
      <c r="S90" s="6">
        <f t="shared" si="7"/>
        <v>99.244952199999986</v>
      </c>
      <c r="T90" s="6">
        <f t="shared" si="8"/>
        <v>2.2330739299610896</v>
      </c>
      <c r="U90" s="6">
        <v>309.2</v>
      </c>
      <c r="V90" s="6"/>
      <c r="W90" s="6">
        <v>4.3290000000000002E-2</v>
      </c>
      <c r="X90" s="6">
        <v>11.48</v>
      </c>
      <c r="Y90" s="6">
        <v>11.82</v>
      </c>
      <c r="Z90" s="6">
        <v>11.75</v>
      </c>
      <c r="AA90" s="6">
        <v>0.1341</v>
      </c>
      <c r="AB90" s="6">
        <v>62.45</v>
      </c>
      <c r="AC90" s="6">
        <v>2.0529999999999999</v>
      </c>
      <c r="AD90" s="6">
        <v>1.3036799999999999</v>
      </c>
      <c r="AE90" s="6">
        <v>0.55410000000000004</v>
      </c>
      <c r="AF90" s="6">
        <v>15.6</v>
      </c>
      <c r="AG90" s="6">
        <v>1.855</v>
      </c>
      <c r="AH90" s="6">
        <v>0.2596</v>
      </c>
      <c r="AI90" s="6">
        <v>0.43630000000000002</v>
      </c>
      <c r="AJ90" s="6">
        <v>5.4580000000000002</v>
      </c>
      <c r="AK90" s="6">
        <v>4.5129999999999999</v>
      </c>
      <c r="AL90" s="6">
        <v>0.2039</v>
      </c>
      <c r="AM90" s="6">
        <v>0.55720000000000003</v>
      </c>
      <c r="AN90" s="6">
        <v>0.86979999999999991</v>
      </c>
      <c r="AO90" s="6">
        <v>6.8739999999999997</v>
      </c>
      <c r="AP90" s="6">
        <v>7.72</v>
      </c>
      <c r="AQ90" s="6">
        <v>3.1080000000000001</v>
      </c>
      <c r="AR90" s="6">
        <v>1.5529999999999999</v>
      </c>
      <c r="AS90" s="6">
        <v>16.25</v>
      </c>
      <c r="AT90" s="6">
        <v>4.2529999999999998E-2</v>
      </c>
      <c r="AU90" s="6">
        <v>13.43</v>
      </c>
      <c r="AV90" s="6">
        <v>1.6759999999999999</v>
      </c>
      <c r="AW90" s="6">
        <v>0.39889999999999998</v>
      </c>
      <c r="AX90" s="6">
        <v>561</v>
      </c>
      <c r="AY90" s="6">
        <v>5.8259999999999999E-2</v>
      </c>
      <c r="AZ90" s="6">
        <v>0.30730000000000002</v>
      </c>
      <c r="BA90" s="6">
        <v>2.1269999999999998</v>
      </c>
      <c r="BB90" s="6">
        <f t="shared" si="9"/>
        <v>2181.5238894550689</v>
      </c>
      <c r="BC90" s="6">
        <v>0.1434</v>
      </c>
      <c r="BD90" s="6">
        <v>0.20039999999999999</v>
      </c>
      <c r="BE90" s="6">
        <v>0.59539999999999993</v>
      </c>
      <c r="BF90" s="6">
        <v>138.5</v>
      </c>
      <c r="BG90" s="6">
        <v>6.8040000000000003E-2</v>
      </c>
      <c r="BH90" s="6">
        <v>11.32</v>
      </c>
      <c r="BI90" s="6">
        <v>1.3720000000000001</v>
      </c>
      <c r="BJ90" s="6">
        <v>43.56</v>
      </c>
      <c r="BK90" s="6">
        <v>59.4</v>
      </c>
      <c r="BL90" s="6">
        <f>BA90/AJ90</f>
        <v>0.38970318798094533</v>
      </c>
      <c r="BM90" s="6">
        <f>AC90/BI90/1.49</f>
        <v>1.0042655604907351</v>
      </c>
      <c r="BN90" s="6">
        <f>AJ90/AV90/1.55</f>
        <v>2.1010085456925092</v>
      </c>
      <c r="BO90" s="6">
        <v>2.8619669861778214</v>
      </c>
      <c r="BP90" s="6">
        <v>2.3242630385487528</v>
      </c>
      <c r="BQ90" s="6">
        <v>0.95847501818959124</v>
      </c>
      <c r="BR90" s="6">
        <v>56.650787834371563</v>
      </c>
      <c r="BS90" s="6">
        <v>0.15936240381091973</v>
      </c>
    </row>
    <row r="91" spans="1:71" x14ac:dyDescent="0.3">
      <c r="A91" s="1" t="s">
        <v>328</v>
      </c>
      <c r="B91" s="1" t="s">
        <v>371</v>
      </c>
      <c r="C91" s="1" t="s">
        <v>1248</v>
      </c>
      <c r="D91" s="195">
        <v>1.45</v>
      </c>
      <c r="E91" s="195">
        <v>2</v>
      </c>
      <c r="F91" s="6">
        <v>59.8</v>
      </c>
      <c r="G91" s="6">
        <v>17.91</v>
      </c>
      <c r="H91" s="6">
        <v>5.8070000000000004</v>
      </c>
      <c r="I91" s="6"/>
      <c r="J91" s="6">
        <f t="shared" si="10"/>
        <v>5.2251386000000002</v>
      </c>
      <c r="K91" s="6">
        <v>0.1124</v>
      </c>
      <c r="L91" s="6">
        <v>2.6549999999999998</v>
      </c>
      <c r="M91" s="6">
        <v>6.7789999999999999</v>
      </c>
      <c r="N91" s="6">
        <v>3.4369999999999998</v>
      </c>
      <c r="O91" s="6">
        <v>1.1970000000000001</v>
      </c>
      <c r="P91" s="6">
        <v>0.41489999999999999</v>
      </c>
      <c r="Q91" s="6">
        <v>0.18509999999999999</v>
      </c>
      <c r="R91" s="6">
        <v>1.53</v>
      </c>
      <c r="S91" s="6">
        <f t="shared" si="7"/>
        <v>99.245538599999989</v>
      </c>
      <c r="T91" s="6">
        <f t="shared" si="8"/>
        <v>2.1871939736346517</v>
      </c>
      <c r="U91" s="6">
        <v>294.3</v>
      </c>
      <c r="V91" s="6"/>
      <c r="W91" s="6">
        <v>9.1749999999999998E-2</v>
      </c>
      <c r="X91" s="6">
        <v>14.07</v>
      </c>
      <c r="Y91" s="6">
        <v>17.97</v>
      </c>
      <c r="Z91" s="6">
        <v>9.6449999999999996</v>
      </c>
      <c r="AA91" s="6">
        <v>0.42419999999999997</v>
      </c>
      <c r="AB91" s="6">
        <v>57.43</v>
      </c>
      <c r="AC91" s="6">
        <v>1.96</v>
      </c>
      <c r="AD91" s="6">
        <v>1.2183200000000001</v>
      </c>
      <c r="AE91" s="6">
        <v>0.58360000000000001</v>
      </c>
      <c r="AF91" s="6">
        <v>16.3</v>
      </c>
      <c r="AG91" s="6">
        <v>1.8540000000000001</v>
      </c>
      <c r="AH91" s="6">
        <v>0.3548</v>
      </c>
      <c r="AI91" s="6">
        <v>0.40350000000000003</v>
      </c>
      <c r="AJ91" s="6">
        <v>6.73</v>
      </c>
      <c r="AK91" s="6">
        <v>12.19</v>
      </c>
      <c r="AL91" s="6">
        <v>0.19059999999999999</v>
      </c>
      <c r="AM91" s="6">
        <v>1.4430000000000001</v>
      </c>
      <c r="AN91" s="6">
        <v>0.96420000000000006</v>
      </c>
      <c r="AO91" s="6">
        <v>7.9139999999999997</v>
      </c>
      <c r="AP91" s="6">
        <v>7.7839999999999998</v>
      </c>
      <c r="AQ91" s="6">
        <v>3.589</v>
      </c>
      <c r="AR91" s="6">
        <v>1.845</v>
      </c>
      <c r="AS91" s="6">
        <v>21.33</v>
      </c>
      <c r="AT91" s="6">
        <v>5.892E-2</v>
      </c>
      <c r="AU91" s="6">
        <v>11.39</v>
      </c>
      <c r="AV91" s="6">
        <v>1.7789999999999999</v>
      </c>
      <c r="AW91" s="6">
        <v>0.42710000000000004</v>
      </c>
      <c r="AX91" s="6">
        <v>580</v>
      </c>
      <c r="AY91" s="6">
        <v>5.5920000000000004E-2</v>
      </c>
      <c r="AZ91" s="6">
        <v>0.2944</v>
      </c>
      <c r="BA91" s="6">
        <v>1.28</v>
      </c>
      <c r="BB91" s="6">
        <f t="shared" si="9"/>
        <v>2487.2609555782028</v>
      </c>
      <c r="BC91" s="6">
        <v>0.127</v>
      </c>
      <c r="BD91" s="6">
        <v>0.18509999999999999</v>
      </c>
      <c r="BE91" s="6">
        <v>0.39250000000000002</v>
      </c>
      <c r="BF91" s="6">
        <v>144.6</v>
      </c>
      <c r="BG91" s="6">
        <v>6.5869999999999998E-2</v>
      </c>
      <c r="BH91" s="6">
        <v>10.62</v>
      </c>
      <c r="BI91" s="6">
        <v>1.286</v>
      </c>
      <c r="BJ91" s="6">
        <v>45.45</v>
      </c>
      <c r="BK91" s="6">
        <v>58.2</v>
      </c>
      <c r="BL91" s="6">
        <f>BA91/AJ91</f>
        <v>0.19019316493313521</v>
      </c>
      <c r="BM91" s="6">
        <f>AC91/BI91/1.49</f>
        <v>1.0228897679710249</v>
      </c>
      <c r="BN91" s="6">
        <f>AJ91/AV91/1.55</f>
        <v>2.4406607554080764</v>
      </c>
      <c r="BO91" s="6">
        <v>3.7649507143896082</v>
      </c>
      <c r="BP91" s="6">
        <v>3.0391394504924829</v>
      </c>
      <c r="BQ91" s="6">
        <v>0.98010827536118517</v>
      </c>
      <c r="BR91" s="6">
        <v>43.729569093610699</v>
      </c>
      <c r="BS91" s="6">
        <v>0.14326894502228826</v>
      </c>
    </row>
    <row r="92" spans="1:71" x14ac:dyDescent="0.3">
      <c r="A92" s="1" t="s">
        <v>329</v>
      </c>
      <c r="B92" s="1" t="s">
        <v>371</v>
      </c>
      <c r="C92" s="1" t="s">
        <v>402</v>
      </c>
      <c r="D92" s="195">
        <v>1.45</v>
      </c>
      <c r="E92" s="195">
        <v>2</v>
      </c>
      <c r="F92" s="6">
        <v>60.7</v>
      </c>
      <c r="G92" s="6">
        <v>17.3</v>
      </c>
      <c r="H92" s="6">
        <v>2.84</v>
      </c>
      <c r="I92" s="6">
        <v>2.91</v>
      </c>
      <c r="J92" s="6">
        <f t="shared" si="10"/>
        <v>5.4654319999999998</v>
      </c>
      <c r="K92" s="6">
        <v>0.15</v>
      </c>
      <c r="L92" s="6">
        <v>2.48</v>
      </c>
      <c r="M92" s="6">
        <v>6.89</v>
      </c>
      <c r="N92" s="6">
        <v>3.47</v>
      </c>
      <c r="O92" s="6">
        <v>1.1599999999999999</v>
      </c>
      <c r="P92" s="6">
        <v>0.38</v>
      </c>
      <c r="Q92" s="6">
        <v>0.12</v>
      </c>
      <c r="R92" s="6">
        <v>0.78</v>
      </c>
      <c r="S92" s="6">
        <f t="shared" si="7"/>
        <v>98.895432000000028</v>
      </c>
      <c r="T92" s="6">
        <f t="shared" si="8"/>
        <v>1.1451612903225805</v>
      </c>
      <c r="U92" s="6">
        <v>274</v>
      </c>
      <c r="V92" s="6"/>
      <c r="W92" s="6"/>
      <c r="X92" s="6"/>
      <c r="Y92" s="6"/>
      <c r="Z92" s="6">
        <v>17</v>
      </c>
      <c r="AA92" s="6"/>
      <c r="AB92" s="6">
        <v>60</v>
      </c>
      <c r="AC92" s="6"/>
      <c r="AD92" s="6"/>
      <c r="AE92" s="6"/>
      <c r="AF92" s="6">
        <v>17</v>
      </c>
      <c r="AG92" s="6"/>
      <c r="AH92" s="6"/>
      <c r="AI92" s="6"/>
      <c r="AJ92" s="6"/>
      <c r="AK92" s="6"/>
      <c r="AL92" s="6"/>
      <c r="AM92" s="6"/>
      <c r="AO92" s="6"/>
      <c r="AP92" s="6">
        <v>20</v>
      </c>
      <c r="AQ92" s="6"/>
      <c r="AR92" s="6"/>
      <c r="AS92" s="6">
        <v>24</v>
      </c>
      <c r="AT92" s="6"/>
      <c r="AU92" s="6"/>
      <c r="AV92" s="6"/>
      <c r="AW92" s="6"/>
      <c r="AX92" s="6">
        <v>581</v>
      </c>
      <c r="AY92" s="6"/>
      <c r="AZ92" s="6"/>
      <c r="BA92" s="6"/>
      <c r="BB92" s="6">
        <f t="shared" si="9"/>
        <v>2278.0408848390384</v>
      </c>
      <c r="BC92" s="6"/>
      <c r="BD92" s="6"/>
      <c r="BE92" s="6">
        <v>5</v>
      </c>
      <c r="BF92" s="6">
        <v>132</v>
      </c>
      <c r="BG92" s="6"/>
      <c r="BH92" s="6">
        <v>15</v>
      </c>
      <c r="BI92" s="6"/>
      <c r="BJ92" s="6">
        <v>59</v>
      </c>
      <c r="BK92" s="6">
        <v>52</v>
      </c>
    </row>
    <row r="93" spans="1:71" x14ac:dyDescent="0.3">
      <c r="A93" s="2" t="s">
        <v>444</v>
      </c>
      <c r="B93" s="1" t="s">
        <v>371</v>
      </c>
      <c r="C93" s="1" t="s">
        <v>397</v>
      </c>
      <c r="D93" s="195">
        <v>1.45</v>
      </c>
      <c r="E93" s="195">
        <v>2</v>
      </c>
      <c r="F93" s="6">
        <v>61.22</v>
      </c>
      <c r="G93" s="6">
        <v>17.72</v>
      </c>
      <c r="H93" s="6">
        <v>5.98</v>
      </c>
      <c r="I93" s="6"/>
      <c r="J93" s="6">
        <f t="shared" si="10"/>
        <v>5.3808040000000004</v>
      </c>
      <c r="K93" s="6">
        <v>0.19</v>
      </c>
      <c r="L93" s="6">
        <v>2.61</v>
      </c>
      <c r="M93" s="6">
        <v>6.77</v>
      </c>
      <c r="N93" s="6">
        <v>3.09</v>
      </c>
      <c r="O93" s="6">
        <v>0.59</v>
      </c>
      <c r="P93" s="6">
        <v>0.38</v>
      </c>
      <c r="Q93" s="6">
        <v>0.09</v>
      </c>
      <c r="R93" s="6">
        <v>0.97</v>
      </c>
      <c r="S93" s="6">
        <f t="shared" si="7"/>
        <v>99.010803999999993</v>
      </c>
      <c r="T93" s="6">
        <f t="shared" si="8"/>
        <v>2.2911877394636018</v>
      </c>
      <c r="U93" s="6">
        <v>215.5</v>
      </c>
      <c r="W93" s="6"/>
      <c r="X93" s="6">
        <v>9.3000000000000007</v>
      </c>
      <c r="Y93" s="6">
        <v>14</v>
      </c>
      <c r="Z93" s="6">
        <v>10.199999999999999</v>
      </c>
      <c r="AA93" s="6"/>
      <c r="AB93" s="6">
        <v>73.2</v>
      </c>
      <c r="AC93" s="6"/>
      <c r="AD93" s="6"/>
      <c r="AE93" s="6"/>
      <c r="AF93" s="6">
        <v>16</v>
      </c>
      <c r="AG93" s="6"/>
      <c r="AH93" s="6"/>
      <c r="AI93" s="6"/>
      <c r="AJ93" s="6">
        <v>6.5</v>
      </c>
      <c r="AK93" s="6"/>
      <c r="AL93" s="6"/>
      <c r="AM93" s="6">
        <v>1</v>
      </c>
      <c r="AN93" s="6">
        <v>0.7</v>
      </c>
      <c r="AO93" s="6">
        <v>6.3</v>
      </c>
      <c r="AP93" s="6">
        <v>3.6</v>
      </c>
      <c r="AQ93" s="6">
        <v>4.9000000000000004</v>
      </c>
      <c r="AR93" s="6"/>
      <c r="AS93" s="6">
        <v>7.2</v>
      </c>
      <c r="AT93" s="6"/>
      <c r="AU93" s="6">
        <v>16.899999999999999</v>
      </c>
      <c r="AV93" s="6"/>
      <c r="AW93" s="6"/>
      <c r="AX93" s="6">
        <v>568.9</v>
      </c>
      <c r="AY93" s="6"/>
      <c r="AZ93" s="6"/>
      <c r="BA93" s="6">
        <v>0.8</v>
      </c>
      <c r="BB93" s="6">
        <f t="shared" si="9"/>
        <v>2278.0408848390384</v>
      </c>
      <c r="BC93" s="6"/>
      <c r="BD93" s="6"/>
      <c r="BE93" s="6">
        <v>1.2</v>
      </c>
      <c r="BF93" s="6">
        <v>141.19999999999999</v>
      </c>
      <c r="BG93" s="6"/>
      <c r="BH93" s="6">
        <v>14.1</v>
      </c>
      <c r="BI93" s="6"/>
      <c r="BJ93" s="6">
        <v>105.4</v>
      </c>
      <c r="BK93" s="6">
        <v>49.8</v>
      </c>
      <c r="BL93" s="6">
        <f>BA93/AJ93</f>
        <v>0.12307692307692308</v>
      </c>
      <c r="BR93" s="6">
        <v>33.153846153846153</v>
      </c>
      <c r="BS93" s="6">
        <v>0.10769230769230768</v>
      </c>
    </row>
    <row r="94" spans="1:71" x14ac:dyDescent="0.3">
      <c r="A94" s="2" t="s">
        <v>443</v>
      </c>
      <c r="B94" s="1" t="s">
        <v>371</v>
      </c>
      <c r="C94" s="1" t="s">
        <v>397</v>
      </c>
      <c r="D94" s="195">
        <v>1.45</v>
      </c>
      <c r="E94" s="195">
        <v>2</v>
      </c>
      <c r="F94" s="6">
        <v>60.45</v>
      </c>
      <c r="G94" s="6">
        <v>18.27</v>
      </c>
      <c r="H94" s="6">
        <v>6.06</v>
      </c>
      <c r="I94" s="6"/>
      <c r="J94" s="6">
        <f t="shared" si="10"/>
        <v>5.452788</v>
      </c>
      <c r="K94" s="6">
        <v>0.09</v>
      </c>
      <c r="L94" s="6">
        <v>2.68</v>
      </c>
      <c r="M94" s="6">
        <v>7.26</v>
      </c>
      <c r="N94" s="6">
        <v>3.38</v>
      </c>
      <c r="O94" s="6">
        <v>0.86</v>
      </c>
      <c r="P94" s="6">
        <v>0.38</v>
      </c>
      <c r="Q94" s="6">
        <v>0.1</v>
      </c>
      <c r="R94" s="6">
        <v>0.41</v>
      </c>
      <c r="S94" s="6">
        <f t="shared" si="7"/>
        <v>99.332788000000008</v>
      </c>
      <c r="T94" s="6">
        <f t="shared" si="8"/>
        <v>2.261194029850746</v>
      </c>
      <c r="U94" s="6">
        <v>240.9</v>
      </c>
      <c r="W94" s="6"/>
      <c r="X94" s="6">
        <v>12.4</v>
      </c>
      <c r="Y94" s="6">
        <v>11.2</v>
      </c>
      <c r="Z94" s="6">
        <v>11.8</v>
      </c>
      <c r="AA94" s="6"/>
      <c r="AB94" s="6">
        <v>21</v>
      </c>
      <c r="AC94" s="6"/>
      <c r="AD94" s="6"/>
      <c r="AE94" s="6"/>
      <c r="AF94" s="6">
        <v>16.600000000000001</v>
      </c>
      <c r="AG94" s="6"/>
      <c r="AH94" s="6"/>
      <c r="AI94" s="6"/>
      <c r="AJ94" s="6">
        <v>5.8</v>
      </c>
      <c r="AK94" s="6"/>
      <c r="AL94" s="6"/>
      <c r="AM94" s="6">
        <v>2.2000000000000002</v>
      </c>
      <c r="AN94" s="6">
        <v>0.9</v>
      </c>
      <c r="AO94" s="6">
        <v>9.3000000000000007</v>
      </c>
      <c r="AP94" s="6">
        <v>3</v>
      </c>
      <c r="AQ94" s="6">
        <v>1.9</v>
      </c>
      <c r="AR94" s="6"/>
      <c r="AS94" s="6">
        <v>16.2</v>
      </c>
      <c r="AT94" s="6"/>
      <c r="AU94" s="6">
        <v>17.899999999999999</v>
      </c>
      <c r="AV94" s="6"/>
      <c r="AW94" s="6"/>
      <c r="AX94" s="6">
        <v>585.9</v>
      </c>
      <c r="AY94" s="6"/>
      <c r="AZ94" s="6"/>
      <c r="BA94" s="6">
        <v>0.7</v>
      </c>
      <c r="BB94" s="6">
        <f t="shared" si="9"/>
        <v>2278.0408848390384</v>
      </c>
      <c r="BC94" s="6"/>
      <c r="BD94" s="6"/>
      <c r="BE94" s="6">
        <v>0.8</v>
      </c>
      <c r="BF94" s="6">
        <v>152.30000000000001</v>
      </c>
      <c r="BG94" s="6"/>
      <c r="BH94" s="6">
        <v>14</v>
      </c>
      <c r="BI94" s="6"/>
      <c r="BJ94" s="6">
        <v>31.5</v>
      </c>
      <c r="BK94" s="6">
        <v>41.2</v>
      </c>
      <c r="BL94" s="6">
        <f>BA94/AJ94</f>
        <v>0.12068965517241378</v>
      </c>
      <c r="BR94" s="6">
        <v>41.53448275862069</v>
      </c>
      <c r="BS94" s="6">
        <v>0.15517241379310345</v>
      </c>
    </row>
    <row r="95" spans="1:71" x14ac:dyDescent="0.3">
      <c r="A95" s="2" t="s">
        <v>442</v>
      </c>
      <c r="B95" s="1" t="s">
        <v>371</v>
      </c>
      <c r="C95" s="1" t="s">
        <v>397</v>
      </c>
      <c r="D95" s="195">
        <v>1.45</v>
      </c>
      <c r="E95" s="195">
        <v>2</v>
      </c>
      <c r="F95" s="6">
        <v>60.37</v>
      </c>
      <c r="G95" s="6">
        <v>17.96</v>
      </c>
      <c r="H95" s="6">
        <v>6.37</v>
      </c>
      <c r="I95" s="6"/>
      <c r="J95" s="6">
        <f t="shared" si="10"/>
        <v>5.7317260000000001</v>
      </c>
      <c r="K95" s="6">
        <v>0.12</v>
      </c>
      <c r="L95" s="6">
        <v>2.84</v>
      </c>
      <c r="M95" s="6">
        <v>7.29</v>
      </c>
      <c r="N95" s="6">
        <v>3.06</v>
      </c>
      <c r="O95" s="6">
        <v>0.9</v>
      </c>
      <c r="P95" s="6">
        <v>0.4</v>
      </c>
      <c r="Q95" s="6">
        <v>0.11</v>
      </c>
      <c r="R95" s="6">
        <v>0.48</v>
      </c>
      <c r="S95" s="6">
        <f t="shared" si="7"/>
        <v>99.26172600000001</v>
      </c>
      <c r="T95" s="6">
        <f t="shared" si="8"/>
        <v>2.2429577464788735</v>
      </c>
      <c r="U95" s="6">
        <v>246.1</v>
      </c>
      <c r="W95" s="6"/>
      <c r="X95" s="6">
        <v>10</v>
      </c>
      <c r="Y95" s="6">
        <v>15.6</v>
      </c>
      <c r="Z95" s="6">
        <v>10.1</v>
      </c>
      <c r="AA95" s="6"/>
      <c r="AB95" s="6">
        <v>10.5</v>
      </c>
      <c r="AC95" s="6"/>
      <c r="AD95" s="6"/>
      <c r="AE95" s="6"/>
      <c r="AF95" s="6">
        <v>15.8</v>
      </c>
      <c r="AG95" s="6"/>
      <c r="AH95" s="6"/>
      <c r="AI95" s="6"/>
      <c r="AJ95" s="6">
        <v>5.0999999999999996</v>
      </c>
      <c r="AK95" s="6"/>
      <c r="AL95" s="6"/>
      <c r="AM95" s="6">
        <v>1.9</v>
      </c>
      <c r="AN95" s="6">
        <v>1.1000000000000001</v>
      </c>
      <c r="AO95" s="6">
        <v>6.6</v>
      </c>
      <c r="AP95" s="6">
        <v>3.7</v>
      </c>
      <c r="AQ95" s="6">
        <v>1.6</v>
      </c>
      <c r="AR95" s="6"/>
      <c r="AS95" s="6">
        <v>15.7</v>
      </c>
      <c r="AT95" s="6"/>
      <c r="AU95" s="6">
        <v>18.3</v>
      </c>
      <c r="AV95" s="6"/>
      <c r="AW95" s="6"/>
      <c r="AX95" s="6">
        <v>550.79999999999995</v>
      </c>
      <c r="AY95" s="6"/>
      <c r="AZ95" s="6"/>
      <c r="BA95" s="6">
        <v>0.8</v>
      </c>
      <c r="BB95" s="6">
        <f t="shared" si="9"/>
        <v>2397.9377735147773</v>
      </c>
      <c r="BC95" s="6"/>
      <c r="BD95" s="6"/>
      <c r="BE95" s="6">
        <v>1</v>
      </c>
      <c r="BF95" s="6">
        <v>159.5</v>
      </c>
      <c r="BG95" s="6"/>
      <c r="BH95" s="6">
        <v>14.5</v>
      </c>
      <c r="BI95" s="6"/>
      <c r="BJ95" s="6">
        <v>38.9</v>
      </c>
      <c r="BK95" s="6">
        <v>39.4</v>
      </c>
      <c r="BL95" s="6">
        <f>BA95/AJ95</f>
        <v>0.15686274509803924</v>
      </c>
      <c r="BR95" s="6">
        <v>48.254901960784316</v>
      </c>
      <c r="BS95" s="6">
        <v>0.21568627450980396</v>
      </c>
    </row>
    <row r="96" spans="1:71" x14ac:dyDescent="0.3">
      <c r="A96" s="1" t="s">
        <v>441</v>
      </c>
      <c r="B96" s="1" t="s">
        <v>371</v>
      </c>
      <c r="C96" s="1" t="s">
        <v>385</v>
      </c>
      <c r="D96" s="195">
        <v>1.45</v>
      </c>
      <c r="E96" s="195">
        <v>2</v>
      </c>
      <c r="F96" s="6">
        <v>59.43</v>
      </c>
      <c r="G96" s="6">
        <v>18.07</v>
      </c>
      <c r="H96" s="6">
        <v>3.3</v>
      </c>
      <c r="I96" s="6">
        <v>2.75</v>
      </c>
      <c r="J96" s="6">
        <f t="shared" si="10"/>
        <v>5.7193399999999999</v>
      </c>
      <c r="K96" s="6">
        <v>0.13</v>
      </c>
      <c r="L96" s="6">
        <v>2.68</v>
      </c>
      <c r="M96" s="6">
        <v>7.54</v>
      </c>
      <c r="N96" s="6">
        <v>3.11</v>
      </c>
      <c r="O96" s="6">
        <v>0.2</v>
      </c>
      <c r="P96" s="6">
        <v>0.43</v>
      </c>
      <c r="Q96" s="6">
        <v>0.16</v>
      </c>
      <c r="R96" s="6">
        <v>2.16</v>
      </c>
      <c r="S96" s="6">
        <f t="shared" si="7"/>
        <v>99.629340000000013</v>
      </c>
      <c r="T96" s="6">
        <f t="shared" si="8"/>
        <v>1.2313432835820894</v>
      </c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>
        <f t="shared" si="9"/>
        <v>2577.7831065283858</v>
      </c>
      <c r="BC96" s="6"/>
      <c r="BD96" s="6"/>
      <c r="BE96" s="6"/>
      <c r="BF96" s="6"/>
      <c r="BG96" s="6"/>
      <c r="BH96" s="6"/>
      <c r="BI96" s="6"/>
      <c r="BJ96" s="6"/>
      <c r="BK96" s="6"/>
    </row>
    <row r="97" spans="1:71" x14ac:dyDescent="0.3">
      <c r="A97" s="1" t="s">
        <v>440</v>
      </c>
      <c r="B97" s="1" t="s">
        <v>371</v>
      </c>
      <c r="C97" s="1" t="s">
        <v>385</v>
      </c>
      <c r="D97" s="195">
        <v>1.45</v>
      </c>
      <c r="E97" s="195">
        <v>2</v>
      </c>
      <c r="F97" s="6">
        <v>59.64</v>
      </c>
      <c r="G97" s="6">
        <v>17.78</v>
      </c>
      <c r="H97" s="6">
        <v>2.1800000000000002</v>
      </c>
      <c r="I97" s="6">
        <v>4.0199999999999996</v>
      </c>
      <c r="J97" s="6">
        <f t="shared" si="10"/>
        <v>5.9815639999999997</v>
      </c>
      <c r="K97" s="6">
        <v>0.13</v>
      </c>
      <c r="L97" s="6">
        <v>2.58</v>
      </c>
      <c r="M97" s="6">
        <v>7.09</v>
      </c>
      <c r="N97" s="6">
        <v>3.21</v>
      </c>
      <c r="O97" s="6">
        <v>1.03</v>
      </c>
      <c r="P97" s="6">
        <v>0.42</v>
      </c>
      <c r="Q97" s="6">
        <v>0.16</v>
      </c>
      <c r="R97" s="6">
        <v>1.88</v>
      </c>
      <c r="S97" s="6">
        <f t="shared" si="7"/>
        <v>99.901563999999993</v>
      </c>
      <c r="T97" s="6">
        <f t="shared" si="8"/>
        <v>0.84496124031007758</v>
      </c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>
        <f t="shared" si="9"/>
        <v>2517.8346621905162</v>
      </c>
      <c r="BC97" s="6"/>
      <c r="BD97" s="6"/>
      <c r="BE97" s="6"/>
      <c r="BF97" s="6"/>
      <c r="BG97" s="6"/>
      <c r="BH97" s="6"/>
      <c r="BI97" s="6"/>
      <c r="BJ97" s="6"/>
      <c r="BK97" s="6"/>
    </row>
    <row r="98" spans="1:71" x14ac:dyDescent="0.3">
      <c r="A98" s="1" t="s">
        <v>439</v>
      </c>
      <c r="B98" s="1" t="s">
        <v>371</v>
      </c>
      <c r="C98" s="1" t="s">
        <v>385</v>
      </c>
      <c r="D98" s="195">
        <v>1.45</v>
      </c>
      <c r="E98" s="195">
        <v>2</v>
      </c>
      <c r="F98" s="6">
        <v>60.9</v>
      </c>
      <c r="G98" s="6">
        <v>17.3</v>
      </c>
      <c r="H98" s="6">
        <v>2.0299999999999998</v>
      </c>
      <c r="I98" s="6">
        <v>3.79</v>
      </c>
      <c r="J98" s="6">
        <f t="shared" si="10"/>
        <v>5.6165940000000001</v>
      </c>
      <c r="K98" s="6">
        <v>0.19</v>
      </c>
      <c r="L98" s="6">
        <v>3.05</v>
      </c>
      <c r="M98" s="6">
        <v>7.31</v>
      </c>
      <c r="N98" s="6">
        <v>3.02</v>
      </c>
      <c r="O98" s="6">
        <v>0.39</v>
      </c>
      <c r="P98" s="6">
        <v>0.38</v>
      </c>
      <c r="Q98" s="6">
        <v>0.13</v>
      </c>
      <c r="R98" s="6">
        <v>0.64</v>
      </c>
      <c r="S98" s="6">
        <f t="shared" si="7"/>
        <v>98.926593999999994</v>
      </c>
      <c r="T98" s="6">
        <f t="shared" si="8"/>
        <v>0.66557377049180322</v>
      </c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>
        <f t="shared" si="9"/>
        <v>2278.0408848390384</v>
      </c>
      <c r="BC98" s="6"/>
      <c r="BD98" s="6"/>
      <c r="BE98" s="6"/>
      <c r="BF98" s="6"/>
      <c r="BG98" s="6"/>
      <c r="BH98" s="6"/>
      <c r="BI98" s="6"/>
      <c r="BJ98" s="6"/>
      <c r="BK98" s="6">
        <v>35</v>
      </c>
    </row>
    <row r="99" spans="1:71" x14ac:dyDescent="0.3">
      <c r="A99" s="1" t="s">
        <v>438</v>
      </c>
      <c r="B99" s="1" t="s">
        <v>371</v>
      </c>
      <c r="C99" s="1" t="s">
        <v>385</v>
      </c>
      <c r="D99" s="195">
        <v>1.45</v>
      </c>
      <c r="E99" s="195">
        <v>2</v>
      </c>
      <c r="F99" s="6">
        <v>61.02</v>
      </c>
      <c r="G99" s="6">
        <v>17.82</v>
      </c>
      <c r="H99" s="6">
        <v>2.9</v>
      </c>
      <c r="I99" s="6">
        <v>2.66</v>
      </c>
      <c r="J99" s="6">
        <f t="shared" si="10"/>
        <v>5.2694200000000002</v>
      </c>
      <c r="K99" s="6">
        <v>0.06</v>
      </c>
      <c r="L99" s="6">
        <v>2.78</v>
      </c>
      <c r="M99" s="6">
        <v>6.91</v>
      </c>
      <c r="N99" s="6">
        <v>3.24</v>
      </c>
      <c r="O99" s="6">
        <v>0.95</v>
      </c>
      <c r="P99" s="6">
        <v>0.38</v>
      </c>
      <c r="Q99" s="6">
        <v>0.19</v>
      </c>
      <c r="R99" s="6">
        <v>1.36</v>
      </c>
      <c r="S99" s="6">
        <f t="shared" si="7"/>
        <v>99.97941999999999</v>
      </c>
      <c r="T99" s="6">
        <f t="shared" si="8"/>
        <v>1.0431654676258992</v>
      </c>
      <c r="U99" s="6">
        <v>240</v>
      </c>
      <c r="V99" s="6"/>
      <c r="W99" s="6"/>
      <c r="X99" s="6">
        <v>12</v>
      </c>
      <c r="Y99" s="6">
        <v>17</v>
      </c>
      <c r="Z99" s="6"/>
      <c r="AA99" s="6"/>
      <c r="AB99" s="6">
        <v>54</v>
      </c>
      <c r="AC99" s="6"/>
      <c r="AD99" s="6"/>
      <c r="AE99" s="6"/>
      <c r="AF99" s="6"/>
      <c r="AG99" s="6"/>
      <c r="AH99" s="6"/>
      <c r="AI99" s="6"/>
      <c r="AJ99" s="6">
        <v>5</v>
      </c>
      <c r="AK99" s="6"/>
      <c r="AL99" s="6"/>
      <c r="AM99" s="6"/>
      <c r="AN99" s="6">
        <v>1</v>
      </c>
      <c r="AO99" s="6"/>
      <c r="AP99" s="6">
        <v>4</v>
      </c>
      <c r="AQ99" s="6">
        <v>3</v>
      </c>
      <c r="AR99" s="6"/>
      <c r="AS99" s="6">
        <v>16</v>
      </c>
      <c r="AT99" s="6"/>
      <c r="AU99" s="6"/>
      <c r="AV99" s="6"/>
      <c r="AW99" s="6"/>
      <c r="AX99" s="6">
        <v>563</v>
      </c>
      <c r="AY99" s="6"/>
      <c r="AZ99" s="6"/>
      <c r="BA99" s="6">
        <v>3</v>
      </c>
      <c r="BB99" s="6">
        <f t="shared" si="9"/>
        <v>2278.0408848390384</v>
      </c>
      <c r="BC99" s="6"/>
      <c r="BD99" s="6"/>
      <c r="BE99" s="6">
        <v>1</v>
      </c>
      <c r="BF99" s="6">
        <v>134</v>
      </c>
      <c r="BG99" s="6"/>
      <c r="BH99" s="6">
        <v>15</v>
      </c>
      <c r="BI99" s="6"/>
      <c r="BJ99" s="6">
        <v>48</v>
      </c>
      <c r="BK99" s="6">
        <v>52</v>
      </c>
      <c r="BL99" s="6">
        <f>BA99/AJ99</f>
        <v>0.6</v>
      </c>
      <c r="BR99" s="6">
        <v>48</v>
      </c>
      <c r="BS99" s="6">
        <v>0.2</v>
      </c>
    </row>
    <row r="100" spans="1:71" x14ac:dyDescent="0.3">
      <c r="A100" s="1" t="s">
        <v>437</v>
      </c>
      <c r="B100" s="1" t="s">
        <v>371</v>
      </c>
      <c r="C100" s="1" t="s">
        <v>385</v>
      </c>
      <c r="D100" s="195">
        <v>1.45</v>
      </c>
      <c r="E100" s="195">
        <v>2</v>
      </c>
      <c r="F100" s="6">
        <v>61.07</v>
      </c>
      <c r="G100" s="6">
        <v>17.29</v>
      </c>
      <c r="H100" s="6">
        <v>2.81</v>
      </c>
      <c r="I100" s="6">
        <v>2.85</v>
      </c>
      <c r="J100" s="6">
        <f t="shared" si="10"/>
        <v>5.3784380000000001</v>
      </c>
      <c r="K100" s="6">
        <v>0.12</v>
      </c>
      <c r="L100" s="6">
        <v>2.71</v>
      </c>
      <c r="M100" s="6">
        <v>6.85</v>
      </c>
      <c r="N100" s="6">
        <v>3.65</v>
      </c>
      <c r="O100" s="6">
        <v>1.1599999999999999</v>
      </c>
      <c r="P100" s="6">
        <v>0.38</v>
      </c>
      <c r="Q100" s="6">
        <v>0.09</v>
      </c>
      <c r="R100" s="6">
        <v>0.99</v>
      </c>
      <c r="S100" s="6">
        <f t="shared" si="7"/>
        <v>99.688438000000005</v>
      </c>
      <c r="T100" s="6">
        <f t="shared" si="8"/>
        <v>1.03690036900369</v>
      </c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>
        <f t="shared" si="9"/>
        <v>2278.0408848390384</v>
      </c>
      <c r="BC100" s="6"/>
      <c r="BD100" s="6"/>
      <c r="BE100" s="6"/>
      <c r="BF100" s="6"/>
      <c r="BG100" s="6"/>
      <c r="BH100" s="6"/>
      <c r="BI100" s="6"/>
      <c r="BJ100" s="6"/>
      <c r="BK100" s="6"/>
    </row>
    <row r="101" spans="1:71" x14ac:dyDescent="0.3">
      <c r="A101" s="1" t="s">
        <v>436</v>
      </c>
      <c r="B101" s="1" t="s">
        <v>371</v>
      </c>
      <c r="C101" s="1" t="s">
        <v>385</v>
      </c>
      <c r="D101" s="195">
        <v>1.45</v>
      </c>
      <c r="E101" s="195">
        <v>2</v>
      </c>
      <c r="F101" s="6">
        <v>61.8</v>
      </c>
      <c r="G101" s="6">
        <v>17.100000000000001</v>
      </c>
      <c r="H101" s="6">
        <v>1.85</v>
      </c>
      <c r="I101" s="6">
        <v>3.9</v>
      </c>
      <c r="J101" s="6">
        <f t="shared" si="10"/>
        <v>5.5646300000000002</v>
      </c>
      <c r="K101" s="6">
        <v>0.13</v>
      </c>
      <c r="L101" s="6">
        <v>2.36</v>
      </c>
      <c r="M101" s="6">
        <v>6.93</v>
      </c>
      <c r="N101" s="6">
        <v>3.22</v>
      </c>
      <c r="O101" s="6">
        <v>1.1200000000000001</v>
      </c>
      <c r="P101" s="6">
        <v>0.39</v>
      </c>
      <c r="Q101" s="6">
        <v>0.15</v>
      </c>
      <c r="R101" s="6">
        <v>0.49</v>
      </c>
      <c r="S101" s="6">
        <f t="shared" si="7"/>
        <v>99.254629999999977</v>
      </c>
      <c r="T101" s="6">
        <f t="shared" si="8"/>
        <v>0.78389830508474589</v>
      </c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>
        <f t="shared" si="9"/>
        <v>2337.9893291769081</v>
      </c>
      <c r="BC101" s="6"/>
      <c r="BD101" s="6"/>
      <c r="BE101" s="6"/>
      <c r="BF101" s="6"/>
      <c r="BG101" s="6"/>
      <c r="BH101" s="6"/>
      <c r="BI101" s="6"/>
      <c r="BJ101" s="6"/>
      <c r="BK101" s="6">
        <v>45</v>
      </c>
    </row>
    <row r="102" spans="1:71" x14ac:dyDescent="0.3">
      <c r="A102" s="1" t="s">
        <v>435</v>
      </c>
      <c r="B102" s="1" t="s">
        <v>371</v>
      </c>
      <c r="C102" s="1" t="s">
        <v>385</v>
      </c>
      <c r="D102" s="195">
        <v>1.45</v>
      </c>
      <c r="E102" s="195">
        <v>2</v>
      </c>
      <c r="F102" s="6">
        <v>61.82</v>
      </c>
      <c r="G102" s="6">
        <v>16.87</v>
      </c>
      <c r="H102" s="6">
        <v>2.83</v>
      </c>
      <c r="I102" s="6">
        <v>3.02</v>
      </c>
      <c r="J102" s="6">
        <f t="shared" si="10"/>
        <v>5.5664340000000001</v>
      </c>
      <c r="K102" s="6">
        <v>0.16</v>
      </c>
      <c r="L102" s="6">
        <v>3.23</v>
      </c>
      <c r="M102" s="6">
        <v>7</v>
      </c>
      <c r="N102" s="6">
        <v>3.06</v>
      </c>
      <c r="O102" s="6">
        <v>0.66</v>
      </c>
      <c r="P102" s="6">
        <v>0.41</v>
      </c>
      <c r="Q102" s="6">
        <v>0.16</v>
      </c>
      <c r="R102" s="6">
        <v>1.1200000000000001</v>
      </c>
      <c r="S102" s="6">
        <f t="shared" si="7"/>
        <v>100.056434</v>
      </c>
      <c r="T102" s="6">
        <f t="shared" si="8"/>
        <v>0.87616099071207432</v>
      </c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>
        <f t="shared" si="9"/>
        <v>2457.8862178526465</v>
      </c>
      <c r="BC102" s="6"/>
      <c r="BD102" s="6"/>
      <c r="BE102" s="6"/>
      <c r="BF102" s="6"/>
      <c r="BG102" s="6"/>
      <c r="BH102" s="6"/>
      <c r="BI102" s="6"/>
      <c r="BJ102" s="6"/>
      <c r="BK102" s="6"/>
    </row>
    <row r="103" spans="1:71" x14ac:dyDescent="0.3">
      <c r="A103" s="1" t="s">
        <v>434</v>
      </c>
      <c r="B103" s="1" t="s">
        <v>371</v>
      </c>
      <c r="C103" s="1" t="s">
        <v>385</v>
      </c>
      <c r="D103" s="195">
        <v>1.45</v>
      </c>
      <c r="E103" s="195">
        <v>2</v>
      </c>
      <c r="F103" s="6">
        <v>61.9</v>
      </c>
      <c r="G103" s="6">
        <v>17.2</v>
      </c>
      <c r="H103" s="6">
        <v>1.76</v>
      </c>
      <c r="I103" s="6">
        <v>3.7</v>
      </c>
      <c r="J103" s="6">
        <f t="shared" si="10"/>
        <v>5.2836480000000003</v>
      </c>
      <c r="K103" s="6">
        <v>0.13</v>
      </c>
      <c r="L103" s="6">
        <v>2.35</v>
      </c>
      <c r="M103" s="6">
        <v>6.96</v>
      </c>
      <c r="N103" s="6">
        <v>3.17</v>
      </c>
      <c r="O103" s="6">
        <v>1.23</v>
      </c>
      <c r="P103" s="6">
        <v>0.37</v>
      </c>
      <c r="Q103" s="6">
        <v>0.14000000000000001</v>
      </c>
      <c r="R103" s="6">
        <v>0.72</v>
      </c>
      <c r="S103" s="6">
        <f t="shared" si="7"/>
        <v>99.453647999999987</v>
      </c>
      <c r="T103" s="6">
        <f t="shared" si="8"/>
        <v>0.74893617021276593</v>
      </c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>
        <f t="shared" si="9"/>
        <v>2218.0924405011688</v>
      </c>
      <c r="BC103" s="6"/>
      <c r="BD103" s="6"/>
      <c r="BE103" s="6"/>
      <c r="BF103" s="6"/>
      <c r="BG103" s="6"/>
      <c r="BH103" s="6"/>
      <c r="BI103" s="6"/>
      <c r="BJ103" s="6"/>
      <c r="BK103" s="6">
        <v>50</v>
      </c>
    </row>
    <row r="104" spans="1:71" x14ac:dyDescent="0.3">
      <c r="A104" s="1" t="s">
        <v>327</v>
      </c>
      <c r="B104" s="1" t="s">
        <v>370</v>
      </c>
      <c r="C104" s="1" t="s">
        <v>402</v>
      </c>
      <c r="D104" s="195">
        <v>1.45</v>
      </c>
      <c r="E104" s="195">
        <v>2</v>
      </c>
      <c r="F104" s="6">
        <v>64.02</v>
      </c>
      <c r="G104" s="6">
        <v>16.75</v>
      </c>
      <c r="H104" s="6">
        <v>2.64</v>
      </c>
      <c r="I104" s="6">
        <v>2.04</v>
      </c>
      <c r="J104" s="6">
        <f t="shared" si="10"/>
        <v>4.4154720000000003</v>
      </c>
      <c r="K104" s="6">
        <v>0.11</v>
      </c>
      <c r="L104" s="6">
        <v>2.13</v>
      </c>
      <c r="M104" s="6">
        <v>5.68</v>
      </c>
      <c r="N104" s="6">
        <v>3.63</v>
      </c>
      <c r="O104" s="6">
        <v>1.25</v>
      </c>
      <c r="P104" s="6">
        <v>0.37</v>
      </c>
      <c r="Q104" s="6">
        <v>0.13</v>
      </c>
      <c r="R104" s="6">
        <v>0.71</v>
      </c>
      <c r="S104" s="6">
        <f t="shared" si="7"/>
        <v>99.195471999999981</v>
      </c>
      <c r="T104" s="6">
        <f t="shared" si="8"/>
        <v>1.23943661971831</v>
      </c>
      <c r="U104" s="6">
        <v>351</v>
      </c>
      <c r="V104" s="6"/>
      <c r="W104" s="6"/>
      <c r="X104" s="6"/>
      <c r="Y104" s="6"/>
      <c r="Z104" s="6">
        <v>17</v>
      </c>
      <c r="AA104" s="6"/>
      <c r="AB104" s="6">
        <v>46</v>
      </c>
      <c r="AC104" s="6"/>
      <c r="AD104" s="6"/>
      <c r="AE104" s="6"/>
      <c r="AF104" s="6">
        <v>19</v>
      </c>
      <c r="AG104" s="6"/>
      <c r="AH104" s="6"/>
      <c r="AI104" s="6"/>
      <c r="AJ104" s="6"/>
      <c r="AK104" s="6"/>
      <c r="AL104" s="6"/>
      <c r="AM104" s="6"/>
      <c r="AO104" s="6"/>
      <c r="AP104" s="6">
        <v>18</v>
      </c>
      <c r="AQ104" s="6"/>
      <c r="AR104" s="6"/>
      <c r="AS104" s="6">
        <v>27</v>
      </c>
      <c r="AT104" s="6"/>
      <c r="AU104" s="6"/>
      <c r="AV104" s="6"/>
      <c r="AW104" s="6"/>
      <c r="AX104" s="6">
        <v>652</v>
      </c>
      <c r="AY104" s="6"/>
      <c r="AZ104" s="6"/>
      <c r="BA104" s="6"/>
      <c r="BB104" s="6">
        <f t="shared" si="9"/>
        <v>2218.0924405011688</v>
      </c>
      <c r="BC104" s="6"/>
      <c r="BD104" s="6"/>
      <c r="BE104" s="6">
        <v>2</v>
      </c>
      <c r="BF104" s="6">
        <v>91</v>
      </c>
      <c r="BG104" s="6"/>
      <c r="BH104" s="6">
        <v>13</v>
      </c>
      <c r="BI104" s="6"/>
      <c r="BJ104" s="6">
        <v>45</v>
      </c>
      <c r="BK104" s="6">
        <v>63</v>
      </c>
    </row>
    <row r="105" spans="1:71" x14ac:dyDescent="0.3">
      <c r="A105" s="2" t="s">
        <v>327</v>
      </c>
      <c r="B105" s="1" t="s">
        <v>370</v>
      </c>
      <c r="C105" s="1" t="s">
        <v>1248</v>
      </c>
      <c r="D105" s="195">
        <v>1.45</v>
      </c>
      <c r="E105" s="195">
        <v>2</v>
      </c>
      <c r="F105" s="6">
        <v>64.37</v>
      </c>
      <c r="G105" s="6">
        <v>17.149999999999999</v>
      </c>
      <c r="H105" s="6">
        <v>4.4349999999999996</v>
      </c>
      <c r="I105" s="6"/>
      <c r="J105" s="6">
        <f t="shared" si="10"/>
        <v>3.9906129999999997</v>
      </c>
      <c r="K105" s="6">
        <v>9.8100000000000007E-2</v>
      </c>
      <c r="L105" s="6">
        <v>1.964</v>
      </c>
      <c r="M105" s="6">
        <v>5.7720000000000002</v>
      </c>
      <c r="N105" s="6">
        <v>3.62</v>
      </c>
      <c r="O105" s="6">
        <v>1.399</v>
      </c>
      <c r="P105" s="6">
        <v>0.32119999999999999</v>
      </c>
      <c r="Q105" s="6">
        <v>0.17499999999999999</v>
      </c>
      <c r="R105" s="6">
        <v>0.52</v>
      </c>
      <c r="S105" s="6">
        <f t="shared" si="7"/>
        <v>99.379913000000016</v>
      </c>
      <c r="T105" s="6">
        <f t="shared" si="8"/>
        <v>2.2581466395112013</v>
      </c>
      <c r="U105" s="6">
        <v>403.8</v>
      </c>
      <c r="V105" s="6"/>
      <c r="W105" s="6"/>
      <c r="X105" s="6">
        <v>12.99</v>
      </c>
      <c r="Y105" s="6">
        <v>10.07</v>
      </c>
      <c r="Z105" s="6">
        <v>13.14</v>
      </c>
      <c r="AA105" s="6">
        <v>0.34549999999999997</v>
      </c>
      <c r="AB105" s="6">
        <v>45.84</v>
      </c>
      <c r="AC105" s="6">
        <v>1.506</v>
      </c>
      <c r="AD105" s="6">
        <v>0.95650000000000002</v>
      </c>
      <c r="AE105" s="6">
        <v>0.51300000000000001</v>
      </c>
      <c r="AF105" s="6">
        <v>14.9</v>
      </c>
      <c r="AG105" s="6">
        <v>1.4279999999999999</v>
      </c>
      <c r="AH105" s="6">
        <v>0.18790000000000001</v>
      </c>
      <c r="AI105" s="6">
        <v>0.32019999999999998</v>
      </c>
      <c r="AJ105" s="6">
        <v>6.202</v>
      </c>
      <c r="AK105" s="6">
        <v>9.0190000000000001</v>
      </c>
      <c r="AL105" s="6">
        <v>0.1489</v>
      </c>
      <c r="AM105" s="6">
        <v>0.29580000000000001</v>
      </c>
      <c r="AN105" s="6">
        <v>1.0089999999999999</v>
      </c>
      <c r="AO105" s="6">
        <v>6.7990000000000004</v>
      </c>
      <c r="AP105" s="6">
        <v>6.7220000000000004</v>
      </c>
      <c r="AQ105" s="6">
        <v>2.831</v>
      </c>
      <c r="AR105" s="6">
        <v>1.6659999999999999</v>
      </c>
      <c r="AS105" s="6">
        <v>26.77</v>
      </c>
      <c r="AT105" s="6">
        <v>1.6219999999999998E-2</v>
      </c>
      <c r="AU105" s="6">
        <v>10.119999999999999</v>
      </c>
      <c r="AV105" s="6">
        <v>1.4950000000000001</v>
      </c>
      <c r="AW105" s="6">
        <v>0.36449999999999999</v>
      </c>
      <c r="AX105" s="6">
        <v>641.20000000000005</v>
      </c>
      <c r="AY105" s="6">
        <v>6.4150000000000013E-2</v>
      </c>
      <c r="AZ105" s="6">
        <v>0.2346</v>
      </c>
      <c r="BA105" s="6">
        <v>1.0920000000000001</v>
      </c>
      <c r="BB105" s="6">
        <f t="shared" si="9"/>
        <v>1925.5440321323661</v>
      </c>
      <c r="BC105" s="6">
        <v>0.1429</v>
      </c>
      <c r="BD105" s="6">
        <v>0.1459</v>
      </c>
      <c r="BE105" s="6">
        <v>0.41860000000000003</v>
      </c>
      <c r="BF105" s="6">
        <v>107.3</v>
      </c>
      <c r="BG105" s="6">
        <v>0.1933</v>
      </c>
      <c r="BH105" s="6">
        <v>8.5619999999999994</v>
      </c>
      <c r="BI105" s="6">
        <v>0.9929</v>
      </c>
      <c r="BJ105" s="6">
        <v>36.97</v>
      </c>
      <c r="BK105" s="6">
        <v>62.3</v>
      </c>
      <c r="BL105" s="6">
        <f t="shared" ref="BL105:BL111" si="11">BA105/AJ105</f>
        <v>0.1760722347629797</v>
      </c>
      <c r="BM105" s="6">
        <f>AC105/BI105/1.49</f>
        <v>1.0179658123008934</v>
      </c>
      <c r="BN105" s="6">
        <f>AJ105/AV105/1.55</f>
        <v>2.6764483763081235</v>
      </c>
      <c r="BO105" s="6">
        <v>4.4937763154367234</v>
      </c>
      <c r="BP105" s="6">
        <v>3.6341356967804748</v>
      </c>
      <c r="BQ105" s="6">
        <v>1.070863896578345</v>
      </c>
      <c r="BR105" s="6">
        <v>65.108029667849081</v>
      </c>
      <c r="BS105" s="6">
        <v>0.16268945501451143</v>
      </c>
    </row>
    <row r="106" spans="1:71" x14ac:dyDescent="0.3">
      <c r="A106" s="2" t="s">
        <v>48</v>
      </c>
      <c r="B106" s="1" t="s">
        <v>370</v>
      </c>
      <c r="C106" s="1" t="s">
        <v>1248</v>
      </c>
      <c r="D106" s="195">
        <v>1.45</v>
      </c>
      <c r="E106" s="195">
        <v>2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>
        <v>332.7</v>
      </c>
      <c r="V106" s="6"/>
      <c r="W106" s="6">
        <v>6.4090000000000008E-2</v>
      </c>
      <c r="X106" s="6">
        <v>13.63</v>
      </c>
      <c r="Y106" s="6">
        <v>10.29</v>
      </c>
      <c r="Z106" s="6">
        <v>11.12</v>
      </c>
      <c r="AA106" s="6">
        <v>0.61670000000000003</v>
      </c>
      <c r="AB106" s="6">
        <v>8.5180000000000007</v>
      </c>
      <c r="AC106" s="6">
        <v>1.6739999999999999</v>
      </c>
      <c r="AD106" s="6">
        <v>1.0340199999999999</v>
      </c>
      <c r="AE106" s="6">
        <v>0.51290000000000002</v>
      </c>
      <c r="AF106" s="6">
        <v>24.5</v>
      </c>
      <c r="AG106" s="6">
        <v>1.573</v>
      </c>
      <c r="AH106" s="6">
        <v>0.19950000000000001</v>
      </c>
      <c r="AI106" s="6">
        <v>0.3493</v>
      </c>
      <c r="AJ106" s="6">
        <v>6.7249999999999996</v>
      </c>
      <c r="AK106" s="6">
        <v>6.8419999999999996</v>
      </c>
      <c r="AL106" s="6">
        <v>0.158</v>
      </c>
      <c r="AM106" s="6">
        <v>0.80929999999999991</v>
      </c>
      <c r="AN106" s="6">
        <v>0.97010000000000007</v>
      </c>
      <c r="AO106" s="6">
        <v>7.2690000000000001</v>
      </c>
      <c r="AP106" s="6">
        <v>6.548</v>
      </c>
      <c r="AQ106" s="6">
        <v>2.4209999999999998</v>
      </c>
      <c r="AR106" s="6">
        <v>1.7689999999999999</v>
      </c>
      <c r="AS106" s="6">
        <v>21.29</v>
      </c>
      <c r="AT106" s="6">
        <v>4.8430000000000001E-2</v>
      </c>
      <c r="AU106" s="6">
        <v>10.7</v>
      </c>
      <c r="AV106" s="6">
        <v>1.601</v>
      </c>
      <c r="AW106" s="6">
        <v>0.40210000000000001</v>
      </c>
      <c r="AX106" s="6">
        <v>642</v>
      </c>
      <c r="AY106" s="6">
        <v>5.543E-2</v>
      </c>
      <c r="AZ106" s="6">
        <v>0.25419999999999998</v>
      </c>
      <c r="BA106" s="6">
        <v>0.48299999999999998</v>
      </c>
      <c r="BB106" s="6">
        <f t="shared" si="9"/>
        <v>0</v>
      </c>
      <c r="BC106" s="6">
        <v>0.13240000000000002</v>
      </c>
      <c r="BD106" s="6">
        <v>0.1545</v>
      </c>
      <c r="BE106" s="6">
        <v>0.2833</v>
      </c>
      <c r="BF106" s="6">
        <v>106.1</v>
      </c>
      <c r="BG106" s="6">
        <v>0.15890000000000001</v>
      </c>
      <c r="BH106" s="6">
        <v>9.44</v>
      </c>
      <c r="BI106" s="6">
        <v>1.071</v>
      </c>
      <c r="BJ106" s="6">
        <v>41.06</v>
      </c>
      <c r="BK106" s="6">
        <v>51.9</v>
      </c>
      <c r="BL106" s="6">
        <f t="shared" si="11"/>
        <v>7.1821561338289958E-2</v>
      </c>
      <c r="BM106" s="6">
        <f>AC106/BI106/1.49</f>
        <v>1.0490102081100896</v>
      </c>
      <c r="BN106" s="6">
        <f>AJ106/AV106/1.55</f>
        <v>2.7099997985130257</v>
      </c>
      <c r="BO106" s="6">
        <v>4.5173944877711278</v>
      </c>
      <c r="BP106" s="6">
        <v>3.5351177508040257</v>
      </c>
      <c r="BQ106" s="6">
        <v>0.98576701860925464</v>
      </c>
      <c r="BR106" s="6">
        <v>49.47211895910781</v>
      </c>
      <c r="BS106" s="6">
        <v>0.14425278810408923</v>
      </c>
    </row>
    <row r="107" spans="1:71" x14ac:dyDescent="0.3">
      <c r="A107" s="2" t="s">
        <v>433</v>
      </c>
      <c r="B107" s="1" t="s">
        <v>370</v>
      </c>
      <c r="C107" s="1" t="s">
        <v>397</v>
      </c>
      <c r="D107" s="195">
        <v>1.45</v>
      </c>
      <c r="E107" s="195">
        <v>2</v>
      </c>
      <c r="F107" s="6">
        <v>62.53</v>
      </c>
      <c r="G107" s="6">
        <v>17.14</v>
      </c>
      <c r="H107" s="6">
        <v>4.72</v>
      </c>
      <c r="I107" s="6"/>
      <c r="J107" s="6">
        <f t="shared" si="10"/>
        <v>4.2470559999999997</v>
      </c>
      <c r="K107" s="6">
        <v>0.11</v>
      </c>
      <c r="L107" s="6">
        <v>2.44</v>
      </c>
      <c r="M107" s="6">
        <v>6.35</v>
      </c>
      <c r="N107" s="6">
        <v>3.65</v>
      </c>
      <c r="O107" s="6">
        <v>1.44</v>
      </c>
      <c r="P107" s="6">
        <v>0.36</v>
      </c>
      <c r="Q107" s="6">
        <v>0.09</v>
      </c>
      <c r="R107" s="6">
        <v>0.31</v>
      </c>
      <c r="S107" s="6">
        <f t="shared" si="7"/>
        <v>98.667056000000002</v>
      </c>
      <c r="T107" s="6">
        <f t="shared" ref="T107:T127" si="12">H107/L107</f>
        <v>1.9344262295081966</v>
      </c>
      <c r="U107" s="6">
        <v>354.5</v>
      </c>
      <c r="W107" s="6"/>
      <c r="X107" s="6">
        <v>12.6</v>
      </c>
      <c r="Y107" s="6">
        <v>12.7</v>
      </c>
      <c r="Z107" s="6">
        <v>23.6</v>
      </c>
      <c r="AA107" s="6"/>
      <c r="AB107" s="6">
        <v>10.9</v>
      </c>
      <c r="AC107" s="6"/>
      <c r="AD107" s="6"/>
      <c r="AE107" s="6"/>
      <c r="AF107" s="6">
        <v>16.2</v>
      </c>
      <c r="AG107" s="6"/>
      <c r="AH107" s="6"/>
      <c r="AI107" s="6"/>
      <c r="AJ107" s="6">
        <v>6.8</v>
      </c>
      <c r="AK107" s="6"/>
      <c r="AL107" s="6"/>
      <c r="AM107" s="6">
        <v>0.7</v>
      </c>
      <c r="AN107" s="6">
        <v>1.1000000000000001</v>
      </c>
      <c r="AO107" s="6">
        <v>8.5</v>
      </c>
      <c r="AP107" s="6">
        <v>5.5</v>
      </c>
      <c r="AQ107" s="6">
        <v>2.1</v>
      </c>
      <c r="AR107" s="6"/>
      <c r="AS107" s="6">
        <v>27</v>
      </c>
      <c r="AT107" s="6"/>
      <c r="AU107" s="6">
        <v>14.3</v>
      </c>
      <c r="AV107" s="6"/>
      <c r="AW107" s="6"/>
      <c r="AX107" s="6">
        <v>571.5</v>
      </c>
      <c r="AY107" s="6"/>
      <c r="AZ107" s="6"/>
      <c r="BA107" s="6">
        <v>1</v>
      </c>
      <c r="BB107" s="6">
        <f t="shared" ref="BB107:BB127" si="13">SUM((P107/1.6681)*10000)</f>
        <v>2158.1439961632996</v>
      </c>
      <c r="BC107" s="6"/>
      <c r="BD107" s="6"/>
      <c r="BE107" s="6">
        <v>1.7</v>
      </c>
      <c r="BF107" s="6">
        <v>131.69999999999999</v>
      </c>
      <c r="BG107" s="6"/>
      <c r="BH107" s="6">
        <v>11.3</v>
      </c>
      <c r="BI107" s="6"/>
      <c r="BJ107" s="6">
        <v>34.700000000000003</v>
      </c>
      <c r="BK107" s="6">
        <v>49.6</v>
      </c>
      <c r="BL107" s="6">
        <f t="shared" si="11"/>
        <v>0.14705882352941177</v>
      </c>
      <c r="BR107" s="6">
        <v>52.132352941176471</v>
      </c>
      <c r="BS107" s="6">
        <v>0.16176470588235295</v>
      </c>
    </row>
    <row r="108" spans="1:71" x14ac:dyDescent="0.3">
      <c r="A108" s="2" t="s">
        <v>432</v>
      </c>
      <c r="B108" s="1" t="s">
        <v>370</v>
      </c>
      <c r="C108" s="1" t="s">
        <v>397</v>
      </c>
      <c r="D108" s="195">
        <v>1.45</v>
      </c>
      <c r="E108" s="195">
        <v>2</v>
      </c>
      <c r="F108" s="6">
        <v>62.6</v>
      </c>
      <c r="G108" s="6">
        <v>17.18</v>
      </c>
      <c r="H108" s="6">
        <v>4.97</v>
      </c>
      <c r="I108" s="6"/>
      <c r="J108" s="6">
        <f t="shared" si="10"/>
        <v>4.4720060000000004</v>
      </c>
      <c r="K108" s="6">
        <v>0.1</v>
      </c>
      <c r="L108" s="6">
        <v>2.38</v>
      </c>
      <c r="M108" s="6">
        <v>6.15</v>
      </c>
      <c r="N108" s="6">
        <v>3.65</v>
      </c>
      <c r="O108" s="6">
        <v>1.337</v>
      </c>
      <c r="P108" s="6">
        <v>0.36</v>
      </c>
      <c r="Q108" s="6">
        <v>0.09</v>
      </c>
      <c r="R108" s="6">
        <v>0.55000000000000004</v>
      </c>
      <c r="S108" s="6">
        <f t="shared" si="7"/>
        <v>98.869006000000013</v>
      </c>
      <c r="T108" s="6">
        <f t="shared" si="12"/>
        <v>2.0882352941176472</v>
      </c>
      <c r="U108" s="6">
        <v>322.10000000000002</v>
      </c>
      <c r="W108" s="6"/>
      <c r="X108" s="6">
        <v>11.4</v>
      </c>
      <c r="Y108" s="6">
        <v>12.1</v>
      </c>
      <c r="Z108" s="6">
        <v>17.899999999999999</v>
      </c>
      <c r="AA108" s="6"/>
      <c r="AB108" s="6">
        <v>8.1999999999999993</v>
      </c>
      <c r="AC108" s="6"/>
      <c r="AD108" s="6"/>
      <c r="AE108" s="6"/>
      <c r="AF108" s="6">
        <v>15</v>
      </c>
      <c r="AG108" s="6"/>
      <c r="AH108" s="6"/>
      <c r="AI108" s="6"/>
      <c r="AJ108" s="6">
        <v>5.6</v>
      </c>
      <c r="AK108" s="6"/>
      <c r="AL108" s="6"/>
      <c r="AM108" s="6">
        <v>0.9</v>
      </c>
      <c r="AN108" s="6">
        <v>1.3</v>
      </c>
      <c r="AO108" s="6">
        <v>7.3</v>
      </c>
      <c r="AP108" s="6">
        <v>4.3</v>
      </c>
      <c r="AQ108" s="6">
        <v>1.6</v>
      </c>
      <c r="AR108" s="6"/>
      <c r="AS108" s="6">
        <v>26.1</v>
      </c>
      <c r="AT108" s="6"/>
      <c r="AU108" s="6">
        <v>15.6</v>
      </c>
      <c r="AV108" s="6"/>
      <c r="AW108" s="6"/>
      <c r="AX108" s="6">
        <v>560.20000000000005</v>
      </c>
      <c r="AY108" s="6"/>
      <c r="AZ108" s="6"/>
      <c r="BA108" s="6">
        <v>0.7</v>
      </c>
      <c r="BB108" s="6">
        <f t="shared" si="13"/>
        <v>2158.1439961632996</v>
      </c>
      <c r="BC108" s="6"/>
      <c r="BD108" s="6"/>
      <c r="BE108" s="6">
        <v>1.4</v>
      </c>
      <c r="BF108" s="6">
        <v>129.69999999999999</v>
      </c>
      <c r="BG108" s="6"/>
      <c r="BH108" s="6">
        <v>11.1</v>
      </c>
      <c r="BI108" s="6"/>
      <c r="BJ108" s="6">
        <v>34.299999999999997</v>
      </c>
      <c r="BK108" s="6">
        <v>49.8</v>
      </c>
      <c r="BL108" s="6">
        <f t="shared" si="11"/>
        <v>0.125</v>
      </c>
      <c r="BR108" s="6">
        <v>57.517857142857153</v>
      </c>
      <c r="BS108" s="6">
        <v>0.23214285714285718</v>
      </c>
    </row>
    <row r="109" spans="1:71" x14ac:dyDescent="0.3">
      <c r="A109" s="2" t="s">
        <v>431</v>
      </c>
      <c r="B109" s="1" t="s">
        <v>370</v>
      </c>
      <c r="C109" s="1" t="s">
        <v>397</v>
      </c>
      <c r="D109" s="195">
        <v>1.45</v>
      </c>
      <c r="E109" s="195">
        <v>2</v>
      </c>
      <c r="F109" s="6">
        <v>61.37</v>
      </c>
      <c r="G109" s="6">
        <v>17.14</v>
      </c>
      <c r="H109" s="6">
        <v>4.8099999999999996</v>
      </c>
      <c r="I109" s="6"/>
      <c r="J109" s="6">
        <f t="shared" si="10"/>
        <v>4.3280380000000003</v>
      </c>
      <c r="K109" s="6">
        <v>0.23</v>
      </c>
      <c r="L109" s="6">
        <v>2.36</v>
      </c>
      <c r="M109" s="6">
        <v>6.35</v>
      </c>
      <c r="N109" s="6">
        <v>3.47</v>
      </c>
      <c r="O109" s="6">
        <v>0.87</v>
      </c>
      <c r="P109" s="6">
        <v>0.37</v>
      </c>
      <c r="Q109" s="6">
        <v>0.09</v>
      </c>
      <c r="R109" s="6">
        <v>1.61</v>
      </c>
      <c r="S109" s="6">
        <f t="shared" si="7"/>
        <v>98.188038000000006</v>
      </c>
      <c r="T109" s="6">
        <f t="shared" si="12"/>
        <v>2.0381355932203391</v>
      </c>
      <c r="U109" s="6">
        <v>265.89999999999998</v>
      </c>
      <c r="W109" s="6"/>
      <c r="X109" s="6">
        <v>10.6</v>
      </c>
      <c r="Y109" s="6">
        <v>11.8</v>
      </c>
      <c r="Z109" s="6">
        <v>24.8</v>
      </c>
      <c r="AA109" s="6"/>
      <c r="AB109" s="6">
        <v>11.1</v>
      </c>
      <c r="AC109" s="6"/>
      <c r="AD109" s="6"/>
      <c r="AE109" s="6"/>
      <c r="AF109" s="6">
        <v>15.8</v>
      </c>
      <c r="AG109" s="6"/>
      <c r="AH109" s="6"/>
      <c r="AI109" s="6"/>
      <c r="AJ109" s="6">
        <v>7.4</v>
      </c>
      <c r="AK109" s="6"/>
      <c r="AL109" s="6"/>
      <c r="AM109" s="6">
        <v>1</v>
      </c>
      <c r="AN109" s="6">
        <v>1</v>
      </c>
      <c r="AO109" s="6">
        <v>7.2</v>
      </c>
      <c r="AP109" s="6">
        <v>5</v>
      </c>
      <c r="AQ109" s="6">
        <v>5.7</v>
      </c>
      <c r="AR109" s="6"/>
      <c r="AS109" s="6">
        <v>13.9</v>
      </c>
      <c r="AT109" s="6"/>
      <c r="AU109" s="6">
        <v>15.4</v>
      </c>
      <c r="AV109" s="6"/>
      <c r="AW109" s="6"/>
      <c r="AX109" s="6">
        <v>571.20000000000005</v>
      </c>
      <c r="AY109" s="6"/>
      <c r="AZ109" s="6"/>
      <c r="BA109" s="6">
        <v>2.1</v>
      </c>
      <c r="BB109" s="6">
        <f t="shared" si="13"/>
        <v>2218.0924405011688</v>
      </c>
      <c r="BC109" s="6"/>
      <c r="BD109" s="6"/>
      <c r="BE109" s="6">
        <v>1.7</v>
      </c>
      <c r="BF109" s="6">
        <v>145.9</v>
      </c>
      <c r="BG109" s="6"/>
      <c r="BH109" s="6">
        <v>11.5</v>
      </c>
      <c r="BI109" s="6"/>
      <c r="BJ109" s="6">
        <v>65.099999999999994</v>
      </c>
      <c r="BK109" s="6">
        <v>50.2</v>
      </c>
      <c r="BL109" s="6">
        <f t="shared" si="11"/>
        <v>0.28378378378378377</v>
      </c>
      <c r="BR109" s="6">
        <v>35.932432432432428</v>
      </c>
      <c r="BS109" s="6">
        <v>0.13513513513513511</v>
      </c>
    </row>
    <row r="110" spans="1:71" x14ac:dyDescent="0.3">
      <c r="A110" s="2" t="s">
        <v>430</v>
      </c>
      <c r="B110" s="1" t="s">
        <v>370</v>
      </c>
      <c r="C110" s="1" t="s">
        <v>397</v>
      </c>
      <c r="D110" s="195">
        <v>1.45</v>
      </c>
      <c r="E110" s="195">
        <v>2</v>
      </c>
      <c r="F110" s="6">
        <v>62.52</v>
      </c>
      <c r="G110" s="6">
        <v>17.57</v>
      </c>
      <c r="H110" s="6">
        <v>5.17</v>
      </c>
      <c r="I110" s="6"/>
      <c r="J110" s="6">
        <f t="shared" si="10"/>
        <v>4.6519659999999998</v>
      </c>
      <c r="K110" s="6">
        <v>0.1</v>
      </c>
      <c r="L110" s="6">
        <v>2.5099999999999998</v>
      </c>
      <c r="M110" s="6">
        <v>6.32</v>
      </c>
      <c r="N110" s="6">
        <v>3.66</v>
      </c>
      <c r="O110" s="6">
        <v>1.2</v>
      </c>
      <c r="P110" s="6">
        <v>0.37</v>
      </c>
      <c r="Q110" s="6">
        <v>0.1</v>
      </c>
      <c r="R110" s="6">
        <v>0.6</v>
      </c>
      <c r="S110" s="6">
        <f t="shared" si="7"/>
        <v>99.60196599999999</v>
      </c>
      <c r="T110" s="6">
        <f t="shared" si="12"/>
        <v>2.0597609561752988</v>
      </c>
      <c r="U110" s="6">
        <v>328.5</v>
      </c>
      <c r="W110" s="6"/>
      <c r="X110" s="6">
        <v>14.1</v>
      </c>
      <c r="Y110" s="6">
        <v>13.8</v>
      </c>
      <c r="Z110" s="6">
        <v>22</v>
      </c>
      <c r="AA110" s="6"/>
      <c r="AB110" s="6">
        <v>51.9</v>
      </c>
      <c r="AC110" s="6"/>
      <c r="AD110" s="6"/>
      <c r="AE110" s="6"/>
      <c r="AF110" s="6">
        <v>16.5</v>
      </c>
      <c r="AG110" s="6"/>
      <c r="AH110" s="6"/>
      <c r="AI110" s="6"/>
      <c r="AJ110" s="6">
        <v>6.8</v>
      </c>
      <c r="AK110" s="6"/>
      <c r="AL110" s="6"/>
      <c r="AM110" s="6">
        <v>1</v>
      </c>
      <c r="AN110" s="6">
        <v>1.2</v>
      </c>
      <c r="AO110" s="6">
        <v>8.6999999999999993</v>
      </c>
      <c r="AP110" s="6">
        <v>4.5999999999999996</v>
      </c>
      <c r="AQ110" s="6">
        <v>2.4</v>
      </c>
      <c r="AR110" s="6"/>
      <c r="AS110" s="6">
        <v>24.4</v>
      </c>
      <c r="AT110" s="6"/>
      <c r="AU110" s="6">
        <v>17.5</v>
      </c>
      <c r="AV110" s="6"/>
      <c r="AW110" s="6"/>
      <c r="AX110" s="6">
        <v>594</v>
      </c>
      <c r="AY110" s="6"/>
      <c r="AZ110" s="6"/>
      <c r="BA110" s="6">
        <v>1.4</v>
      </c>
      <c r="BB110" s="6">
        <f t="shared" si="13"/>
        <v>2218.0924405011688</v>
      </c>
      <c r="BC110" s="6"/>
      <c r="BD110" s="6"/>
      <c r="BE110" s="6">
        <v>1.4</v>
      </c>
      <c r="BF110" s="6">
        <v>135.9</v>
      </c>
      <c r="BG110" s="6"/>
      <c r="BH110" s="6">
        <v>11.7</v>
      </c>
      <c r="BI110" s="6"/>
      <c r="BJ110" s="6">
        <v>37.799999999999997</v>
      </c>
      <c r="BK110" s="6">
        <v>46.1</v>
      </c>
      <c r="BL110" s="6">
        <f t="shared" si="11"/>
        <v>0.20588235294117646</v>
      </c>
      <c r="BR110" s="6">
        <v>48.308823529411768</v>
      </c>
      <c r="BS110" s="6">
        <v>0.17647058823529413</v>
      </c>
    </row>
    <row r="111" spans="1:71" x14ac:dyDescent="0.3">
      <c r="A111" s="2" t="s">
        <v>429</v>
      </c>
      <c r="B111" s="1" t="s">
        <v>370</v>
      </c>
      <c r="C111" s="1" t="s">
        <v>397</v>
      </c>
      <c r="D111" s="195">
        <v>1.45</v>
      </c>
      <c r="E111" s="195">
        <v>2</v>
      </c>
      <c r="F111" s="6">
        <v>63.34</v>
      </c>
      <c r="G111" s="6">
        <v>16.989999999999998</v>
      </c>
      <c r="H111" s="6">
        <v>4.83</v>
      </c>
      <c r="I111" s="6"/>
      <c r="J111" s="6">
        <f t="shared" si="10"/>
        <v>4.3460340000000004</v>
      </c>
      <c r="K111" s="6">
        <v>0.1</v>
      </c>
      <c r="L111" s="6">
        <v>2.39</v>
      </c>
      <c r="M111" s="6">
        <v>5.85</v>
      </c>
      <c r="N111" s="6">
        <v>3.62</v>
      </c>
      <c r="O111" s="6">
        <v>1.4</v>
      </c>
      <c r="P111" s="6">
        <v>0.36</v>
      </c>
      <c r="Q111" s="6">
        <v>0.09</v>
      </c>
      <c r="R111" s="6">
        <v>0.57999999999999996</v>
      </c>
      <c r="S111" s="6">
        <f t="shared" si="7"/>
        <v>99.066034000000002</v>
      </c>
      <c r="T111" s="6">
        <f t="shared" si="12"/>
        <v>2.02092050209205</v>
      </c>
      <c r="U111" s="6">
        <v>358.1</v>
      </c>
      <c r="W111" s="6"/>
      <c r="X111" s="6">
        <v>11.4</v>
      </c>
      <c r="Y111" s="6">
        <v>13.5</v>
      </c>
      <c r="Z111" s="6">
        <v>23.8</v>
      </c>
      <c r="AA111" s="6"/>
      <c r="AB111" s="6">
        <v>30.9</v>
      </c>
      <c r="AC111" s="6"/>
      <c r="AD111" s="6"/>
      <c r="AE111" s="6"/>
      <c r="AF111" s="6">
        <v>16.100000000000001</v>
      </c>
      <c r="AG111" s="6"/>
      <c r="AH111" s="6"/>
      <c r="AI111" s="6"/>
      <c r="AJ111" s="6">
        <v>6.7</v>
      </c>
      <c r="AK111" s="6"/>
      <c r="AL111" s="6"/>
      <c r="AM111" s="6">
        <v>0.8</v>
      </c>
      <c r="AN111" s="6">
        <v>0.9</v>
      </c>
      <c r="AO111" s="6">
        <v>9.4</v>
      </c>
      <c r="AP111" s="6">
        <v>5.4</v>
      </c>
      <c r="AQ111" s="6">
        <v>2</v>
      </c>
      <c r="AR111" s="6"/>
      <c r="AS111" s="6">
        <v>28.3</v>
      </c>
      <c r="AT111" s="6"/>
      <c r="AU111" s="6">
        <v>16</v>
      </c>
      <c r="AV111" s="6"/>
      <c r="AW111" s="6"/>
      <c r="AX111" s="6">
        <v>557.79999999999995</v>
      </c>
      <c r="AY111" s="6"/>
      <c r="AZ111" s="6"/>
      <c r="BA111" s="6">
        <v>1.6</v>
      </c>
      <c r="BB111" s="6">
        <f t="shared" si="13"/>
        <v>2158.1439961632996</v>
      </c>
      <c r="BC111" s="6"/>
      <c r="BD111" s="6"/>
      <c r="BE111" s="6">
        <v>1.4</v>
      </c>
      <c r="BF111" s="6">
        <v>132.9</v>
      </c>
      <c r="BG111" s="6"/>
      <c r="BH111" s="6">
        <v>12.1</v>
      </c>
      <c r="BI111" s="6"/>
      <c r="BJ111" s="6">
        <v>38</v>
      </c>
      <c r="BK111" s="6">
        <v>51.5</v>
      </c>
      <c r="BL111" s="6">
        <f t="shared" si="11"/>
        <v>0.23880597014925373</v>
      </c>
      <c r="BR111" s="6">
        <v>53.447761194029852</v>
      </c>
      <c r="BS111" s="6">
        <v>0.13432835820895522</v>
      </c>
    </row>
    <row r="112" spans="1:71" x14ac:dyDescent="0.3">
      <c r="A112" s="1" t="s">
        <v>48</v>
      </c>
      <c r="B112" s="1" t="s">
        <v>370</v>
      </c>
      <c r="C112" s="1" t="s">
        <v>385</v>
      </c>
      <c r="D112" s="195">
        <v>1.45</v>
      </c>
      <c r="E112" s="195">
        <v>2</v>
      </c>
      <c r="F112" s="6">
        <v>62.4</v>
      </c>
      <c r="G112" s="6">
        <v>17.21</v>
      </c>
      <c r="H112" s="6">
        <v>2.4</v>
      </c>
      <c r="I112" s="6">
        <v>2.29</v>
      </c>
      <c r="J112" s="6">
        <f t="shared" si="10"/>
        <v>4.4495199999999997</v>
      </c>
      <c r="K112" s="6">
        <v>0.09</v>
      </c>
      <c r="L112" s="6">
        <v>2.15</v>
      </c>
      <c r="M112" s="6">
        <v>6.45</v>
      </c>
      <c r="N112" s="6">
        <v>3.69</v>
      </c>
      <c r="O112" s="6">
        <v>1.18</v>
      </c>
      <c r="P112" s="6">
        <v>0.35</v>
      </c>
      <c r="Q112" s="6">
        <v>0.11</v>
      </c>
      <c r="R112" s="6">
        <v>1.24</v>
      </c>
      <c r="S112" s="6">
        <f t="shared" si="7"/>
        <v>99.319520000000026</v>
      </c>
      <c r="T112" s="6">
        <f t="shared" si="12"/>
        <v>1.1162790697674418</v>
      </c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>
        <f t="shared" si="13"/>
        <v>2098.1955518254299</v>
      </c>
      <c r="BC112" s="6"/>
      <c r="BD112" s="6"/>
      <c r="BE112" s="6"/>
      <c r="BF112" s="6"/>
      <c r="BG112" s="6"/>
      <c r="BH112" s="6"/>
      <c r="BI112" s="6"/>
      <c r="BJ112" s="6"/>
      <c r="BK112" s="6"/>
    </row>
    <row r="113" spans="1:71" x14ac:dyDescent="0.3">
      <c r="A113" s="1" t="s">
        <v>428</v>
      </c>
      <c r="B113" s="1" t="s">
        <v>370</v>
      </c>
      <c r="C113" s="1" t="s">
        <v>385</v>
      </c>
      <c r="D113" s="195">
        <v>1.45</v>
      </c>
      <c r="E113" s="195">
        <v>2</v>
      </c>
      <c r="F113" s="6">
        <v>63.44</v>
      </c>
      <c r="G113" s="6">
        <v>17.09</v>
      </c>
      <c r="H113" s="6">
        <v>2.37</v>
      </c>
      <c r="I113" s="6">
        <v>2.16</v>
      </c>
      <c r="J113" s="6">
        <f t="shared" si="10"/>
        <v>4.2925260000000005</v>
      </c>
      <c r="K113" s="6">
        <v>0.1</v>
      </c>
      <c r="L113" s="6">
        <v>2.27</v>
      </c>
      <c r="M113" s="6">
        <v>5.69</v>
      </c>
      <c r="N113" s="6">
        <v>3.86</v>
      </c>
      <c r="O113" s="6">
        <v>1.25</v>
      </c>
      <c r="P113" s="6">
        <v>0.33</v>
      </c>
      <c r="Q113" s="6">
        <v>0.15</v>
      </c>
      <c r="R113" s="6">
        <v>1</v>
      </c>
      <c r="S113" s="6">
        <f t="shared" si="7"/>
        <v>99.472525999999988</v>
      </c>
      <c r="T113" s="6">
        <f t="shared" si="12"/>
        <v>1.0440528634361235</v>
      </c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>
        <f t="shared" si="13"/>
        <v>1978.2986631496915</v>
      </c>
      <c r="BC113" s="6"/>
      <c r="BD113" s="6"/>
      <c r="BE113" s="6"/>
      <c r="BF113" s="6"/>
      <c r="BG113" s="6"/>
      <c r="BH113" s="6"/>
      <c r="BI113" s="6"/>
      <c r="BJ113" s="6"/>
      <c r="BK113" s="6"/>
    </row>
    <row r="114" spans="1:71" x14ac:dyDescent="0.3">
      <c r="A114" s="1" t="s">
        <v>427</v>
      </c>
      <c r="B114" s="1" t="s">
        <v>370</v>
      </c>
      <c r="C114" s="1" t="s">
        <v>385</v>
      </c>
      <c r="D114" s="195">
        <v>1.45</v>
      </c>
      <c r="E114" s="195">
        <v>2</v>
      </c>
      <c r="F114" s="6">
        <v>64.27</v>
      </c>
      <c r="G114" s="6">
        <v>16.98</v>
      </c>
      <c r="H114" s="6">
        <v>2.2599999999999998</v>
      </c>
      <c r="I114" s="6">
        <v>2</v>
      </c>
      <c r="J114" s="6">
        <f t="shared" si="10"/>
        <v>4.0335479999999997</v>
      </c>
      <c r="K114" s="6">
        <v>0.09</v>
      </c>
      <c r="L114" s="6">
        <v>1.9</v>
      </c>
      <c r="M114" s="6">
        <v>5.69</v>
      </c>
      <c r="N114" s="6">
        <v>3.77</v>
      </c>
      <c r="O114" s="6">
        <v>1.27</v>
      </c>
      <c r="P114" s="6">
        <v>0.33</v>
      </c>
      <c r="Q114" s="6">
        <v>0.12</v>
      </c>
      <c r="R114" s="6">
        <v>1.04</v>
      </c>
      <c r="S114" s="6">
        <f t="shared" si="7"/>
        <v>99.493548000000004</v>
      </c>
      <c r="T114" s="6">
        <f t="shared" si="12"/>
        <v>1.1894736842105262</v>
      </c>
      <c r="U114" s="6">
        <v>384</v>
      </c>
      <c r="V114" s="6"/>
      <c r="W114" s="6"/>
      <c r="X114" s="6"/>
      <c r="Y114" s="6"/>
      <c r="Z114" s="6">
        <v>17</v>
      </c>
      <c r="AA114" s="6"/>
      <c r="AB114" s="6">
        <v>31</v>
      </c>
      <c r="AC114" s="6"/>
      <c r="AD114" s="6"/>
      <c r="AE114" s="6"/>
      <c r="AF114" s="6">
        <v>16</v>
      </c>
      <c r="AG114" s="6"/>
      <c r="AH114" s="6"/>
      <c r="AI114" s="6"/>
      <c r="AJ114" s="6"/>
      <c r="AK114" s="6"/>
      <c r="AL114" s="6"/>
      <c r="AM114" s="6"/>
      <c r="AO114" s="6"/>
      <c r="AP114" s="6">
        <v>14</v>
      </c>
      <c r="AQ114" s="6"/>
      <c r="AR114" s="6"/>
      <c r="AS114" s="6">
        <v>30</v>
      </c>
      <c r="AT114" s="6"/>
      <c r="AU114" s="6"/>
      <c r="AV114" s="6"/>
      <c r="AW114" s="6"/>
      <c r="AX114" s="6">
        <v>651</v>
      </c>
      <c r="AY114" s="6"/>
      <c r="AZ114" s="6"/>
      <c r="BA114" s="6"/>
      <c r="BB114" s="6">
        <f t="shared" si="13"/>
        <v>1978.2986631496915</v>
      </c>
      <c r="BC114" s="6"/>
      <c r="BD114" s="6"/>
      <c r="BE114" s="6"/>
      <c r="BF114" s="6">
        <v>88</v>
      </c>
      <c r="BG114" s="6"/>
      <c r="BH114" s="6">
        <v>12</v>
      </c>
      <c r="BI114" s="6"/>
      <c r="BJ114" s="6">
        <v>38</v>
      </c>
      <c r="BK114" s="6">
        <v>58</v>
      </c>
    </row>
    <row r="115" spans="1:71" x14ac:dyDescent="0.3">
      <c r="A115" s="2" t="s">
        <v>49</v>
      </c>
      <c r="B115" s="1" t="s">
        <v>369</v>
      </c>
      <c r="C115" s="1" t="s">
        <v>1248</v>
      </c>
      <c r="D115" s="195">
        <v>1.45</v>
      </c>
      <c r="E115" s="195">
        <v>2</v>
      </c>
      <c r="F115" s="6">
        <v>62.86</v>
      </c>
      <c r="G115" s="6">
        <v>16.71</v>
      </c>
      <c r="H115" s="6">
        <v>4.3380000000000001</v>
      </c>
      <c r="I115" s="6"/>
      <c r="J115" s="6">
        <f t="shared" si="10"/>
        <v>3.9033324000000005</v>
      </c>
      <c r="K115" s="6">
        <v>0.12230000000000001</v>
      </c>
      <c r="L115" s="6">
        <v>2.0550000000000002</v>
      </c>
      <c r="M115" s="6">
        <v>6.5919999999999996</v>
      </c>
      <c r="N115" s="6">
        <v>4.4779999999999998</v>
      </c>
      <c r="O115" s="6">
        <v>1.7609999999999999</v>
      </c>
      <c r="P115" s="6">
        <v>0.31769999999999998</v>
      </c>
      <c r="Q115" s="6">
        <v>0.18329999999999999</v>
      </c>
      <c r="R115" s="6">
        <v>0.4</v>
      </c>
      <c r="S115" s="6">
        <f t="shared" si="7"/>
        <v>99.382632399999991</v>
      </c>
      <c r="T115" s="6">
        <f t="shared" si="12"/>
        <v>2.1109489051094887</v>
      </c>
      <c r="U115" s="6">
        <v>358</v>
      </c>
      <c r="V115" s="6"/>
      <c r="W115" s="6">
        <v>1.4019999999999999E-2</v>
      </c>
      <c r="X115" s="6">
        <v>14.3</v>
      </c>
      <c r="Y115" s="6">
        <v>8.4009999999999998</v>
      </c>
      <c r="Z115" s="6">
        <v>9.4809999999999999</v>
      </c>
      <c r="AA115" s="6">
        <v>0.41549999999999998</v>
      </c>
      <c r="AB115" s="6">
        <v>14.13</v>
      </c>
      <c r="AC115" s="6">
        <v>1.8460000000000001</v>
      </c>
      <c r="AD115" s="6">
        <v>1.1484799999999999</v>
      </c>
      <c r="AE115" s="6">
        <v>0.50480000000000003</v>
      </c>
      <c r="AF115" s="6">
        <v>16.7</v>
      </c>
      <c r="AG115" s="6">
        <v>1.73</v>
      </c>
      <c r="AH115" s="6">
        <v>0.29510000000000003</v>
      </c>
      <c r="AI115" s="6">
        <v>0.3805</v>
      </c>
      <c r="AJ115" s="6">
        <v>6.9649999999999999</v>
      </c>
      <c r="AK115" s="6">
        <v>6.2370000000000001</v>
      </c>
      <c r="AL115" s="6">
        <v>0.18059999999999998</v>
      </c>
      <c r="AM115" s="6">
        <v>0.65700000000000003</v>
      </c>
      <c r="AN115" s="6">
        <v>1.163</v>
      </c>
      <c r="AO115" s="6">
        <v>7.6550000000000002</v>
      </c>
      <c r="AP115" s="6">
        <v>5.7489999999999997</v>
      </c>
      <c r="AQ115" s="6">
        <v>2.9729999999999999</v>
      </c>
      <c r="AR115" s="6">
        <v>1.853</v>
      </c>
      <c r="AS115" s="6">
        <v>30.8</v>
      </c>
      <c r="AT115" s="6">
        <v>1.9379999999999998E-2</v>
      </c>
      <c r="AU115" s="6">
        <v>9.5269999999999992</v>
      </c>
      <c r="AV115" s="6">
        <v>1.6819999999999999</v>
      </c>
      <c r="AW115" s="6">
        <v>0.40629999999999999</v>
      </c>
      <c r="AX115" s="6">
        <v>565.5</v>
      </c>
      <c r="AY115" s="6">
        <v>9.5010000000000011E-2</v>
      </c>
      <c r="AZ115" s="6">
        <v>0.27610000000000001</v>
      </c>
      <c r="BA115" s="6">
        <v>2.2069999999999999</v>
      </c>
      <c r="BB115" s="6">
        <f t="shared" si="13"/>
        <v>1904.5620766141119</v>
      </c>
      <c r="BC115" s="6">
        <v>0.15090000000000001</v>
      </c>
      <c r="BD115" s="6">
        <v>0.17419999999999999</v>
      </c>
      <c r="BE115" s="6">
        <v>0.73120000000000007</v>
      </c>
      <c r="BF115" s="6">
        <v>83.6</v>
      </c>
      <c r="BG115" s="6">
        <v>6.583E-2</v>
      </c>
      <c r="BH115" s="6">
        <v>10.32</v>
      </c>
      <c r="BI115" s="6">
        <v>1.238</v>
      </c>
      <c r="BJ115" s="6">
        <v>37.89</v>
      </c>
      <c r="BK115" s="6">
        <v>68.5</v>
      </c>
      <c r="BL115" s="6">
        <f>BA115/AJ115</f>
        <v>0.31687006460875805</v>
      </c>
      <c r="BM115" s="6">
        <f>AC115/BI115/1.49</f>
        <v>1.000748121564333</v>
      </c>
      <c r="BN115" s="6">
        <f>AJ115/AV115/1.55</f>
        <v>2.6715507652180586</v>
      </c>
      <c r="BO115" s="6">
        <v>4.0474889878081379</v>
      </c>
      <c r="BP115" s="6">
        <v>3.2085801471908098</v>
      </c>
      <c r="BQ115" s="6">
        <v>0.90257834751117849</v>
      </c>
      <c r="BR115" s="6">
        <v>51.399856424982055</v>
      </c>
      <c r="BS115" s="6">
        <v>0.16697774587221825</v>
      </c>
    </row>
    <row r="116" spans="1:71" x14ac:dyDescent="0.3">
      <c r="A116" s="2" t="s">
        <v>326</v>
      </c>
      <c r="B116" s="1" t="s">
        <v>369</v>
      </c>
      <c r="C116" s="1" t="s">
        <v>1248</v>
      </c>
      <c r="D116" s="195">
        <v>1.45</v>
      </c>
      <c r="E116" s="195">
        <v>2</v>
      </c>
      <c r="F116" s="6">
        <v>64.19</v>
      </c>
      <c r="G116" s="6">
        <v>16.989999999999998</v>
      </c>
      <c r="H116" s="6">
        <v>4.4089999999999998</v>
      </c>
      <c r="I116" s="6"/>
      <c r="J116" s="6">
        <f t="shared" si="10"/>
        <v>3.9672182</v>
      </c>
      <c r="K116" s="6">
        <v>0.10589999999999999</v>
      </c>
      <c r="L116" s="6">
        <v>1.996</v>
      </c>
      <c r="M116" s="6">
        <v>5.984</v>
      </c>
      <c r="N116" s="6">
        <v>3.9249999999999998</v>
      </c>
      <c r="O116" s="6">
        <v>1.143</v>
      </c>
      <c r="P116" s="6">
        <v>0.3286</v>
      </c>
      <c r="Q116" s="6">
        <v>0.1759</v>
      </c>
      <c r="R116" s="6">
        <v>0.56999999999999995</v>
      </c>
      <c r="S116" s="6">
        <f t="shared" si="7"/>
        <v>99.375618199999977</v>
      </c>
      <c r="T116" s="6">
        <f t="shared" si="12"/>
        <v>2.2089178356713428</v>
      </c>
      <c r="U116" s="6">
        <v>335.6</v>
      </c>
      <c r="V116" s="6"/>
      <c r="W116" s="6"/>
      <c r="X116" s="6">
        <v>13.29</v>
      </c>
      <c r="Y116" s="6">
        <v>10.31</v>
      </c>
      <c r="Z116" s="6">
        <v>30.17</v>
      </c>
      <c r="AA116" s="6">
        <v>0.31889999999999996</v>
      </c>
      <c r="AB116" s="6">
        <v>76.09</v>
      </c>
      <c r="AC116" s="6">
        <v>1.5640000000000001</v>
      </c>
      <c r="AD116" s="6">
        <v>0.99620000000000009</v>
      </c>
      <c r="AE116" s="6">
        <v>0.50519999999999998</v>
      </c>
      <c r="AF116" s="6">
        <v>15.3</v>
      </c>
      <c r="AG116" s="6">
        <v>1.496</v>
      </c>
      <c r="AH116" s="6">
        <v>0.1822</v>
      </c>
      <c r="AI116" s="6">
        <v>0.32889999999999997</v>
      </c>
      <c r="AJ116" s="6">
        <v>6.4969999999999999</v>
      </c>
      <c r="AK116" s="6">
        <v>4.1289999999999996</v>
      </c>
      <c r="AL116" s="6">
        <v>0.1515</v>
      </c>
      <c r="AM116" s="6">
        <v>1.633</v>
      </c>
      <c r="AN116" s="6">
        <v>0.96189999999999998</v>
      </c>
      <c r="AO116" s="6">
        <v>6.9349999999999996</v>
      </c>
      <c r="AP116" s="6">
        <v>14.94</v>
      </c>
      <c r="AQ116" s="6">
        <v>3.3340000000000001</v>
      </c>
      <c r="AR116" s="6">
        <v>1.6739999999999999</v>
      </c>
      <c r="AS116" s="6">
        <v>21.3</v>
      </c>
      <c r="AT116" s="6">
        <v>2.5589999999999998E-2</v>
      </c>
      <c r="AU116" s="6">
        <v>10.31</v>
      </c>
      <c r="AV116" s="6">
        <v>1.5089999999999999</v>
      </c>
      <c r="AW116" s="6">
        <v>0.4158</v>
      </c>
      <c r="AX116" s="6">
        <v>638.4</v>
      </c>
      <c r="AY116" s="6">
        <v>5.654E-2</v>
      </c>
      <c r="AZ116" s="6">
        <v>0.2424</v>
      </c>
      <c r="BA116" s="6">
        <v>1.254</v>
      </c>
      <c r="BB116" s="6">
        <f t="shared" si="13"/>
        <v>1969.9058809423898</v>
      </c>
      <c r="BC116" s="6">
        <v>0.1258</v>
      </c>
      <c r="BD116" s="6">
        <v>0.14959999999999998</v>
      </c>
      <c r="BE116" s="6">
        <v>0.42949999999999999</v>
      </c>
      <c r="BF116" s="6">
        <v>107</v>
      </c>
      <c r="BG116" s="6">
        <v>0.21190000000000001</v>
      </c>
      <c r="BH116" s="6">
        <v>8.8059999999999992</v>
      </c>
      <c r="BI116" s="6">
        <v>1.0309999999999999</v>
      </c>
      <c r="BJ116" s="6">
        <v>49.72</v>
      </c>
      <c r="BK116" s="6">
        <v>64.2</v>
      </c>
      <c r="BL116" s="6">
        <f>BA116/AJ116</f>
        <v>0.19301215945821149</v>
      </c>
      <c r="BM116" s="6">
        <f>AC116/BI116/1.49</f>
        <v>1.0181032294182362</v>
      </c>
      <c r="BN116" s="6">
        <f>AJ116/AV116/1.55</f>
        <v>2.7777421492550074</v>
      </c>
      <c r="BO116" s="6">
        <v>4.5335603486173239</v>
      </c>
      <c r="BP116" s="6">
        <v>3.5806660200452636</v>
      </c>
      <c r="BQ116" s="6">
        <v>1.0255445642594372</v>
      </c>
      <c r="BR116" s="6">
        <v>51.654609819916892</v>
      </c>
      <c r="BS116" s="6">
        <v>0.14805294751423734</v>
      </c>
    </row>
    <row r="117" spans="1:71" x14ac:dyDescent="0.3">
      <c r="A117" s="1" t="s">
        <v>49</v>
      </c>
      <c r="B117" s="1" t="s">
        <v>369</v>
      </c>
      <c r="C117" s="1" t="s">
        <v>402</v>
      </c>
      <c r="D117" s="195">
        <v>1.45</v>
      </c>
      <c r="E117" s="195">
        <v>2</v>
      </c>
      <c r="F117" s="6">
        <v>65.239999999999995</v>
      </c>
      <c r="G117" s="6">
        <v>16.73</v>
      </c>
      <c r="H117" s="6">
        <v>1.75</v>
      </c>
      <c r="I117" s="6">
        <v>2.2200000000000002</v>
      </c>
      <c r="J117" s="6">
        <f t="shared" si="10"/>
        <v>3.7946500000000003</v>
      </c>
      <c r="K117" s="6">
        <v>0.1</v>
      </c>
      <c r="L117" s="6">
        <v>1.85</v>
      </c>
      <c r="M117" s="6">
        <v>5.51</v>
      </c>
      <c r="N117" s="6">
        <v>3.77</v>
      </c>
      <c r="O117" s="6">
        <v>1.53</v>
      </c>
      <c r="P117" s="6">
        <v>0.31</v>
      </c>
      <c r="Q117" s="6">
        <v>0.12</v>
      </c>
      <c r="R117" s="6">
        <v>0.48</v>
      </c>
      <c r="S117" s="6">
        <f t="shared" si="7"/>
        <v>99.434650000000005</v>
      </c>
      <c r="T117" s="6">
        <f t="shared" si="12"/>
        <v>0.94594594594594594</v>
      </c>
      <c r="U117" s="6">
        <v>409</v>
      </c>
      <c r="V117" s="6"/>
      <c r="W117" s="6"/>
      <c r="X117" s="6"/>
      <c r="Y117" s="6"/>
      <c r="Z117" s="6">
        <v>8</v>
      </c>
      <c r="AA117" s="6"/>
      <c r="AB117" s="6">
        <v>27</v>
      </c>
      <c r="AC117" s="6"/>
      <c r="AD117" s="6"/>
      <c r="AE117" s="6"/>
      <c r="AF117" s="6">
        <v>19</v>
      </c>
      <c r="AG117" s="6"/>
      <c r="AH117" s="6"/>
      <c r="AI117" s="6"/>
      <c r="AJ117" s="6"/>
      <c r="AK117" s="6"/>
      <c r="AL117" s="6"/>
      <c r="AM117" s="6"/>
      <c r="AO117" s="6"/>
      <c r="AP117" s="6">
        <v>16</v>
      </c>
      <c r="AQ117" s="6"/>
      <c r="AR117" s="6"/>
      <c r="AS117" s="6">
        <v>37</v>
      </c>
      <c r="AT117" s="6"/>
      <c r="AU117" s="6"/>
      <c r="AV117" s="6"/>
      <c r="AW117" s="6"/>
      <c r="AX117" s="6">
        <v>635</v>
      </c>
      <c r="AY117" s="6"/>
      <c r="AZ117" s="6"/>
      <c r="BA117" s="6"/>
      <c r="BB117" s="6">
        <f t="shared" si="13"/>
        <v>1858.4017744739526</v>
      </c>
      <c r="BC117" s="6"/>
      <c r="BD117" s="6"/>
      <c r="BE117" s="6">
        <v>3</v>
      </c>
      <c r="BF117" s="6">
        <v>73</v>
      </c>
      <c r="BG117" s="6"/>
      <c r="BH117" s="6">
        <v>12</v>
      </c>
      <c r="BI117" s="6"/>
      <c r="BJ117" s="6">
        <v>41</v>
      </c>
      <c r="BK117" s="6">
        <v>58</v>
      </c>
    </row>
    <row r="118" spans="1:71" x14ac:dyDescent="0.3">
      <c r="A118" s="2" t="s">
        <v>426</v>
      </c>
      <c r="B118" s="1" t="s">
        <v>369</v>
      </c>
      <c r="C118" s="1" t="s">
        <v>397</v>
      </c>
      <c r="D118" s="195">
        <v>1.45</v>
      </c>
      <c r="E118" s="195">
        <v>2</v>
      </c>
      <c r="F118" s="6">
        <v>63.78</v>
      </c>
      <c r="G118" s="6">
        <v>17.73</v>
      </c>
      <c r="H118" s="6">
        <v>4.87</v>
      </c>
      <c r="I118" s="6"/>
      <c r="J118" s="6">
        <f t="shared" si="10"/>
        <v>4.3820260000000006</v>
      </c>
      <c r="K118" s="6">
        <v>0.09</v>
      </c>
      <c r="L118" s="6">
        <v>2.27</v>
      </c>
      <c r="M118" s="6">
        <v>5.99</v>
      </c>
      <c r="N118" s="6">
        <v>3.66</v>
      </c>
      <c r="O118" s="6">
        <v>0.75</v>
      </c>
      <c r="P118" s="6">
        <v>0.35</v>
      </c>
      <c r="Q118" s="6">
        <v>0.12</v>
      </c>
      <c r="R118" s="6">
        <v>0.9</v>
      </c>
      <c r="S118" s="6">
        <f t="shared" si="7"/>
        <v>100.022026</v>
      </c>
      <c r="T118" s="6">
        <f t="shared" si="12"/>
        <v>2.1453744493392071</v>
      </c>
      <c r="U118" s="6">
        <v>269.5</v>
      </c>
      <c r="W118" s="6"/>
      <c r="X118" s="6">
        <v>8.9</v>
      </c>
      <c r="Y118" s="6">
        <v>9.6</v>
      </c>
      <c r="Z118" s="6">
        <v>5.4</v>
      </c>
      <c r="AA118" s="6"/>
      <c r="AB118" s="6">
        <v>109.9</v>
      </c>
      <c r="AC118" s="6"/>
      <c r="AD118" s="6"/>
      <c r="AE118" s="6"/>
      <c r="AF118" s="6">
        <v>16.8</v>
      </c>
      <c r="AG118" s="6"/>
      <c r="AH118" s="6"/>
      <c r="AI118" s="6"/>
      <c r="AJ118" s="6">
        <v>7.1</v>
      </c>
      <c r="AK118" s="6"/>
      <c r="AL118" s="6"/>
      <c r="AM118" s="6">
        <v>1.6</v>
      </c>
      <c r="AN118" s="6">
        <v>1.1000000000000001</v>
      </c>
      <c r="AO118" s="6">
        <v>8.4</v>
      </c>
      <c r="AP118" s="6">
        <v>2.7</v>
      </c>
      <c r="AQ118" s="6">
        <v>2.9</v>
      </c>
      <c r="AR118" s="6"/>
      <c r="AS118" s="6">
        <v>13.2</v>
      </c>
      <c r="AT118" s="6"/>
      <c r="AU118" s="6">
        <v>12.9</v>
      </c>
      <c r="AV118" s="6"/>
      <c r="AW118" s="6"/>
      <c r="AX118" s="6">
        <v>603.29999999999995</v>
      </c>
      <c r="AY118" s="6"/>
      <c r="AZ118" s="6"/>
      <c r="BA118" s="6"/>
      <c r="BB118" s="6">
        <f t="shared" si="13"/>
        <v>2098.1955518254299</v>
      </c>
      <c r="BC118" s="6"/>
      <c r="BD118" s="6"/>
      <c r="BE118" s="6"/>
      <c r="BF118" s="6">
        <v>118.8</v>
      </c>
      <c r="BG118" s="6"/>
      <c r="BH118" s="6">
        <v>11.5</v>
      </c>
      <c r="BI118" s="6"/>
      <c r="BJ118" s="6">
        <v>52.4</v>
      </c>
      <c r="BK118" s="6">
        <v>55.7</v>
      </c>
      <c r="BR118" s="6">
        <v>37.95774647887324</v>
      </c>
      <c r="BS118" s="6">
        <v>0.15492957746478875</v>
      </c>
    </row>
    <row r="119" spans="1:71" x14ac:dyDescent="0.3">
      <c r="A119" s="2" t="s">
        <v>425</v>
      </c>
      <c r="B119" s="1" t="s">
        <v>369</v>
      </c>
      <c r="C119" s="1" t="s">
        <v>397</v>
      </c>
      <c r="D119" s="195">
        <v>1.45</v>
      </c>
      <c r="E119" s="195">
        <v>2</v>
      </c>
      <c r="F119" s="6">
        <v>64.78</v>
      </c>
      <c r="G119" s="6">
        <v>16.760000000000002</v>
      </c>
      <c r="H119" s="6">
        <v>4.32</v>
      </c>
      <c r="I119" s="6"/>
      <c r="J119" s="6">
        <f t="shared" si="10"/>
        <v>3.8871360000000004</v>
      </c>
      <c r="K119" s="6">
        <v>0.1</v>
      </c>
      <c r="L119" s="6">
        <v>1.68</v>
      </c>
      <c r="M119" s="6">
        <v>5.56</v>
      </c>
      <c r="N119" s="6">
        <v>3.71</v>
      </c>
      <c r="O119" s="6">
        <v>1.56</v>
      </c>
      <c r="P119" s="6">
        <v>0.3</v>
      </c>
      <c r="Q119" s="6">
        <v>0.09</v>
      </c>
      <c r="R119" s="6">
        <v>0.21</v>
      </c>
      <c r="S119" s="6">
        <f t="shared" si="7"/>
        <v>98.637135999999998</v>
      </c>
      <c r="T119" s="6">
        <f t="shared" si="12"/>
        <v>2.5714285714285716</v>
      </c>
      <c r="U119" s="6">
        <v>362.5</v>
      </c>
      <c r="W119" s="6"/>
      <c r="X119" s="6">
        <v>15.4</v>
      </c>
      <c r="Y119" s="6">
        <v>9.1</v>
      </c>
      <c r="Z119" s="6">
        <v>12.9</v>
      </c>
      <c r="AA119" s="6"/>
      <c r="AB119" s="6">
        <v>10.1</v>
      </c>
      <c r="AC119" s="6"/>
      <c r="AD119" s="6"/>
      <c r="AE119" s="6"/>
      <c r="AF119" s="6">
        <v>15</v>
      </c>
      <c r="AG119" s="6"/>
      <c r="AH119" s="6"/>
      <c r="AI119" s="6"/>
      <c r="AJ119" s="6">
        <v>5.0999999999999996</v>
      </c>
      <c r="AK119" s="6"/>
      <c r="AL119" s="6"/>
      <c r="AM119" s="6">
        <v>1</v>
      </c>
      <c r="AN119" s="6">
        <v>1.1000000000000001</v>
      </c>
      <c r="AO119" s="6">
        <v>8.8000000000000007</v>
      </c>
      <c r="AP119" s="6">
        <v>1.6</v>
      </c>
      <c r="AQ119" s="6">
        <v>2.2999999999999998</v>
      </c>
      <c r="AR119" s="6"/>
      <c r="AS119" s="6">
        <v>27.6</v>
      </c>
      <c r="AT119" s="6"/>
      <c r="AU119" s="6">
        <v>12.3</v>
      </c>
      <c r="AV119" s="6"/>
      <c r="AW119" s="6"/>
      <c r="AX119" s="6">
        <v>568.1</v>
      </c>
      <c r="AY119" s="6"/>
      <c r="AZ119" s="6"/>
      <c r="BA119" s="6">
        <v>0.8</v>
      </c>
      <c r="BB119" s="6">
        <f t="shared" si="13"/>
        <v>1798.453330136083</v>
      </c>
      <c r="BC119" s="6"/>
      <c r="BD119" s="6"/>
      <c r="BE119" s="6">
        <v>1.4</v>
      </c>
      <c r="BF119" s="6">
        <v>82.8</v>
      </c>
      <c r="BG119" s="6"/>
      <c r="BH119" s="6">
        <v>10.199999999999999</v>
      </c>
      <c r="BI119" s="6"/>
      <c r="BJ119" s="6">
        <v>32.299999999999997</v>
      </c>
      <c r="BK119" s="6">
        <v>56.4</v>
      </c>
      <c r="BL119" s="6">
        <f>BA119/AJ119</f>
        <v>0.15686274509803924</v>
      </c>
      <c r="BR119" s="6">
        <v>71.078431372549019</v>
      </c>
      <c r="BS119" s="6">
        <v>0.21568627450980396</v>
      </c>
    </row>
    <row r="120" spans="1:71" x14ac:dyDescent="0.3">
      <c r="A120" s="2" t="s">
        <v>424</v>
      </c>
      <c r="B120" s="1" t="s">
        <v>369</v>
      </c>
      <c r="C120" s="1" t="s">
        <v>397</v>
      </c>
      <c r="D120" s="195">
        <v>1.45</v>
      </c>
      <c r="E120" s="195">
        <v>2</v>
      </c>
      <c r="F120" s="6">
        <v>63.34</v>
      </c>
      <c r="G120" s="6">
        <v>17.36</v>
      </c>
      <c r="H120" s="6">
        <v>4.8499999999999996</v>
      </c>
      <c r="I120" s="6"/>
      <c r="J120" s="6">
        <f t="shared" si="10"/>
        <v>4.3640299999999996</v>
      </c>
      <c r="K120" s="6">
        <v>0.11</v>
      </c>
      <c r="L120" s="6">
        <v>2.0499999999999998</v>
      </c>
      <c r="M120" s="6">
        <v>5.99</v>
      </c>
      <c r="N120" s="6">
        <v>3.66</v>
      </c>
      <c r="O120" s="6">
        <v>1.27</v>
      </c>
      <c r="P120" s="6">
        <v>0.34</v>
      </c>
      <c r="Q120" s="6">
        <v>0.1</v>
      </c>
      <c r="R120" s="6">
        <v>0.74</v>
      </c>
      <c r="S120" s="6">
        <f t="shared" si="7"/>
        <v>99.324029999999979</v>
      </c>
      <c r="T120" s="6">
        <f t="shared" si="12"/>
        <v>2.3658536585365852</v>
      </c>
      <c r="U120" s="6">
        <v>322.39999999999998</v>
      </c>
      <c r="W120" s="6"/>
      <c r="X120" s="6">
        <v>13.9</v>
      </c>
      <c r="Y120" s="6">
        <v>12.4</v>
      </c>
      <c r="Z120" s="6">
        <v>28</v>
      </c>
      <c r="AA120" s="6"/>
      <c r="AB120" s="6">
        <v>27.4</v>
      </c>
      <c r="AC120" s="6"/>
      <c r="AD120" s="6"/>
      <c r="AE120" s="6"/>
      <c r="AF120" s="6">
        <v>16.600000000000001</v>
      </c>
      <c r="AG120" s="6"/>
      <c r="AH120" s="6"/>
      <c r="AI120" s="6"/>
      <c r="AJ120" s="6">
        <v>7</v>
      </c>
      <c r="AK120" s="6"/>
      <c r="AL120" s="6"/>
      <c r="AM120" s="6">
        <v>1</v>
      </c>
      <c r="AN120" s="6">
        <v>0.9</v>
      </c>
      <c r="AO120" s="6">
        <v>9.3000000000000007</v>
      </c>
      <c r="AP120" s="6">
        <v>3.5</v>
      </c>
      <c r="AQ120" s="6">
        <v>2.8</v>
      </c>
      <c r="AR120" s="6"/>
      <c r="AS120" s="6">
        <v>19.3</v>
      </c>
      <c r="AT120" s="6"/>
      <c r="AU120" s="6">
        <v>14.3</v>
      </c>
      <c r="AV120" s="6"/>
      <c r="AW120" s="6"/>
      <c r="AX120" s="6">
        <v>626.1</v>
      </c>
      <c r="AY120" s="6"/>
      <c r="AZ120" s="6"/>
      <c r="BA120" s="6"/>
      <c r="BB120" s="6">
        <f t="shared" si="13"/>
        <v>2038.2471074875612</v>
      </c>
      <c r="BC120" s="6"/>
      <c r="BD120" s="6"/>
      <c r="BE120" s="6">
        <v>1.1000000000000001</v>
      </c>
      <c r="BF120" s="6">
        <v>114.7</v>
      </c>
      <c r="BG120" s="6"/>
      <c r="BH120" s="6">
        <v>12.3</v>
      </c>
      <c r="BI120" s="6"/>
      <c r="BJ120" s="6">
        <v>38.1</v>
      </c>
      <c r="BK120" s="6">
        <v>55.6</v>
      </c>
      <c r="BR120" s="6">
        <v>46.057142857142857</v>
      </c>
      <c r="BS120" s="6">
        <v>0.12857142857142859</v>
      </c>
    </row>
    <row r="121" spans="1:71" x14ac:dyDescent="0.3">
      <c r="A121" s="2" t="s">
        <v>789</v>
      </c>
      <c r="B121" s="1" t="s">
        <v>369</v>
      </c>
      <c r="C121" s="1" t="s">
        <v>385</v>
      </c>
      <c r="D121" s="195">
        <v>1.45</v>
      </c>
      <c r="E121" s="195">
        <v>2</v>
      </c>
      <c r="F121" s="6">
        <v>65.650000000000006</v>
      </c>
      <c r="G121" s="6">
        <v>17.190000000000001</v>
      </c>
      <c r="H121" s="6">
        <v>2.2200000000000002</v>
      </c>
      <c r="I121" s="6">
        <v>1.57</v>
      </c>
      <c r="J121" s="6">
        <f t="shared" si="10"/>
        <v>3.5675560000000006</v>
      </c>
      <c r="K121" s="6">
        <v>0.09</v>
      </c>
      <c r="L121" s="6">
        <v>1.7</v>
      </c>
      <c r="M121" s="6">
        <v>5.63</v>
      </c>
      <c r="N121" s="6">
        <v>3.74</v>
      </c>
      <c r="O121" s="6">
        <v>1.17</v>
      </c>
      <c r="P121" s="6">
        <v>0.3</v>
      </c>
      <c r="Q121" s="6">
        <v>0.13</v>
      </c>
      <c r="R121" s="6">
        <v>0.56999999999999995</v>
      </c>
      <c r="S121" s="6">
        <f t="shared" si="7"/>
        <v>99.737555999999984</v>
      </c>
      <c r="T121" s="6">
        <f t="shared" si="12"/>
        <v>1.3058823529411767</v>
      </c>
      <c r="U121" s="6">
        <v>333</v>
      </c>
      <c r="V121" s="6"/>
      <c r="W121" s="6"/>
      <c r="X121" s="6"/>
      <c r="Y121" s="6"/>
      <c r="Z121" s="6">
        <v>13</v>
      </c>
      <c r="AA121" s="6"/>
      <c r="AB121" s="6">
        <v>30</v>
      </c>
      <c r="AC121" s="6"/>
      <c r="AD121" s="6"/>
      <c r="AE121" s="6"/>
      <c r="AF121" s="6">
        <v>20</v>
      </c>
      <c r="AG121" s="6"/>
      <c r="AH121" s="6"/>
      <c r="AI121" s="6"/>
      <c r="AJ121" s="6"/>
      <c r="AK121" s="6"/>
      <c r="AL121" s="6"/>
      <c r="AM121" s="6"/>
      <c r="AO121" s="6"/>
      <c r="AP121" s="6">
        <v>18</v>
      </c>
      <c r="AQ121" s="6"/>
      <c r="AR121" s="6"/>
      <c r="AS121" s="6">
        <v>24</v>
      </c>
      <c r="AT121" s="6"/>
      <c r="AU121" s="6"/>
      <c r="AV121" s="6"/>
      <c r="AW121" s="6"/>
      <c r="AX121" s="6">
        <v>663</v>
      </c>
      <c r="AY121" s="6"/>
      <c r="AZ121" s="6"/>
      <c r="BA121" s="6"/>
      <c r="BB121" s="6">
        <f t="shared" si="13"/>
        <v>1798.453330136083</v>
      </c>
      <c r="BC121" s="6"/>
      <c r="BD121" s="6"/>
      <c r="BE121" s="6">
        <v>1</v>
      </c>
      <c r="BF121" s="6">
        <v>85</v>
      </c>
      <c r="BG121" s="6"/>
      <c r="BH121" s="6">
        <v>11</v>
      </c>
      <c r="BI121" s="6"/>
      <c r="BJ121" s="6">
        <v>44</v>
      </c>
      <c r="BK121" s="6">
        <v>62</v>
      </c>
    </row>
    <row r="122" spans="1:71" x14ac:dyDescent="0.3">
      <c r="A122" s="1" t="s">
        <v>423</v>
      </c>
      <c r="B122" s="1" t="s">
        <v>369</v>
      </c>
      <c r="C122" s="1" t="s">
        <v>385</v>
      </c>
      <c r="D122" s="195">
        <v>1.45</v>
      </c>
      <c r="E122" s="195">
        <v>2</v>
      </c>
      <c r="F122" s="6">
        <v>63.85</v>
      </c>
      <c r="G122" s="6">
        <v>16.96</v>
      </c>
      <c r="H122" s="6">
        <v>2.64</v>
      </c>
      <c r="I122" s="6">
        <v>2.33</v>
      </c>
      <c r="J122" s="6">
        <f t="shared" si="10"/>
        <v>4.7054720000000003</v>
      </c>
      <c r="K122" s="6">
        <v>0.13</v>
      </c>
      <c r="L122" s="6">
        <v>2.11</v>
      </c>
      <c r="M122" s="6">
        <v>5.67</v>
      </c>
      <c r="N122" s="6">
        <v>3.52</v>
      </c>
      <c r="O122" s="6">
        <v>1.0900000000000001</v>
      </c>
      <c r="P122" s="6">
        <v>0.39</v>
      </c>
      <c r="Q122" s="6">
        <v>0.16</v>
      </c>
      <c r="R122" s="6">
        <v>1.54</v>
      </c>
      <c r="S122" s="6">
        <f t="shared" si="7"/>
        <v>100.12547199999999</v>
      </c>
      <c r="T122" s="6">
        <f t="shared" si="12"/>
        <v>1.2511848341232228</v>
      </c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>
        <f t="shared" si="13"/>
        <v>2337.9893291769081</v>
      </c>
      <c r="BC122" s="6"/>
      <c r="BD122" s="6"/>
      <c r="BE122" s="6"/>
      <c r="BF122" s="6"/>
      <c r="BG122" s="6"/>
      <c r="BH122" s="6"/>
      <c r="BI122" s="6"/>
      <c r="BJ122" s="6"/>
      <c r="BK122" s="6"/>
    </row>
    <row r="123" spans="1:71" x14ac:dyDescent="0.3">
      <c r="A123" s="1" t="s">
        <v>422</v>
      </c>
      <c r="B123" s="1" t="s">
        <v>369</v>
      </c>
      <c r="C123" s="1" t="s">
        <v>385</v>
      </c>
      <c r="D123" s="195">
        <v>1.45</v>
      </c>
      <c r="E123" s="195">
        <v>2</v>
      </c>
      <c r="F123" s="6">
        <v>65.040000000000006</v>
      </c>
      <c r="G123" s="6">
        <v>17.09</v>
      </c>
      <c r="H123" s="6">
        <v>2.02</v>
      </c>
      <c r="I123" s="6">
        <v>1.66</v>
      </c>
      <c r="J123" s="6">
        <f t="shared" si="10"/>
        <v>3.4775960000000001</v>
      </c>
      <c r="K123" s="6">
        <v>0.14000000000000001</v>
      </c>
      <c r="L123" s="6">
        <v>1.71</v>
      </c>
      <c r="M123" s="6">
        <v>5.66</v>
      </c>
      <c r="N123" s="6">
        <v>3.83</v>
      </c>
      <c r="O123" s="6">
        <v>1.18</v>
      </c>
      <c r="P123" s="6">
        <v>0.28999999999999998</v>
      </c>
      <c r="Q123" s="6">
        <v>0.11</v>
      </c>
      <c r="R123" s="6">
        <v>0.73</v>
      </c>
      <c r="S123" s="6">
        <f t="shared" si="7"/>
        <v>99.257596000000021</v>
      </c>
      <c r="T123" s="6">
        <f t="shared" si="12"/>
        <v>1.1812865497076024</v>
      </c>
      <c r="U123" s="6">
        <v>389</v>
      </c>
      <c r="V123" s="6"/>
      <c r="W123" s="6"/>
      <c r="X123" s="6"/>
      <c r="Y123" s="6"/>
      <c r="Z123" s="6">
        <v>11</v>
      </c>
      <c r="AA123" s="6"/>
      <c r="AB123" s="6">
        <v>19</v>
      </c>
      <c r="AC123" s="6"/>
      <c r="AD123" s="6"/>
      <c r="AE123" s="6"/>
      <c r="AF123" s="6">
        <v>16</v>
      </c>
      <c r="AG123" s="6"/>
      <c r="AH123" s="6"/>
      <c r="AI123" s="6"/>
      <c r="AJ123" s="6"/>
      <c r="AK123" s="6"/>
      <c r="AL123" s="6"/>
      <c r="AM123" s="6"/>
      <c r="AO123" s="6"/>
      <c r="AP123" s="6">
        <v>17</v>
      </c>
      <c r="AQ123" s="6"/>
      <c r="AR123" s="6"/>
      <c r="AS123" s="6">
        <v>21</v>
      </c>
      <c r="AT123" s="6"/>
      <c r="AU123" s="6"/>
      <c r="AV123" s="6"/>
      <c r="AW123" s="6"/>
      <c r="AX123" s="6">
        <v>651</v>
      </c>
      <c r="AY123" s="6"/>
      <c r="AZ123" s="6"/>
      <c r="BA123" s="6">
        <v>2</v>
      </c>
      <c r="BB123" s="6">
        <f t="shared" si="13"/>
        <v>1738.5048857982135</v>
      </c>
      <c r="BC123" s="6"/>
      <c r="BD123" s="6"/>
      <c r="BE123" s="6"/>
      <c r="BF123" s="6">
        <v>71</v>
      </c>
      <c r="BG123" s="6"/>
      <c r="BH123" s="6">
        <v>10</v>
      </c>
      <c r="BI123" s="6"/>
      <c r="BJ123" s="6">
        <v>51</v>
      </c>
      <c r="BK123" s="6">
        <v>63</v>
      </c>
    </row>
    <row r="124" spans="1:71" x14ac:dyDescent="0.3">
      <c r="A124" s="1" t="s">
        <v>421</v>
      </c>
      <c r="B124" s="1" t="s">
        <v>369</v>
      </c>
      <c r="C124" s="1" t="s">
        <v>385</v>
      </c>
      <c r="D124" s="195">
        <v>1.45</v>
      </c>
      <c r="E124" s="195">
        <v>2</v>
      </c>
      <c r="F124" s="6">
        <v>65.400000000000006</v>
      </c>
      <c r="G124" s="6">
        <v>16.97</v>
      </c>
      <c r="H124" s="6">
        <v>2.23</v>
      </c>
      <c r="I124" s="6">
        <v>1.83</v>
      </c>
      <c r="J124" s="6">
        <f t="shared" si="10"/>
        <v>3.836554</v>
      </c>
      <c r="K124" s="6">
        <v>0.04</v>
      </c>
      <c r="L124" s="6">
        <v>1.89</v>
      </c>
      <c r="M124" s="6">
        <v>5.28</v>
      </c>
      <c r="N124" s="6">
        <v>3.73</v>
      </c>
      <c r="O124" s="6">
        <v>0.88</v>
      </c>
      <c r="P124" s="6">
        <v>0.3</v>
      </c>
      <c r="Q124" s="6">
        <v>0.17</v>
      </c>
      <c r="R124" s="6">
        <v>1.94</v>
      </c>
      <c r="S124" s="6">
        <f t="shared" si="7"/>
        <v>100.43655400000002</v>
      </c>
      <c r="T124" s="6">
        <f t="shared" si="12"/>
        <v>1.17989417989418</v>
      </c>
      <c r="U124" s="6">
        <v>302</v>
      </c>
      <c r="V124" s="6"/>
      <c r="W124" s="6"/>
      <c r="X124" s="6">
        <v>11</v>
      </c>
      <c r="Y124" s="6">
        <v>11</v>
      </c>
      <c r="Z124" s="6"/>
      <c r="AA124" s="6"/>
      <c r="AB124" s="6">
        <v>30</v>
      </c>
      <c r="AC124" s="6"/>
      <c r="AD124" s="6"/>
      <c r="AE124" s="6"/>
      <c r="AF124" s="6"/>
      <c r="AG124" s="6"/>
      <c r="AH124" s="6"/>
      <c r="AI124" s="6"/>
      <c r="AJ124" s="6">
        <v>5</v>
      </c>
      <c r="AK124" s="6"/>
      <c r="AL124" s="6"/>
      <c r="AM124" s="6"/>
      <c r="AN124" s="6">
        <v>2</v>
      </c>
      <c r="AO124" s="6"/>
      <c r="AP124" s="6">
        <v>4</v>
      </c>
      <c r="AQ124" s="6">
        <v>3</v>
      </c>
      <c r="AR124" s="6"/>
      <c r="AS124" s="6">
        <v>21</v>
      </c>
      <c r="AT124" s="6"/>
      <c r="AU124" s="6"/>
      <c r="AV124" s="6"/>
      <c r="AW124" s="6"/>
      <c r="AX124" s="6">
        <v>609</v>
      </c>
      <c r="AY124" s="6"/>
      <c r="AZ124" s="6"/>
      <c r="BA124" s="6">
        <v>1</v>
      </c>
      <c r="BB124" s="6">
        <f t="shared" si="13"/>
        <v>1798.453330136083</v>
      </c>
      <c r="BC124" s="6"/>
      <c r="BD124" s="6"/>
      <c r="BE124" s="6"/>
      <c r="BF124" s="6">
        <v>83</v>
      </c>
      <c r="BG124" s="6"/>
      <c r="BH124" s="6">
        <v>11</v>
      </c>
      <c r="BI124" s="6"/>
      <c r="BJ124" s="6">
        <v>34</v>
      </c>
      <c r="BK124" s="6">
        <v>59</v>
      </c>
      <c r="BL124" s="6">
        <f>BA124/AJ124</f>
        <v>0.2</v>
      </c>
      <c r="BR124" s="6">
        <v>60.4</v>
      </c>
      <c r="BS124" s="6">
        <v>0.4</v>
      </c>
    </row>
    <row r="125" spans="1:71" x14ac:dyDescent="0.3">
      <c r="A125" s="1" t="s">
        <v>325</v>
      </c>
      <c r="B125" s="1" t="s">
        <v>793</v>
      </c>
      <c r="C125" s="1" t="s">
        <v>1248</v>
      </c>
      <c r="D125" s="195">
        <v>1.45</v>
      </c>
      <c r="E125" s="195">
        <v>2</v>
      </c>
      <c r="F125" s="6">
        <v>54.29</v>
      </c>
      <c r="G125" s="6">
        <v>18.149999999999999</v>
      </c>
      <c r="H125" s="6">
        <v>8.25</v>
      </c>
      <c r="I125" s="6"/>
      <c r="J125" s="6">
        <f t="shared" si="10"/>
        <v>7.4233500000000001</v>
      </c>
      <c r="K125" s="6">
        <v>0.2213</v>
      </c>
      <c r="L125" s="6">
        <v>4.3520000000000003</v>
      </c>
      <c r="M125" s="6">
        <v>9.2010000000000005</v>
      </c>
      <c r="N125" s="6">
        <v>2.6829999999999998</v>
      </c>
      <c r="O125" s="6">
        <v>0.79290000000000005</v>
      </c>
      <c r="P125" s="6">
        <v>0.62219999999999998</v>
      </c>
      <c r="Q125" s="6">
        <v>0.19059999999999999</v>
      </c>
      <c r="R125" s="6">
        <v>1.05</v>
      </c>
      <c r="S125" s="6">
        <f t="shared" si="7"/>
        <v>98.976349999999996</v>
      </c>
      <c r="T125" s="6">
        <f t="shared" si="12"/>
        <v>1.8956801470588234</v>
      </c>
      <c r="U125" s="6">
        <v>290.7</v>
      </c>
      <c r="V125" s="6"/>
      <c r="W125" s="6">
        <v>3.424E-2</v>
      </c>
      <c r="X125" s="6">
        <v>12.07</v>
      </c>
      <c r="Y125" s="6">
        <v>13.67</v>
      </c>
      <c r="Z125" s="6">
        <v>16.309999999999999</v>
      </c>
      <c r="AA125" s="6">
        <v>1.01</v>
      </c>
      <c r="AB125" s="6">
        <v>52.72</v>
      </c>
      <c r="AC125" s="6">
        <v>2.0259999999999998</v>
      </c>
      <c r="AD125" s="6">
        <v>1.26779</v>
      </c>
      <c r="AE125" s="6">
        <v>0.56299999999999994</v>
      </c>
      <c r="AF125" s="6">
        <v>16.2</v>
      </c>
      <c r="AG125" s="6">
        <v>1.837</v>
      </c>
      <c r="AH125" s="6">
        <v>0.436</v>
      </c>
      <c r="AI125" s="6">
        <v>0.42249999999999999</v>
      </c>
      <c r="AJ125" s="6">
        <v>5.6950000000000003</v>
      </c>
      <c r="AK125" s="6">
        <v>5.3789999999999996</v>
      </c>
      <c r="AL125" s="6">
        <v>0.19800000000000001</v>
      </c>
      <c r="AM125" s="6">
        <v>1.0629999999999999</v>
      </c>
      <c r="AN125" s="6">
        <v>0.83260000000000001</v>
      </c>
      <c r="AO125" s="6">
        <v>7.16</v>
      </c>
      <c r="AP125" s="6">
        <v>8.516</v>
      </c>
      <c r="AQ125" s="6">
        <v>2.778</v>
      </c>
      <c r="AR125" s="6">
        <v>1.627</v>
      </c>
      <c r="AS125" s="6">
        <v>14.47</v>
      </c>
      <c r="AT125" s="6">
        <v>3.4279999999999998E-2</v>
      </c>
      <c r="AU125" s="6">
        <v>14.57</v>
      </c>
      <c r="AV125" s="6">
        <v>1.7150000000000001</v>
      </c>
      <c r="AW125" s="6">
        <v>0.37180000000000002</v>
      </c>
      <c r="AX125" s="6">
        <v>623.6</v>
      </c>
      <c r="AY125" s="6">
        <v>5.228E-2</v>
      </c>
      <c r="AZ125" s="6">
        <v>0.30080000000000001</v>
      </c>
      <c r="BA125" s="6">
        <v>1.2589999999999999</v>
      </c>
      <c r="BB125" s="6">
        <f t="shared" si="13"/>
        <v>3729.9922067022362</v>
      </c>
      <c r="BC125" s="6">
        <v>0.12909999999999999</v>
      </c>
      <c r="BD125" s="6">
        <v>0.191</v>
      </c>
      <c r="BE125" s="6">
        <v>0.43610000000000004</v>
      </c>
      <c r="BF125" s="6">
        <v>148.5</v>
      </c>
      <c r="BG125" s="6">
        <v>9.9099999999999994E-2</v>
      </c>
      <c r="BH125" s="6">
        <v>11.16</v>
      </c>
      <c r="BI125" s="6">
        <v>1.3340000000000001</v>
      </c>
      <c r="BJ125" s="6">
        <v>45.2</v>
      </c>
      <c r="BK125" s="6">
        <v>52</v>
      </c>
      <c r="BL125" s="6">
        <f>BA125/AJ125</f>
        <v>0.22107111501316942</v>
      </c>
      <c r="BM125" s="6">
        <f>AC125/BI125/1.49</f>
        <v>1.0192890132115149</v>
      </c>
      <c r="BN125" s="6">
        <f>AJ125/AV125/1.55</f>
        <v>2.142386908680523</v>
      </c>
      <c r="BO125" s="6">
        <v>3.0713060735819147</v>
      </c>
      <c r="BP125" s="6">
        <v>2.5133266699983339</v>
      </c>
      <c r="BQ125" s="6">
        <v>0.96743849962391193</v>
      </c>
      <c r="BR125" s="6">
        <v>51.044776119402982</v>
      </c>
      <c r="BS125" s="6">
        <v>0.14619841966637401</v>
      </c>
    </row>
    <row r="126" spans="1:71" x14ac:dyDescent="0.3">
      <c r="A126" s="1" t="s">
        <v>325</v>
      </c>
      <c r="B126" s="1" t="s">
        <v>793</v>
      </c>
      <c r="C126" s="1" t="s">
        <v>385</v>
      </c>
      <c r="D126" s="195">
        <v>1.45</v>
      </c>
      <c r="E126" s="195">
        <v>2</v>
      </c>
      <c r="F126" s="6">
        <v>60.58</v>
      </c>
      <c r="G126" s="6">
        <v>17.899999999999999</v>
      </c>
      <c r="H126" s="6">
        <v>2.8</v>
      </c>
      <c r="I126" s="6">
        <v>2.74</v>
      </c>
      <c r="J126" s="6">
        <f t="shared" si="10"/>
        <v>5.2594399999999997</v>
      </c>
      <c r="K126" s="6">
        <v>0.1</v>
      </c>
      <c r="L126" s="6">
        <v>2.66</v>
      </c>
      <c r="M126" s="6">
        <v>7.19</v>
      </c>
      <c r="N126" s="6">
        <v>3.31</v>
      </c>
      <c r="O126" s="6">
        <v>0.99</v>
      </c>
      <c r="P126" s="6">
        <v>0.37</v>
      </c>
      <c r="Q126" s="6">
        <v>0.11</v>
      </c>
      <c r="R126" s="6">
        <v>0.99299999999999999</v>
      </c>
      <c r="S126" s="6">
        <f t="shared" si="7"/>
        <v>99.462439999999972</v>
      </c>
      <c r="T126" s="6">
        <f t="shared" si="12"/>
        <v>1.0526315789473684</v>
      </c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>
        <f t="shared" si="13"/>
        <v>2218.0924405011688</v>
      </c>
      <c r="BC126" s="6"/>
      <c r="BD126" s="6"/>
      <c r="BE126" s="6"/>
      <c r="BF126" s="6"/>
      <c r="BG126" s="6"/>
      <c r="BH126" s="6"/>
      <c r="BI126" s="6"/>
      <c r="BJ126" s="6"/>
      <c r="BK126" s="6"/>
    </row>
    <row r="127" spans="1:71" x14ac:dyDescent="0.3">
      <c r="A127" s="1" t="s">
        <v>420</v>
      </c>
      <c r="B127" s="1" t="s">
        <v>793</v>
      </c>
      <c r="C127" s="1" t="s">
        <v>385</v>
      </c>
      <c r="D127" s="195">
        <v>1.45</v>
      </c>
      <c r="E127" s="195">
        <v>2</v>
      </c>
      <c r="F127" s="6">
        <v>59.29</v>
      </c>
      <c r="G127" s="6">
        <v>17.09</v>
      </c>
      <c r="H127" s="6">
        <v>2.65</v>
      </c>
      <c r="I127" s="6">
        <v>3.82</v>
      </c>
      <c r="J127" s="6">
        <f t="shared" si="10"/>
        <v>6.2044699999999997</v>
      </c>
      <c r="K127" s="6">
        <v>0.1</v>
      </c>
      <c r="L127" s="6">
        <v>3.8</v>
      </c>
      <c r="M127" s="6">
        <v>7.36</v>
      </c>
      <c r="N127" s="6">
        <v>3.03</v>
      </c>
      <c r="O127" s="6">
        <v>1.34</v>
      </c>
      <c r="P127" s="6">
        <v>0.59</v>
      </c>
      <c r="Q127" s="6">
        <v>0.21</v>
      </c>
      <c r="R127" s="6">
        <v>1.19</v>
      </c>
      <c r="S127" s="6">
        <f t="shared" si="7"/>
        <v>100.20446999999999</v>
      </c>
      <c r="T127" s="6">
        <f t="shared" si="12"/>
        <v>0.69736842105263164</v>
      </c>
      <c r="U127" s="6">
        <v>223</v>
      </c>
      <c r="V127" s="6"/>
      <c r="W127" s="6"/>
      <c r="X127" s="6">
        <v>16</v>
      </c>
      <c r="Y127" s="6">
        <v>22</v>
      </c>
      <c r="Z127" s="6">
        <v>14</v>
      </c>
      <c r="AA127" s="6"/>
      <c r="AB127" s="6">
        <v>68</v>
      </c>
      <c r="AC127" s="6"/>
      <c r="AD127" s="6"/>
      <c r="AE127" s="6"/>
      <c r="AF127" s="6"/>
      <c r="AG127" s="6"/>
      <c r="AH127" s="6"/>
      <c r="AI127" s="6"/>
      <c r="AJ127" s="6">
        <v>8</v>
      </c>
      <c r="AK127" s="6"/>
      <c r="AL127" s="6"/>
      <c r="AM127" s="6"/>
      <c r="AN127" s="6">
        <v>1</v>
      </c>
      <c r="AO127" s="6"/>
      <c r="AP127" s="6">
        <v>19</v>
      </c>
      <c r="AQ127" s="6">
        <v>5</v>
      </c>
      <c r="AR127" s="6"/>
      <c r="AS127" s="6">
        <v>26</v>
      </c>
      <c r="AT127" s="6"/>
      <c r="AU127" s="6"/>
      <c r="AV127" s="6"/>
      <c r="AW127" s="6"/>
      <c r="AX127" s="6">
        <v>513</v>
      </c>
      <c r="AY127" s="6"/>
      <c r="AZ127" s="6"/>
      <c r="BA127" s="6">
        <v>1</v>
      </c>
      <c r="BB127" s="6">
        <f t="shared" si="13"/>
        <v>3536.9582159342967</v>
      </c>
      <c r="BC127" s="6"/>
      <c r="BD127" s="6"/>
      <c r="BE127" s="6"/>
      <c r="BF127" s="6">
        <v>192</v>
      </c>
      <c r="BG127" s="6"/>
      <c r="BH127" s="6">
        <v>19</v>
      </c>
      <c r="BI127" s="6"/>
      <c r="BJ127" s="6">
        <v>68</v>
      </c>
      <c r="BK127" s="6">
        <v>77</v>
      </c>
      <c r="BL127" s="6">
        <f>BA127/AJ127</f>
        <v>0.125</v>
      </c>
      <c r="BR127" s="6">
        <v>27.875</v>
      </c>
      <c r="BS127" s="6">
        <v>0.125</v>
      </c>
    </row>
    <row r="128" spans="1:71" x14ac:dyDescent="0.3">
      <c r="A128" s="1" t="s">
        <v>419</v>
      </c>
      <c r="B128" s="1" t="s">
        <v>368</v>
      </c>
      <c r="C128" s="1" t="s">
        <v>402</v>
      </c>
      <c r="D128" s="195">
        <v>1.45</v>
      </c>
      <c r="E128" s="195">
        <v>2</v>
      </c>
      <c r="F128" s="6">
        <v>62.71</v>
      </c>
      <c r="G128" s="6">
        <v>17.100000000000001</v>
      </c>
      <c r="H128" s="6">
        <v>2.16</v>
      </c>
      <c r="I128" s="6">
        <v>2.4500000000000002</v>
      </c>
      <c r="J128" s="6">
        <f t="shared" si="10"/>
        <v>4.3935680000000001</v>
      </c>
      <c r="K128" s="6">
        <v>0.09</v>
      </c>
      <c r="L128" s="6">
        <v>2.41</v>
      </c>
      <c r="M128" s="6">
        <v>6.17</v>
      </c>
      <c r="N128" s="6">
        <v>3.8</v>
      </c>
      <c r="O128" s="6">
        <v>1.39</v>
      </c>
      <c r="P128" s="6">
        <v>0.37</v>
      </c>
      <c r="Q128" s="6">
        <v>0.12</v>
      </c>
      <c r="R128" s="6">
        <v>0.75</v>
      </c>
      <c r="S128" s="6">
        <f t="shared" si="7"/>
        <v>99.303568000000013</v>
      </c>
      <c r="T128" s="6">
        <v>1.9128630705394192</v>
      </c>
      <c r="U128" s="6">
        <v>327</v>
      </c>
      <c r="V128" s="6"/>
      <c r="W128" s="6"/>
      <c r="X128" s="6"/>
      <c r="Y128" s="6"/>
      <c r="Z128" s="6">
        <v>35</v>
      </c>
      <c r="AA128" s="6"/>
      <c r="AB128" s="6">
        <v>13</v>
      </c>
      <c r="AC128" s="6"/>
      <c r="AD128" s="6"/>
      <c r="AE128" s="6"/>
      <c r="AF128" s="6">
        <v>20</v>
      </c>
      <c r="AG128" s="6"/>
      <c r="AH128" s="6"/>
      <c r="AI128" s="6"/>
      <c r="AJ128" s="6"/>
      <c r="AK128" s="6"/>
      <c r="AL128" s="6"/>
      <c r="AM128" s="6"/>
      <c r="AO128" s="6"/>
      <c r="AP128" s="6">
        <v>18</v>
      </c>
      <c r="AQ128" s="6"/>
      <c r="AR128" s="6"/>
      <c r="AS128" s="6">
        <v>31</v>
      </c>
      <c r="AT128" s="6"/>
      <c r="AU128" s="6"/>
      <c r="AV128" s="6"/>
      <c r="AW128" s="6"/>
      <c r="AX128" s="6">
        <v>626</v>
      </c>
      <c r="AY128" s="6"/>
      <c r="AZ128" s="6"/>
      <c r="BA128" s="6"/>
      <c r="BB128" s="6">
        <v>2218.0924405011688</v>
      </c>
      <c r="BC128" s="6"/>
      <c r="BD128" s="6"/>
      <c r="BE128" s="6">
        <v>1</v>
      </c>
      <c r="BF128" s="6">
        <v>124</v>
      </c>
      <c r="BG128" s="6"/>
      <c r="BH128" s="6">
        <v>12</v>
      </c>
      <c r="BI128" s="6"/>
      <c r="BJ128" s="6">
        <v>37</v>
      </c>
      <c r="BK128" s="6">
        <v>63</v>
      </c>
    </row>
    <row r="129" spans="1:71" x14ac:dyDescent="0.3">
      <c r="A129" s="2" t="s">
        <v>324</v>
      </c>
      <c r="B129" s="1" t="s">
        <v>368</v>
      </c>
      <c r="C129" s="1" t="s">
        <v>1248</v>
      </c>
      <c r="D129" s="195">
        <v>1.45</v>
      </c>
      <c r="E129" s="195">
        <v>2</v>
      </c>
      <c r="F129" s="6">
        <v>65.569999999999993</v>
      </c>
      <c r="G129" s="6">
        <v>16.649999999999999</v>
      </c>
      <c r="H129" s="6">
        <v>3.9820000000000002</v>
      </c>
      <c r="I129" s="6"/>
      <c r="J129" s="6">
        <f t="shared" si="10"/>
        <v>3.5830036000000005</v>
      </c>
      <c r="K129" s="6">
        <v>9.8619999999999999E-2</v>
      </c>
      <c r="L129" s="6">
        <v>1.8140000000000001</v>
      </c>
      <c r="M129" s="6">
        <v>5.4359999999999999</v>
      </c>
      <c r="N129" s="6">
        <v>3.746</v>
      </c>
      <c r="O129" s="6">
        <v>1.3160000000000001</v>
      </c>
      <c r="P129" s="6">
        <v>0.29020000000000001</v>
      </c>
      <c r="Q129" s="6">
        <v>0.17180000000000001</v>
      </c>
      <c r="R129" s="6">
        <v>0.76</v>
      </c>
      <c r="S129" s="6">
        <f t="shared" si="7"/>
        <v>99.4356236</v>
      </c>
      <c r="T129" s="6">
        <v>2.1951488423373759</v>
      </c>
      <c r="U129" s="6">
        <v>361.5</v>
      </c>
      <c r="V129" s="6"/>
      <c r="W129" s="6">
        <v>1.1390000000000001E-2</v>
      </c>
      <c r="X129" s="6">
        <v>12.77</v>
      </c>
      <c r="Y129" s="6">
        <v>8.14</v>
      </c>
      <c r="Z129" s="6">
        <v>10.14</v>
      </c>
      <c r="AA129" s="6">
        <v>0.1794</v>
      </c>
      <c r="AB129" s="6">
        <v>8.8000000000000007</v>
      </c>
      <c r="AC129" s="6">
        <v>1.5</v>
      </c>
      <c r="AD129" s="6">
        <v>0.939639</v>
      </c>
      <c r="AE129" s="6">
        <v>0.46589999999999998</v>
      </c>
      <c r="AF129" s="6">
        <v>15.7</v>
      </c>
      <c r="AG129" s="6">
        <v>1.41</v>
      </c>
      <c r="AH129" s="6">
        <v>0.17069999999999999</v>
      </c>
      <c r="AI129" s="6">
        <v>0.31</v>
      </c>
      <c r="AJ129" s="6">
        <v>6.3639999999999999</v>
      </c>
      <c r="AK129" s="6">
        <v>6.0780000000000003</v>
      </c>
      <c r="AL129" s="6">
        <v>0.15109999999999998</v>
      </c>
      <c r="AM129" s="6">
        <v>0.109</v>
      </c>
      <c r="AN129" s="6">
        <v>0.90279999999999994</v>
      </c>
      <c r="AO129" s="6">
        <v>6.6680000000000001</v>
      </c>
      <c r="AP129" s="6">
        <v>5.1609999999999996</v>
      </c>
      <c r="AQ129" s="6">
        <v>2.2919999999999998</v>
      </c>
      <c r="AR129" s="6">
        <v>1.6180000000000001</v>
      </c>
      <c r="AS129" s="6">
        <v>20.46</v>
      </c>
      <c r="AT129" s="6">
        <v>2.682E-2</v>
      </c>
      <c r="AU129" s="6">
        <v>8.7789999999999999</v>
      </c>
      <c r="AV129" s="6">
        <v>1.427</v>
      </c>
      <c r="AW129" s="6">
        <v>0.30480000000000002</v>
      </c>
      <c r="AX129" s="6">
        <v>595.29999999999995</v>
      </c>
      <c r="AY129" s="6">
        <v>6.8069999999999992E-2</v>
      </c>
      <c r="AZ129" s="6">
        <v>0.2248</v>
      </c>
      <c r="BA129" s="6">
        <v>1.4570000000000001</v>
      </c>
      <c r="BB129" s="6">
        <v>1739.703854684971</v>
      </c>
      <c r="BC129" s="6">
        <v>0.122</v>
      </c>
      <c r="BD129" s="6">
        <v>0.1429</v>
      </c>
      <c r="BE129" s="6">
        <v>0.51929999999999998</v>
      </c>
      <c r="BF129" s="6">
        <v>85.55</v>
      </c>
      <c r="BG129" s="6">
        <v>7.3010000000000005E-2</v>
      </c>
      <c r="BH129" s="6">
        <v>8.3339999999999996</v>
      </c>
      <c r="BI129" s="6">
        <v>1.0089999999999999</v>
      </c>
      <c r="BJ129" s="6">
        <v>30.43</v>
      </c>
      <c r="BK129" s="6">
        <v>61.3</v>
      </c>
      <c r="BL129" s="6">
        <v>0.2289440603394092</v>
      </c>
      <c r="BM129" s="6">
        <v>0.99773182298907159</v>
      </c>
      <c r="BN129" s="6">
        <v>2.8772294685444306</v>
      </c>
      <c r="BO129" s="6">
        <v>4.5375790546947981</v>
      </c>
      <c r="BP129" s="6">
        <v>3.5155819843629561</v>
      </c>
      <c r="BQ129" s="6">
        <v>1.0017809743416106</v>
      </c>
      <c r="BR129" s="6">
        <v>56.803896920175994</v>
      </c>
      <c r="BS129" s="6">
        <v>0.14186046511627906</v>
      </c>
    </row>
    <row r="130" spans="1:71" x14ac:dyDescent="0.3">
      <c r="A130" s="2" t="s">
        <v>50</v>
      </c>
      <c r="B130" s="1" t="s">
        <v>368</v>
      </c>
      <c r="C130" s="1" t="s">
        <v>1248</v>
      </c>
      <c r="D130" s="195">
        <v>1.45</v>
      </c>
      <c r="E130" s="195">
        <v>2</v>
      </c>
      <c r="F130" s="6">
        <v>62.36</v>
      </c>
      <c r="G130" s="6">
        <v>16.989999999999998</v>
      </c>
      <c r="H130" s="6">
        <v>4.9429999999999996</v>
      </c>
      <c r="I130" s="6"/>
      <c r="J130" s="6">
        <f t="shared" si="10"/>
        <v>4.4477114000000002</v>
      </c>
      <c r="K130" s="6">
        <v>0.1118</v>
      </c>
      <c r="L130" s="6">
        <v>2.6080000000000001</v>
      </c>
      <c r="M130" s="6">
        <v>6.4530000000000003</v>
      </c>
      <c r="N130" s="6">
        <v>3.8130000000000002</v>
      </c>
      <c r="O130" s="6">
        <v>1.4019999999999999</v>
      </c>
      <c r="P130" s="6">
        <v>0.36530000000000001</v>
      </c>
      <c r="Q130" s="6">
        <v>0.17130000000000001</v>
      </c>
      <c r="R130" s="6">
        <v>0.6</v>
      </c>
      <c r="S130" s="6">
        <f t="shared" si="7"/>
        <v>99.322111400000011</v>
      </c>
      <c r="T130" s="6">
        <v>1.8953220858895703</v>
      </c>
      <c r="U130" s="6">
        <v>347.7</v>
      </c>
      <c r="V130" s="6"/>
      <c r="W130" s="6"/>
      <c r="X130" s="6">
        <v>15.13</v>
      </c>
      <c r="Y130" s="6">
        <v>12.39</v>
      </c>
      <c r="Z130" s="6">
        <v>23.5</v>
      </c>
      <c r="AA130" s="6">
        <v>0.2626</v>
      </c>
      <c r="AB130" s="6">
        <v>18.760000000000002</v>
      </c>
      <c r="AC130" s="6">
        <v>1.6930000000000001</v>
      </c>
      <c r="AD130" s="6">
        <v>1.079</v>
      </c>
      <c r="AE130" s="6">
        <v>0.5524</v>
      </c>
      <c r="AF130" s="6">
        <v>17.2</v>
      </c>
      <c r="AG130" s="6">
        <v>1.6040000000000001</v>
      </c>
      <c r="AH130" s="6">
        <v>0.24299999999999999</v>
      </c>
      <c r="AI130" s="6">
        <v>0.35510000000000003</v>
      </c>
      <c r="AJ130" s="6">
        <v>7.66</v>
      </c>
      <c r="AK130" s="6">
        <v>6.5970000000000004</v>
      </c>
      <c r="AL130" s="6">
        <v>0.16490000000000002</v>
      </c>
      <c r="AM130" s="6">
        <v>0.1817</v>
      </c>
      <c r="AN130" s="6">
        <v>0.96620000000000006</v>
      </c>
      <c r="AO130" s="6">
        <v>7.423</v>
      </c>
      <c r="AP130" s="6">
        <v>10.41</v>
      </c>
      <c r="AQ130" s="6">
        <v>2.41</v>
      </c>
      <c r="AR130" s="6">
        <v>1.8520000000000001</v>
      </c>
      <c r="AS130" s="6">
        <v>27.66</v>
      </c>
      <c r="AT130" s="6">
        <v>5.5700000000000003E-3</v>
      </c>
      <c r="AU130" s="6">
        <v>14.28</v>
      </c>
      <c r="AV130" s="6">
        <v>1.617</v>
      </c>
      <c r="AW130" s="6">
        <v>0.3327</v>
      </c>
      <c r="AX130" s="6">
        <v>624.6</v>
      </c>
      <c r="AY130" s="6">
        <v>6.1810000000000004E-2</v>
      </c>
      <c r="AZ130" s="6">
        <v>0.25789999999999996</v>
      </c>
      <c r="BA130" s="6">
        <v>2.9630000000000001</v>
      </c>
      <c r="BB130" s="6">
        <v>2189.9166716623704</v>
      </c>
      <c r="BC130" s="6">
        <v>0.17130000000000001</v>
      </c>
      <c r="BD130" s="6">
        <v>0.16059999999999999</v>
      </c>
      <c r="BE130" s="6">
        <v>0.83479999999999999</v>
      </c>
      <c r="BF130" s="6">
        <v>150.6</v>
      </c>
      <c r="BG130" s="6">
        <v>8.4530000000000008E-2</v>
      </c>
      <c r="BH130" s="6">
        <v>9.5690000000000008</v>
      </c>
      <c r="BI130" s="6">
        <v>1.101</v>
      </c>
      <c r="BJ130" s="6">
        <v>34.67</v>
      </c>
      <c r="BK130" s="6">
        <v>61.2</v>
      </c>
      <c r="BL130" s="6">
        <v>0.38681462140992168</v>
      </c>
      <c r="BM130" s="6">
        <v>1.0320087290992326</v>
      </c>
      <c r="BN130" s="6">
        <v>3.0562371576196461</v>
      </c>
      <c r="BO130" s="6">
        <v>5.0052600970994323</v>
      </c>
      <c r="BP130" s="6">
        <v>3.8172368553839946</v>
      </c>
      <c r="BQ130" s="6">
        <v>1.0461599495817016</v>
      </c>
      <c r="BR130" s="6">
        <v>45.391644908616186</v>
      </c>
      <c r="BS130" s="6">
        <v>0.12613577023498695</v>
      </c>
    </row>
    <row r="131" spans="1:71" x14ac:dyDescent="0.3">
      <c r="A131" s="2" t="s">
        <v>323</v>
      </c>
      <c r="B131" s="1" t="s">
        <v>368</v>
      </c>
      <c r="C131" s="1" t="s">
        <v>1248</v>
      </c>
      <c r="D131" s="195">
        <v>1.45</v>
      </c>
      <c r="E131" s="195">
        <v>2</v>
      </c>
      <c r="F131" s="6">
        <v>64.989999999999995</v>
      </c>
      <c r="G131" s="6">
        <v>16.55</v>
      </c>
      <c r="H131" s="6">
        <v>4.3419999999999996</v>
      </c>
      <c r="I131" s="6"/>
      <c r="J131" s="6">
        <f t="shared" si="10"/>
        <v>3.9069316000000001</v>
      </c>
      <c r="K131" s="6">
        <v>0.1084</v>
      </c>
      <c r="L131" s="6">
        <v>2.0249999999999999</v>
      </c>
      <c r="M131" s="6">
        <v>5.5869999999999997</v>
      </c>
      <c r="N131" s="6">
        <v>3.657</v>
      </c>
      <c r="O131" s="6">
        <v>1.4179999999999999</v>
      </c>
      <c r="P131" s="6">
        <v>0.31390000000000001</v>
      </c>
      <c r="Q131" s="6">
        <v>0.1792</v>
      </c>
      <c r="R131" s="6">
        <v>0.67</v>
      </c>
      <c r="S131" s="6">
        <f t="shared" si="7"/>
        <v>99.4054316</v>
      </c>
      <c r="T131" s="6">
        <v>2.1441975308641976</v>
      </c>
      <c r="U131" s="6">
        <v>360.4</v>
      </c>
      <c r="V131" s="6"/>
      <c r="W131" s="6">
        <v>1.261E-2</v>
      </c>
      <c r="X131" s="6">
        <v>14.89</v>
      </c>
      <c r="Y131" s="6">
        <v>9.0749999999999993</v>
      </c>
      <c r="Z131" s="6">
        <v>12.4</v>
      </c>
      <c r="AA131" s="6">
        <v>0.4496</v>
      </c>
      <c r="AB131" s="6">
        <v>8.4760000000000009</v>
      </c>
      <c r="AC131" s="6">
        <v>1.7230000000000001</v>
      </c>
      <c r="AD131" s="6">
        <v>1.0834900000000001</v>
      </c>
      <c r="AE131" s="6">
        <v>0.50190000000000001</v>
      </c>
      <c r="AF131" s="6">
        <v>15.7</v>
      </c>
      <c r="AG131" s="6">
        <v>1.6619999999999999</v>
      </c>
      <c r="AH131" s="6">
        <v>0.18359999999999999</v>
      </c>
      <c r="AI131" s="6">
        <v>0.36019999999999996</v>
      </c>
      <c r="AJ131" s="6">
        <v>7.274</v>
      </c>
      <c r="AK131" s="6">
        <v>6.891</v>
      </c>
      <c r="AL131" s="6">
        <v>0.17560000000000001</v>
      </c>
      <c r="AM131" s="6">
        <v>0.1489</v>
      </c>
      <c r="AN131" s="6">
        <v>1.1659999999999999</v>
      </c>
      <c r="AO131" s="6">
        <v>7.7590000000000003</v>
      </c>
      <c r="AP131" s="6">
        <v>6.3579999999999997</v>
      </c>
      <c r="AQ131" s="6">
        <v>2.2730000000000001</v>
      </c>
      <c r="AR131" s="6">
        <v>1.887</v>
      </c>
      <c r="AS131" s="6">
        <v>26.69</v>
      </c>
      <c r="AT131" s="6">
        <v>2.9020000000000001E-2</v>
      </c>
      <c r="AU131" s="6">
        <v>10.07</v>
      </c>
      <c r="AV131" s="6">
        <v>1.6719999999999999</v>
      </c>
      <c r="AW131" s="6">
        <v>0.36449999999999999</v>
      </c>
      <c r="AX131" s="6">
        <v>600.9</v>
      </c>
      <c r="AY131" s="6">
        <v>7.0260000000000003E-2</v>
      </c>
      <c r="AZ131" s="6">
        <v>0.26200000000000001</v>
      </c>
      <c r="BA131" s="6">
        <v>1.2769999999999999</v>
      </c>
      <c r="BB131" s="6">
        <v>1881.7816677657217</v>
      </c>
      <c r="BC131" s="6">
        <v>0.13390000000000002</v>
      </c>
      <c r="BD131" s="6">
        <v>0.1663</v>
      </c>
      <c r="BE131" s="6">
        <v>0.38</v>
      </c>
      <c r="BF131" s="6">
        <v>93.67</v>
      </c>
      <c r="BG131" s="6">
        <v>5.7290000000000001E-2</v>
      </c>
      <c r="BH131" s="6">
        <v>9.532</v>
      </c>
      <c r="BI131" s="6">
        <v>1.1839999999999999</v>
      </c>
      <c r="BJ131" s="6">
        <v>34.729999999999997</v>
      </c>
      <c r="BK131" s="6">
        <v>69.5</v>
      </c>
      <c r="BL131" s="6">
        <v>0.17555677756392629</v>
      </c>
      <c r="BM131" s="6">
        <v>0.97666878287683667</v>
      </c>
      <c r="BN131" s="6">
        <v>2.8067603025158205</v>
      </c>
      <c r="BO131" s="6">
        <v>4.4198425043748788</v>
      </c>
      <c r="BP131" s="6">
        <v>3.4933370870870872</v>
      </c>
      <c r="BQ131" s="6">
        <v>0.91830121985455637</v>
      </c>
      <c r="BR131" s="6">
        <v>49.546329392356334</v>
      </c>
      <c r="BS131" s="6">
        <v>0.16029694803409403</v>
      </c>
    </row>
    <row r="132" spans="1:71" x14ac:dyDescent="0.3">
      <c r="A132" s="2" t="s">
        <v>418</v>
      </c>
      <c r="B132" s="1" t="s">
        <v>368</v>
      </c>
      <c r="C132" s="1" t="s">
        <v>397</v>
      </c>
      <c r="D132" s="195">
        <v>1.45</v>
      </c>
      <c r="E132" s="195">
        <v>2</v>
      </c>
      <c r="F132" s="6">
        <v>65.64</v>
      </c>
      <c r="G132" s="6">
        <v>17.48</v>
      </c>
      <c r="H132" s="6">
        <v>4.38</v>
      </c>
      <c r="I132" s="6"/>
      <c r="J132" s="6">
        <f t="shared" si="10"/>
        <v>3.9411240000000003</v>
      </c>
      <c r="K132" s="6">
        <v>0.09</v>
      </c>
      <c r="L132" s="6">
        <v>1.84</v>
      </c>
      <c r="M132" s="6">
        <v>5.26</v>
      </c>
      <c r="N132" s="6">
        <v>3.54</v>
      </c>
      <c r="O132" s="6">
        <v>1.04</v>
      </c>
      <c r="P132" s="6">
        <v>0.31</v>
      </c>
      <c r="Q132" s="6">
        <v>0.11</v>
      </c>
      <c r="R132" s="6">
        <v>0.95</v>
      </c>
      <c r="S132" s="6">
        <f t="shared" si="7"/>
        <v>100.20112400000004</v>
      </c>
      <c r="T132" s="6">
        <v>2.3804347826086953</v>
      </c>
      <c r="U132" s="6">
        <v>349.2</v>
      </c>
      <c r="V132" s="6"/>
      <c r="W132" s="6"/>
      <c r="X132" s="6">
        <v>11.5</v>
      </c>
      <c r="Y132" s="6">
        <v>10.8</v>
      </c>
      <c r="Z132" s="6">
        <v>13.6</v>
      </c>
      <c r="AA132" s="6"/>
      <c r="AB132" s="6">
        <v>125.3</v>
      </c>
      <c r="AC132" s="6"/>
      <c r="AD132" s="6"/>
      <c r="AE132" s="6"/>
      <c r="AF132" s="6">
        <v>16.5</v>
      </c>
      <c r="AG132" s="6"/>
      <c r="AH132" s="6"/>
      <c r="AI132" s="6"/>
      <c r="AJ132" s="6">
        <v>9.5</v>
      </c>
      <c r="AK132" s="6"/>
      <c r="AL132" s="6"/>
      <c r="AM132" s="6">
        <v>1.1000000000000001</v>
      </c>
      <c r="AN132" s="6">
        <v>1</v>
      </c>
      <c r="AO132" s="6">
        <v>11.6</v>
      </c>
      <c r="AP132" s="6">
        <v>1.4</v>
      </c>
      <c r="AQ132" s="6">
        <v>2.5</v>
      </c>
      <c r="AR132" s="6"/>
      <c r="AS132" s="6">
        <v>16.2</v>
      </c>
      <c r="AT132" s="6"/>
      <c r="AU132" s="6">
        <v>12.4</v>
      </c>
      <c r="AV132" s="6"/>
      <c r="AW132" s="6"/>
      <c r="AX132" s="6">
        <v>593.5</v>
      </c>
      <c r="AY132" s="6"/>
      <c r="AZ132" s="6"/>
      <c r="BA132" s="6"/>
      <c r="BB132" s="6">
        <v>1858.4017744739526</v>
      </c>
      <c r="BC132" s="6"/>
      <c r="BD132" s="6"/>
      <c r="BE132" s="6">
        <v>0.6</v>
      </c>
      <c r="BF132" s="6">
        <v>97.5</v>
      </c>
      <c r="BG132" s="6"/>
      <c r="BH132" s="6">
        <v>11.2</v>
      </c>
      <c r="BI132" s="6"/>
      <c r="BJ132" s="6">
        <v>35.799999999999997</v>
      </c>
      <c r="BK132" s="6">
        <v>52.8</v>
      </c>
      <c r="BR132" s="6">
        <v>36.757894736842104</v>
      </c>
      <c r="BS132" s="6">
        <v>0.10526315789473684</v>
      </c>
    </row>
    <row r="133" spans="1:71" x14ac:dyDescent="0.3">
      <c r="A133" s="1" t="s">
        <v>417</v>
      </c>
      <c r="B133" s="1" t="s">
        <v>791</v>
      </c>
      <c r="C133" s="1" t="s">
        <v>385</v>
      </c>
      <c r="D133" s="195">
        <v>1.45</v>
      </c>
      <c r="E133" s="195">
        <v>2</v>
      </c>
      <c r="F133" s="6">
        <v>57.5</v>
      </c>
      <c r="G133" s="6">
        <v>18.28</v>
      </c>
      <c r="H133" s="6">
        <v>2.3199999999999998</v>
      </c>
      <c r="I133" s="6">
        <v>0.9</v>
      </c>
      <c r="J133" s="6">
        <f t="shared" si="10"/>
        <v>2.987536</v>
      </c>
      <c r="K133" s="6">
        <v>0.17</v>
      </c>
      <c r="L133" s="6">
        <v>4.32</v>
      </c>
      <c r="M133" s="6">
        <v>7.82</v>
      </c>
      <c r="N133" s="6">
        <v>4.2</v>
      </c>
      <c r="O133" s="6">
        <v>0.75</v>
      </c>
      <c r="P133" s="6">
        <v>0.45</v>
      </c>
      <c r="Q133" s="6">
        <v>0.21</v>
      </c>
      <c r="R133" s="6">
        <v>1.17</v>
      </c>
      <c r="S133" s="6">
        <f t="shared" ref="S133:S194" si="14">F133+P133+G133+J133+K133+L133+M133+N133+O133+Q133+R133</f>
        <v>97.857535999999996</v>
      </c>
      <c r="T133" s="6">
        <v>0.74537037037037024</v>
      </c>
      <c r="U133" s="6">
        <v>154</v>
      </c>
      <c r="V133" s="6"/>
      <c r="W133" s="6"/>
      <c r="X133" s="6">
        <v>13</v>
      </c>
      <c r="Y133" s="6">
        <v>20</v>
      </c>
      <c r="Z133" s="6">
        <v>13</v>
      </c>
      <c r="AA133" s="6"/>
      <c r="AB133" s="6">
        <v>31</v>
      </c>
      <c r="AC133" s="6"/>
      <c r="AD133" s="6"/>
      <c r="AE133" s="6"/>
      <c r="AF133" s="6"/>
      <c r="AG133" s="6"/>
      <c r="AH133" s="6"/>
      <c r="AI133" s="6"/>
      <c r="AJ133" s="6">
        <v>7</v>
      </c>
      <c r="AK133" s="6"/>
      <c r="AL133" s="6"/>
      <c r="AM133" s="6"/>
      <c r="AN133" s="6">
        <v>1</v>
      </c>
      <c r="AO133" s="6"/>
      <c r="AP133" s="6">
        <v>15</v>
      </c>
      <c r="AQ133" s="6">
        <v>2</v>
      </c>
      <c r="AR133" s="6"/>
      <c r="AS133" s="6">
        <v>18</v>
      </c>
      <c r="AT133" s="6"/>
      <c r="AU133" s="6"/>
      <c r="AV133" s="6"/>
      <c r="AW133" s="6"/>
      <c r="AX133" s="6">
        <v>669</v>
      </c>
      <c r="AY133" s="6"/>
      <c r="AZ133" s="6"/>
      <c r="BA133" s="6">
        <v>2</v>
      </c>
      <c r="BB133" s="6">
        <v>2697.6799952041247</v>
      </c>
      <c r="BC133" s="6"/>
      <c r="BD133" s="6"/>
      <c r="BE133" s="6"/>
      <c r="BF133" s="6">
        <v>184</v>
      </c>
      <c r="BG133" s="6"/>
      <c r="BH133" s="6">
        <v>15</v>
      </c>
      <c r="BI133" s="6"/>
      <c r="BJ133" s="6">
        <v>75</v>
      </c>
      <c r="BK133" s="6">
        <v>47</v>
      </c>
      <c r="BL133" s="6">
        <v>0.2857142857142857</v>
      </c>
      <c r="BR133" s="6">
        <v>22</v>
      </c>
      <c r="BS133" s="6">
        <v>0.14285714285714285</v>
      </c>
    </row>
    <row r="134" spans="1:71" x14ac:dyDescent="0.3">
      <c r="A134" s="1" t="s">
        <v>416</v>
      </c>
      <c r="B134" s="1" t="s">
        <v>368</v>
      </c>
      <c r="C134" s="1" t="s">
        <v>385</v>
      </c>
      <c r="D134" s="195">
        <v>1.45</v>
      </c>
      <c r="E134" s="195">
        <v>2</v>
      </c>
      <c r="F134" s="6">
        <v>62.47</v>
      </c>
      <c r="G134" s="6">
        <v>17.11</v>
      </c>
      <c r="H134" s="6">
        <v>2.44</v>
      </c>
      <c r="I134" s="6">
        <v>2.27</v>
      </c>
      <c r="J134" s="6">
        <f t="shared" si="10"/>
        <v>4.4655120000000004</v>
      </c>
      <c r="K134" s="6">
        <v>0.08</v>
      </c>
      <c r="L134" s="6">
        <v>2.5299999999999998</v>
      </c>
      <c r="M134" s="6">
        <v>6.31</v>
      </c>
      <c r="N134" s="6">
        <v>3.66</v>
      </c>
      <c r="O134" s="6">
        <v>1.29</v>
      </c>
      <c r="P134" s="6">
        <v>0.37</v>
      </c>
      <c r="Q134" s="6">
        <v>0.17</v>
      </c>
      <c r="R134" s="6">
        <v>2.15</v>
      </c>
      <c r="S134" s="6">
        <f t="shared" si="14"/>
        <v>100.605512</v>
      </c>
      <c r="T134" s="6">
        <v>1.8616600790513835</v>
      </c>
      <c r="U134" s="6">
        <v>264</v>
      </c>
      <c r="V134" s="6"/>
      <c r="W134" s="6"/>
      <c r="X134" s="6">
        <v>6</v>
      </c>
      <c r="Y134" s="6">
        <v>14</v>
      </c>
      <c r="Z134" s="6">
        <v>5</v>
      </c>
      <c r="AA134" s="6"/>
      <c r="AB134" s="6">
        <v>12</v>
      </c>
      <c r="AC134" s="6"/>
      <c r="AD134" s="6"/>
      <c r="AE134" s="6"/>
      <c r="AF134" s="6"/>
      <c r="AG134" s="6"/>
      <c r="AH134" s="6"/>
      <c r="AI134" s="6"/>
      <c r="AJ134" s="6">
        <v>6</v>
      </c>
      <c r="AK134" s="6"/>
      <c r="AL134" s="6"/>
      <c r="AM134" s="6"/>
      <c r="AN134" s="6">
        <v>1</v>
      </c>
      <c r="AO134" s="6"/>
      <c r="AP134" s="6">
        <v>14</v>
      </c>
      <c r="AQ134" s="6">
        <v>3</v>
      </c>
      <c r="AR134" s="6"/>
      <c r="AS134" s="6">
        <v>22</v>
      </c>
      <c r="AT134" s="6"/>
      <c r="AU134" s="6"/>
      <c r="AV134" s="6"/>
      <c r="AW134" s="6"/>
      <c r="AX134" s="6">
        <v>593</v>
      </c>
      <c r="AY134" s="6"/>
      <c r="AZ134" s="6"/>
      <c r="BA134" s="6">
        <v>2</v>
      </c>
      <c r="BB134" s="6">
        <v>2218.0924405011688</v>
      </c>
      <c r="BC134" s="6"/>
      <c r="BD134" s="6"/>
      <c r="BE134" s="6"/>
      <c r="BF134" s="6">
        <v>128</v>
      </c>
      <c r="BG134" s="6"/>
      <c r="BH134" s="6">
        <v>13</v>
      </c>
      <c r="BI134" s="6"/>
      <c r="BJ134" s="6">
        <v>49</v>
      </c>
      <c r="BK134" s="6">
        <v>61</v>
      </c>
      <c r="BL134" s="6">
        <v>0.33333333333333331</v>
      </c>
      <c r="BR134" s="6">
        <v>44</v>
      </c>
      <c r="BS134" s="6">
        <v>0.16666666666666666</v>
      </c>
    </row>
    <row r="135" spans="1:71" x14ac:dyDescent="0.3">
      <c r="A135" s="1" t="s">
        <v>415</v>
      </c>
      <c r="B135" s="1" t="s">
        <v>368</v>
      </c>
      <c r="C135" s="1" t="s">
        <v>385</v>
      </c>
      <c r="D135" s="195">
        <v>1.45</v>
      </c>
      <c r="E135" s="195">
        <v>2</v>
      </c>
      <c r="F135" s="6">
        <v>62.73</v>
      </c>
      <c r="G135" s="6">
        <v>16.8</v>
      </c>
      <c r="H135" s="6">
        <v>2.56</v>
      </c>
      <c r="I135" s="6">
        <v>2.25</v>
      </c>
      <c r="J135" s="6">
        <f t="shared" si="10"/>
        <v>4.5534879999999998</v>
      </c>
      <c r="K135" s="6">
        <v>0.1</v>
      </c>
      <c r="L135" s="6">
        <v>2.63</v>
      </c>
      <c r="M135" s="6">
        <v>6.29</v>
      </c>
      <c r="N135" s="6">
        <v>3.69</v>
      </c>
      <c r="O135" s="6">
        <v>1.36</v>
      </c>
      <c r="P135" s="6">
        <v>0.37</v>
      </c>
      <c r="Q135" s="6">
        <v>0.11</v>
      </c>
      <c r="R135" s="6">
        <v>0.52</v>
      </c>
      <c r="S135" s="6">
        <f t="shared" si="14"/>
        <v>99.153487999999982</v>
      </c>
      <c r="T135" s="6">
        <v>1.828897338403042</v>
      </c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>
        <v>2218.0924405011688</v>
      </c>
      <c r="BC135" s="6"/>
      <c r="BD135" s="6"/>
      <c r="BE135" s="6"/>
      <c r="BF135" s="6"/>
      <c r="BG135" s="6"/>
      <c r="BH135" s="6"/>
      <c r="BI135" s="6"/>
      <c r="BJ135" s="6"/>
    </row>
    <row r="136" spans="1:71" x14ac:dyDescent="0.3">
      <c r="A136" s="1" t="s">
        <v>414</v>
      </c>
      <c r="B136" s="1" t="s">
        <v>368</v>
      </c>
      <c r="C136" s="1" t="s">
        <v>385</v>
      </c>
      <c r="D136" s="195">
        <v>1.45</v>
      </c>
      <c r="E136" s="195">
        <v>2</v>
      </c>
      <c r="F136" s="6">
        <v>62.9</v>
      </c>
      <c r="G136" s="6">
        <v>16.8</v>
      </c>
      <c r="H136" s="6">
        <v>1.1499999999999999</v>
      </c>
      <c r="I136" s="6">
        <v>3.56</v>
      </c>
      <c r="J136" s="6">
        <f t="shared" si="10"/>
        <v>4.5947700000000005</v>
      </c>
      <c r="K136" s="6">
        <v>0.11</v>
      </c>
      <c r="L136" s="6">
        <v>2.34</v>
      </c>
      <c r="M136" s="6">
        <v>6.54</v>
      </c>
      <c r="N136" s="6">
        <v>3.5</v>
      </c>
      <c r="O136" s="6">
        <v>1.19</v>
      </c>
      <c r="P136" s="6">
        <v>0.36</v>
      </c>
      <c r="Q136" s="6">
        <v>0.14000000000000001</v>
      </c>
      <c r="R136" s="6">
        <v>0.61</v>
      </c>
      <c r="S136" s="6">
        <f t="shared" si="14"/>
        <v>99.084770000000006</v>
      </c>
      <c r="T136" s="6">
        <v>2.0128205128205128</v>
      </c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>
        <v>2158.1439961632996</v>
      </c>
      <c r="BC136" s="6"/>
      <c r="BD136" s="6"/>
      <c r="BE136" s="6"/>
      <c r="BF136" s="6"/>
      <c r="BG136" s="6"/>
      <c r="BH136" s="6"/>
      <c r="BI136" s="6"/>
      <c r="BJ136" s="6"/>
      <c r="BK136" s="6">
        <v>55</v>
      </c>
    </row>
    <row r="137" spans="1:71" x14ac:dyDescent="0.3">
      <c r="A137" s="1" t="s">
        <v>413</v>
      </c>
      <c r="B137" s="1" t="s">
        <v>368</v>
      </c>
      <c r="C137" s="1" t="s">
        <v>385</v>
      </c>
      <c r="D137" s="195">
        <v>1.45</v>
      </c>
      <c r="E137" s="195">
        <v>2</v>
      </c>
      <c r="F137" s="6">
        <v>63.02</v>
      </c>
      <c r="G137" s="6">
        <v>17.059999999999999</v>
      </c>
      <c r="H137" s="6">
        <v>2.2599999999999998</v>
      </c>
      <c r="I137" s="6">
        <v>2.2200000000000002</v>
      </c>
      <c r="J137" s="6">
        <f t="shared" si="10"/>
        <v>4.2535480000000003</v>
      </c>
      <c r="K137" s="6">
        <v>0.08</v>
      </c>
      <c r="L137" s="6">
        <v>2.2599999999999998</v>
      </c>
      <c r="M137" s="6">
        <v>6.04</v>
      </c>
      <c r="N137" s="6">
        <v>3.76</v>
      </c>
      <c r="O137" s="6">
        <v>1.48</v>
      </c>
      <c r="P137" s="6">
        <v>0.34</v>
      </c>
      <c r="Q137" s="6">
        <v>0.1</v>
      </c>
      <c r="R137" s="6">
        <v>0.87</v>
      </c>
      <c r="S137" s="6">
        <f t="shared" si="14"/>
        <v>99.263548000000014</v>
      </c>
      <c r="T137" s="6">
        <v>1.9823008849557526</v>
      </c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>
        <v>2038.2471074875612</v>
      </c>
      <c r="BC137" s="6"/>
      <c r="BD137" s="6"/>
      <c r="BE137" s="6"/>
      <c r="BF137" s="6"/>
      <c r="BG137" s="6"/>
      <c r="BH137" s="6"/>
      <c r="BI137" s="6"/>
      <c r="BJ137" s="6"/>
      <c r="BK137" s="6"/>
    </row>
    <row r="138" spans="1:71" x14ac:dyDescent="0.3">
      <c r="A138" s="1" t="s">
        <v>412</v>
      </c>
      <c r="B138" s="1" t="s">
        <v>368</v>
      </c>
      <c r="C138" s="1" t="s">
        <v>385</v>
      </c>
      <c r="D138" s="195">
        <v>1.45</v>
      </c>
      <c r="E138" s="195">
        <v>2</v>
      </c>
      <c r="F138" s="6">
        <v>63.55</v>
      </c>
      <c r="G138" s="6">
        <v>16.8</v>
      </c>
      <c r="H138" s="6">
        <v>2.34</v>
      </c>
      <c r="I138" s="6">
        <v>2.0099999999999998</v>
      </c>
      <c r="J138" s="6">
        <f t="shared" si="10"/>
        <v>4.115532</v>
      </c>
      <c r="K138" s="6">
        <v>0.08</v>
      </c>
      <c r="L138" s="6">
        <v>2.31</v>
      </c>
      <c r="M138" s="6">
        <v>5.76</v>
      </c>
      <c r="N138" s="6">
        <v>3.63</v>
      </c>
      <c r="O138" s="6">
        <v>1.42</v>
      </c>
      <c r="P138" s="6">
        <v>0.33</v>
      </c>
      <c r="Q138" s="6">
        <v>0.17</v>
      </c>
      <c r="R138" s="6">
        <v>1.51</v>
      </c>
      <c r="S138" s="6">
        <f t="shared" si="14"/>
        <v>99.675532000000004</v>
      </c>
      <c r="T138" s="6">
        <v>1.883116883116883</v>
      </c>
      <c r="U138" s="6">
        <v>287</v>
      </c>
      <c r="V138" s="6"/>
      <c r="W138" s="6"/>
      <c r="X138" s="6">
        <v>15</v>
      </c>
      <c r="Y138" s="6">
        <v>13</v>
      </c>
      <c r="Z138" s="6">
        <v>2</v>
      </c>
      <c r="AA138" s="6"/>
      <c r="AB138" s="6">
        <v>5</v>
      </c>
      <c r="AC138" s="6"/>
      <c r="AD138" s="6"/>
      <c r="AE138" s="6"/>
      <c r="AF138" s="6"/>
      <c r="AG138" s="6"/>
      <c r="AH138" s="6"/>
      <c r="AI138" s="6"/>
      <c r="AJ138" s="6">
        <v>6</v>
      </c>
      <c r="AK138" s="6"/>
      <c r="AL138" s="6"/>
      <c r="AM138" s="6"/>
      <c r="AN138" s="6">
        <v>1</v>
      </c>
      <c r="AO138" s="6"/>
      <c r="AP138" s="6">
        <v>5</v>
      </c>
      <c r="AQ138" s="6">
        <v>3</v>
      </c>
      <c r="AR138" s="6"/>
      <c r="AS138" s="6">
        <v>24</v>
      </c>
      <c r="AT138" s="6"/>
      <c r="AU138" s="6"/>
      <c r="AV138" s="6"/>
      <c r="AW138" s="6"/>
      <c r="AX138" s="6">
        <v>593</v>
      </c>
      <c r="AY138" s="6"/>
      <c r="AZ138" s="6"/>
      <c r="BA138" s="6">
        <v>2</v>
      </c>
      <c r="BB138" s="6">
        <v>1978.2986631496915</v>
      </c>
      <c r="BC138" s="6"/>
      <c r="BD138" s="6"/>
      <c r="BE138" s="6">
        <v>1</v>
      </c>
      <c r="BF138" s="6">
        <v>99</v>
      </c>
      <c r="BG138" s="6"/>
      <c r="BH138" s="6">
        <v>13</v>
      </c>
      <c r="BI138" s="6"/>
      <c r="BJ138" s="6">
        <v>41</v>
      </c>
      <c r="BK138" s="6">
        <v>64</v>
      </c>
      <c r="BL138" s="6">
        <v>0.33333333333333331</v>
      </c>
      <c r="BR138" s="6">
        <v>47.833333333333336</v>
      </c>
      <c r="BS138" s="6">
        <v>0.16666666666666666</v>
      </c>
    </row>
    <row r="139" spans="1:71" x14ac:dyDescent="0.3">
      <c r="A139" s="1" t="s">
        <v>411</v>
      </c>
      <c r="B139" s="1" t="s">
        <v>368</v>
      </c>
      <c r="C139" s="1" t="s">
        <v>385</v>
      </c>
      <c r="D139" s="195">
        <v>1.45</v>
      </c>
      <c r="E139" s="195">
        <v>2</v>
      </c>
      <c r="F139" s="6">
        <v>63.86</v>
      </c>
      <c r="G139" s="6">
        <v>17.3</v>
      </c>
      <c r="H139" s="6">
        <v>2.4</v>
      </c>
      <c r="I139" s="6">
        <v>2.02</v>
      </c>
      <c r="J139" s="6">
        <f t="shared" ref="J139:J172" si="15">SUM(I139+(0.8998*H139))</f>
        <v>4.1795200000000001</v>
      </c>
      <c r="K139" s="6">
        <v>7.0000000000000007E-2</v>
      </c>
      <c r="L139" s="6">
        <v>2.2999999999999998</v>
      </c>
      <c r="M139" s="6">
        <v>5.99</v>
      </c>
      <c r="N139" s="6">
        <v>3.69</v>
      </c>
      <c r="O139" s="6">
        <v>1.43</v>
      </c>
      <c r="P139" s="6">
        <v>0.33</v>
      </c>
      <c r="Q139" s="6">
        <v>0.19</v>
      </c>
      <c r="R139" s="6">
        <v>0.93</v>
      </c>
      <c r="S139" s="6">
        <f t="shared" si="14"/>
        <v>100.26951999999999</v>
      </c>
      <c r="T139" s="6">
        <v>1.9217391304347826</v>
      </c>
      <c r="U139" s="6">
        <v>309</v>
      </c>
      <c r="V139" s="6"/>
      <c r="W139" s="6"/>
      <c r="X139" s="6">
        <v>10</v>
      </c>
      <c r="Y139" s="6">
        <v>14</v>
      </c>
      <c r="Z139" s="6"/>
      <c r="AA139" s="6"/>
      <c r="AB139" s="6">
        <v>185</v>
      </c>
      <c r="AC139" s="6"/>
      <c r="AD139" s="6"/>
      <c r="AE139" s="6"/>
      <c r="AF139" s="6"/>
      <c r="AG139" s="6"/>
      <c r="AH139" s="6"/>
      <c r="AI139" s="6"/>
      <c r="AJ139" s="6">
        <v>5</v>
      </c>
      <c r="AK139" s="6"/>
      <c r="AL139" s="6"/>
      <c r="AM139" s="6"/>
      <c r="AN139" s="6">
        <v>1</v>
      </c>
      <c r="AO139" s="6"/>
      <c r="AP139" s="6">
        <v>5</v>
      </c>
      <c r="AQ139" s="6">
        <v>2</v>
      </c>
      <c r="AR139" s="6"/>
      <c r="AS139" s="6">
        <v>29</v>
      </c>
      <c r="AT139" s="6"/>
      <c r="AU139" s="6"/>
      <c r="AV139" s="6"/>
      <c r="AW139" s="6"/>
      <c r="AX139" s="6">
        <v>587</v>
      </c>
      <c r="AY139" s="6"/>
      <c r="AZ139" s="6"/>
      <c r="BA139" s="6">
        <v>2</v>
      </c>
      <c r="BB139" s="6">
        <v>1978.2986631496915</v>
      </c>
      <c r="BC139" s="6"/>
      <c r="BD139" s="6"/>
      <c r="BE139" s="6">
        <v>1</v>
      </c>
      <c r="BF139" s="6">
        <v>107</v>
      </c>
      <c r="BG139" s="6"/>
      <c r="BH139" s="6">
        <v>13</v>
      </c>
      <c r="BI139" s="6"/>
      <c r="BJ139" s="6">
        <v>50</v>
      </c>
      <c r="BK139" s="6">
        <v>64</v>
      </c>
      <c r="BL139" s="6">
        <v>0.4</v>
      </c>
      <c r="BR139" s="6">
        <v>61.8</v>
      </c>
      <c r="BS139" s="6">
        <v>0.2</v>
      </c>
    </row>
    <row r="140" spans="1:71" x14ac:dyDescent="0.3">
      <c r="A140" s="1" t="s">
        <v>324</v>
      </c>
      <c r="B140" s="1" t="s">
        <v>368</v>
      </c>
      <c r="C140" s="1" t="s">
        <v>385</v>
      </c>
      <c r="D140" s="195">
        <v>1.45</v>
      </c>
      <c r="E140" s="195">
        <v>2</v>
      </c>
      <c r="F140" s="6">
        <v>64.7</v>
      </c>
      <c r="G140" s="6">
        <v>16.68</v>
      </c>
      <c r="H140" s="6">
        <v>1.93</v>
      </c>
      <c r="I140" s="6">
        <v>1.76</v>
      </c>
      <c r="J140" s="6">
        <f t="shared" si="15"/>
        <v>3.4966140000000001</v>
      </c>
      <c r="K140" s="6">
        <v>0.09</v>
      </c>
      <c r="L140" s="6">
        <v>1.55</v>
      </c>
      <c r="M140" s="6">
        <v>5.44</v>
      </c>
      <c r="N140" s="6">
        <v>4.28</v>
      </c>
      <c r="O140" s="6">
        <v>1.41</v>
      </c>
      <c r="P140" s="6">
        <v>0.28000000000000003</v>
      </c>
      <c r="Q140" s="6">
        <v>0.11</v>
      </c>
      <c r="R140" s="6">
        <v>0.85</v>
      </c>
      <c r="S140" s="6">
        <f t="shared" si="14"/>
        <v>98.88661399999998</v>
      </c>
      <c r="T140" s="6">
        <v>2.3806451612903223</v>
      </c>
      <c r="U140" s="6">
        <v>357</v>
      </c>
      <c r="V140" s="6"/>
      <c r="W140" s="6"/>
      <c r="X140" s="6"/>
      <c r="Y140" s="6"/>
      <c r="Z140" s="6">
        <v>10</v>
      </c>
      <c r="AA140" s="6"/>
      <c r="AB140" s="6">
        <v>28</v>
      </c>
      <c r="AC140" s="6"/>
      <c r="AD140" s="6"/>
      <c r="AE140" s="6"/>
      <c r="AF140" s="6">
        <v>19</v>
      </c>
      <c r="AG140" s="6"/>
      <c r="AH140" s="6"/>
      <c r="AI140" s="6"/>
      <c r="AJ140" s="6"/>
      <c r="AK140" s="6"/>
      <c r="AL140" s="6"/>
      <c r="AM140" s="6"/>
      <c r="AO140" s="6"/>
      <c r="AP140" s="6">
        <v>19</v>
      </c>
      <c r="AQ140" s="6"/>
      <c r="AR140" s="6"/>
      <c r="AS140" s="6">
        <v>21</v>
      </c>
      <c r="AT140" s="6"/>
      <c r="AU140" s="6"/>
      <c r="AV140" s="6"/>
      <c r="AW140" s="6"/>
      <c r="AX140" s="6">
        <v>654</v>
      </c>
      <c r="AY140" s="6"/>
      <c r="AZ140" s="6"/>
      <c r="BA140" s="6">
        <v>2</v>
      </c>
      <c r="BB140" s="6">
        <v>1678.5564414603443</v>
      </c>
      <c r="BC140" s="6"/>
      <c r="BD140" s="6"/>
      <c r="BE140" s="6">
        <v>1</v>
      </c>
      <c r="BF140" s="6">
        <v>65</v>
      </c>
      <c r="BG140" s="6"/>
      <c r="BH140" s="6">
        <v>9</v>
      </c>
      <c r="BI140" s="6"/>
      <c r="BJ140" s="6">
        <v>32</v>
      </c>
      <c r="BK140" s="6">
        <v>61</v>
      </c>
    </row>
    <row r="141" spans="1:71" x14ac:dyDescent="0.3">
      <c r="A141" s="1" t="s">
        <v>323</v>
      </c>
      <c r="B141" s="1" t="s">
        <v>368</v>
      </c>
      <c r="C141" s="1" t="s">
        <v>385</v>
      </c>
      <c r="D141" s="195">
        <v>1.45</v>
      </c>
      <c r="E141" s="195">
        <v>2</v>
      </c>
      <c r="F141" s="6">
        <v>65.78</v>
      </c>
      <c r="G141" s="6">
        <v>16.649999999999999</v>
      </c>
      <c r="H141" s="6">
        <v>1.66</v>
      </c>
      <c r="I141" s="6">
        <v>2.31</v>
      </c>
      <c r="J141" s="6">
        <f t="shared" si="15"/>
        <v>3.803668</v>
      </c>
      <c r="K141" s="6">
        <v>0.1</v>
      </c>
      <c r="L141" s="6">
        <v>1.87</v>
      </c>
      <c r="M141" s="6">
        <v>5.43</v>
      </c>
      <c r="N141" s="6">
        <v>3.72</v>
      </c>
      <c r="O141" s="6">
        <v>1.41</v>
      </c>
      <c r="P141" s="6">
        <v>0.3</v>
      </c>
      <c r="Q141" s="6">
        <v>0.13</v>
      </c>
      <c r="R141" s="6">
        <v>0.52</v>
      </c>
      <c r="S141" s="6">
        <f t="shared" si="14"/>
        <v>99.71366799999997</v>
      </c>
      <c r="T141" s="6">
        <v>2.1229946524064167</v>
      </c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>
        <v>1798.453330136083</v>
      </c>
      <c r="BC141" s="6"/>
      <c r="BD141" s="6"/>
      <c r="BE141" s="6"/>
      <c r="BF141" s="6"/>
      <c r="BG141" s="6"/>
      <c r="BH141" s="6"/>
      <c r="BI141" s="6"/>
      <c r="BJ141" s="6"/>
      <c r="BK141" s="6"/>
    </row>
    <row r="142" spans="1:71" x14ac:dyDescent="0.3">
      <c r="A142" s="2" t="s">
        <v>322</v>
      </c>
      <c r="B142" s="1" t="s">
        <v>367</v>
      </c>
      <c r="C142" s="1" t="s">
        <v>1248</v>
      </c>
      <c r="D142" s="195">
        <v>1.45</v>
      </c>
      <c r="E142" s="195">
        <v>2</v>
      </c>
      <c r="F142" s="6">
        <v>65.02</v>
      </c>
      <c r="G142" s="6">
        <v>17.16</v>
      </c>
      <c r="H142" s="6">
        <v>4.218</v>
      </c>
      <c r="I142" s="6"/>
      <c r="J142" s="6">
        <f t="shared" si="15"/>
        <v>3.7953564000000002</v>
      </c>
      <c r="K142" s="6">
        <v>7.5920000000000001E-2</v>
      </c>
      <c r="L142" s="6">
        <v>1.7989999999999999</v>
      </c>
      <c r="M142" s="6">
        <v>5.4630000000000001</v>
      </c>
      <c r="N142" s="6">
        <v>3.8530000000000002</v>
      </c>
      <c r="O142" s="6">
        <v>1.01</v>
      </c>
      <c r="P142" s="6">
        <v>0.29499999999999998</v>
      </c>
      <c r="Q142" s="6">
        <v>0.1653</v>
      </c>
      <c r="R142" s="6">
        <v>0.78</v>
      </c>
      <c r="S142" s="6">
        <f t="shared" si="14"/>
        <v>99.416576399999997</v>
      </c>
      <c r="T142" s="6">
        <f t="shared" ref="T142:T160" si="16">H142/L142</f>
        <v>2.3446359088382436</v>
      </c>
      <c r="U142" s="6">
        <v>283.7</v>
      </c>
      <c r="V142" s="6"/>
      <c r="W142" s="6"/>
      <c r="X142" s="6">
        <v>15.69</v>
      </c>
      <c r="Y142" s="6">
        <v>0.91149999999999998</v>
      </c>
      <c r="Z142" s="6">
        <v>3.6419999999999999</v>
      </c>
      <c r="AA142" s="6">
        <v>0.17859999999999998</v>
      </c>
      <c r="AB142" s="6">
        <v>70.31</v>
      </c>
      <c r="AC142" s="6">
        <v>0.27200000000000002</v>
      </c>
      <c r="AD142" s="6">
        <v>0.14249999999999999</v>
      </c>
      <c r="AE142" s="6">
        <v>0.18419999999999997</v>
      </c>
      <c r="AF142" s="6">
        <v>16</v>
      </c>
      <c r="AG142" s="6">
        <v>0.4224</v>
      </c>
      <c r="AH142" s="6">
        <v>6.8110000000000004E-2</v>
      </c>
      <c r="AI142" s="6">
        <v>4.999E-2</v>
      </c>
      <c r="AJ142" s="6">
        <v>9.5730000000000004</v>
      </c>
      <c r="AK142" s="6">
        <v>2.7440000000000002</v>
      </c>
      <c r="AL142" s="6">
        <v>2.1079999999999998E-2</v>
      </c>
      <c r="AM142" s="6">
        <v>1.4219999999999999</v>
      </c>
      <c r="AN142" s="6">
        <v>1.365</v>
      </c>
      <c r="AO142" s="6">
        <v>4.7140000000000004</v>
      </c>
      <c r="AP142" s="6">
        <v>1.9119999999999999</v>
      </c>
      <c r="AQ142" s="6">
        <v>4.6150000000000002</v>
      </c>
      <c r="AR142" s="6">
        <v>1.508</v>
      </c>
      <c r="AS142" s="6">
        <v>60.83</v>
      </c>
      <c r="AT142" s="6">
        <v>1.8940000000000002E-2</v>
      </c>
      <c r="AU142" s="6">
        <v>1.629</v>
      </c>
      <c r="AV142" s="6">
        <v>0.62470000000000003</v>
      </c>
      <c r="AW142" s="6">
        <v>0.1288</v>
      </c>
      <c r="AX142" s="6">
        <v>80.349999999999994</v>
      </c>
      <c r="AY142" s="6">
        <v>0.19419999999999998</v>
      </c>
      <c r="AZ142" s="6">
        <v>5.1869999999999999E-2</v>
      </c>
      <c r="BA142" s="6">
        <v>8.1920000000000002</v>
      </c>
      <c r="BB142" s="6">
        <f t="shared" ref="BB142:BB160" si="17">SUM((P142/1.6681)*10000)</f>
        <v>1768.4791079671484</v>
      </c>
      <c r="BC142" s="6">
        <v>0.23369999999999999</v>
      </c>
      <c r="BD142" s="6">
        <v>2.4989999999999998E-2</v>
      </c>
      <c r="BE142" s="6">
        <v>1.53</v>
      </c>
      <c r="BF142" s="6">
        <v>5.0330000000000004</v>
      </c>
      <c r="BG142" s="6">
        <v>0.192</v>
      </c>
      <c r="BH142" s="6">
        <v>1.4119999999999999</v>
      </c>
      <c r="BI142" s="6">
        <v>0.14499999999999999</v>
      </c>
      <c r="BJ142" s="6">
        <v>5.6840000000000002</v>
      </c>
      <c r="BK142" s="6">
        <v>55.5</v>
      </c>
      <c r="BL142" s="6">
        <f>BA142/AJ142</f>
        <v>0.85574010237125242</v>
      </c>
      <c r="BM142" s="6">
        <f>AC142/BI142/1.49</f>
        <v>1.2589678315204815</v>
      </c>
      <c r="BN142" s="6">
        <f>AJ142/AV142/1.55</f>
        <v>9.8865519965712565</v>
      </c>
      <c r="BO142" s="6">
        <v>47.496899032498149</v>
      </c>
      <c r="BP142" s="6">
        <v>30.057471264367816</v>
      </c>
      <c r="BQ142" s="6">
        <v>1.093688208780454</v>
      </c>
      <c r="BR142" s="6">
        <v>29.635432988613807</v>
      </c>
      <c r="BS142" s="6">
        <v>0.14258853024130366</v>
      </c>
    </row>
    <row r="143" spans="1:71" x14ac:dyDescent="0.3">
      <c r="A143" s="2" t="s">
        <v>321</v>
      </c>
      <c r="B143" s="1" t="s">
        <v>367</v>
      </c>
      <c r="C143" s="1" t="s">
        <v>1248</v>
      </c>
      <c r="D143" s="195">
        <v>1.45</v>
      </c>
      <c r="E143" s="195">
        <v>2</v>
      </c>
      <c r="F143" s="6">
        <v>75.83</v>
      </c>
      <c r="G143" s="6">
        <v>12.22</v>
      </c>
      <c r="H143" s="6">
        <v>0.73850000000000005</v>
      </c>
      <c r="I143" s="6"/>
      <c r="J143" s="6">
        <f t="shared" si="15"/>
        <v>0.6645023000000001</v>
      </c>
      <c r="K143" s="6">
        <v>1.3050000000000001E-2</v>
      </c>
      <c r="L143" s="6">
        <v>0.27389999999999998</v>
      </c>
      <c r="M143" s="6">
        <v>0.87660000000000005</v>
      </c>
      <c r="N143" s="6">
        <v>3.7909999999999999</v>
      </c>
      <c r="O143" s="6">
        <v>5.5720000000000001</v>
      </c>
      <c r="P143" s="6">
        <v>0.1298</v>
      </c>
      <c r="Q143" s="6">
        <v>8.2199999999999995E-2</v>
      </c>
      <c r="R143" s="6">
        <v>0.34</v>
      </c>
      <c r="S143" s="6">
        <f t="shared" si="14"/>
        <v>99.793052299999999</v>
      </c>
      <c r="T143" s="6">
        <f t="shared" si="16"/>
        <v>2.6962395034684197</v>
      </c>
      <c r="U143" s="6">
        <v>662.5</v>
      </c>
      <c r="V143" s="6"/>
      <c r="W143" s="6"/>
      <c r="X143" s="6">
        <v>7.1980000000000004</v>
      </c>
      <c r="Y143" s="6">
        <v>1.5609999999999999</v>
      </c>
      <c r="Z143" s="6">
        <v>4.2880000000000003</v>
      </c>
      <c r="AA143" s="6">
        <v>0.21409999999999998</v>
      </c>
      <c r="AB143" s="6">
        <v>92.75</v>
      </c>
      <c r="AC143" s="6">
        <v>0.26280000000000003</v>
      </c>
      <c r="AD143" s="6">
        <v>0.17150000000000001</v>
      </c>
      <c r="AE143" s="6">
        <v>0.24669999999999997</v>
      </c>
      <c r="AF143" s="6">
        <v>11.6</v>
      </c>
      <c r="AG143" s="6">
        <v>0.27389999999999998</v>
      </c>
      <c r="AH143" s="6">
        <v>4.1590000000000002E-2</v>
      </c>
      <c r="AI143" s="6">
        <v>5.4420000000000003E-2</v>
      </c>
      <c r="AJ143" s="6">
        <v>4.6970000000000001</v>
      </c>
      <c r="AK143" s="6">
        <v>3.8079999999999998</v>
      </c>
      <c r="AL143" s="6">
        <v>2.9700000000000001E-2</v>
      </c>
      <c r="AM143" s="6">
        <v>1.6859999999999999</v>
      </c>
      <c r="AN143" s="6">
        <v>0.88490000000000002</v>
      </c>
      <c r="AO143" s="6">
        <v>2.1949999999999998</v>
      </c>
      <c r="AP143" s="6">
        <v>2.4390000000000001</v>
      </c>
      <c r="AQ143" s="6">
        <v>4.4829999999999997</v>
      </c>
      <c r="AR143" s="6">
        <v>0.68989999999999996</v>
      </c>
      <c r="AS143" s="6">
        <v>56.48</v>
      </c>
      <c r="AT143" s="6">
        <v>1.6879999999999999E-2</v>
      </c>
      <c r="AU143" s="6">
        <v>1.4930000000000001</v>
      </c>
      <c r="AV143" s="6">
        <v>0.33889999999999998</v>
      </c>
      <c r="AW143" s="6">
        <v>0.1278</v>
      </c>
      <c r="AX143" s="6">
        <v>162.5</v>
      </c>
      <c r="AY143" s="6">
        <v>0.1237</v>
      </c>
      <c r="AZ143" s="6">
        <v>4.1149999999999999E-2</v>
      </c>
      <c r="BA143" s="6">
        <v>4.2430000000000003</v>
      </c>
      <c r="BB143" s="6">
        <f t="shared" si="17"/>
        <v>778.13080750554525</v>
      </c>
      <c r="BC143" s="6">
        <v>0.17599999999999999</v>
      </c>
      <c r="BD143" s="6">
        <v>2.7239999999999997E-2</v>
      </c>
      <c r="BE143" s="6">
        <v>1.149</v>
      </c>
      <c r="BF143" s="6">
        <v>11.78</v>
      </c>
      <c r="BG143" s="6">
        <v>0.68500000000000005</v>
      </c>
      <c r="BH143" s="6">
        <v>1.6140000000000001</v>
      </c>
      <c r="BI143" s="6">
        <v>0.19359999999999999</v>
      </c>
      <c r="BJ143" s="6">
        <v>10.15</v>
      </c>
      <c r="BK143" s="6">
        <v>70</v>
      </c>
      <c r="BL143" s="6">
        <f>BA143/AJ143</f>
        <v>0.90334255908026406</v>
      </c>
      <c r="BM143" s="6">
        <f>AC143/BI143/1.49</f>
        <v>0.91103222585833954</v>
      </c>
      <c r="BN143" s="6">
        <f>AJ143/AV143/1.55</f>
        <v>8.9416423152704674</v>
      </c>
      <c r="BO143" s="6">
        <v>17.454218443427077</v>
      </c>
      <c r="BP143" s="6">
        <v>10.327708907254362</v>
      </c>
      <c r="BQ143" s="6">
        <v>2.4696701963586709</v>
      </c>
      <c r="BR143" s="6">
        <v>141.04747711305089</v>
      </c>
      <c r="BS143" s="6">
        <v>0.18839684905258675</v>
      </c>
    </row>
    <row r="144" spans="1:71" x14ac:dyDescent="0.3">
      <c r="A144" s="1" t="s">
        <v>320</v>
      </c>
      <c r="B144" s="1" t="s">
        <v>367</v>
      </c>
      <c r="C144" s="1" t="s">
        <v>1248</v>
      </c>
      <c r="D144" s="195">
        <v>1.45</v>
      </c>
      <c r="E144" s="195">
        <v>2</v>
      </c>
      <c r="F144" s="6">
        <v>72.150000000000006</v>
      </c>
      <c r="G144" s="6">
        <v>12.06</v>
      </c>
      <c r="H144" s="6">
        <v>1.032</v>
      </c>
      <c r="I144" s="6"/>
      <c r="J144" s="6">
        <f t="shared" si="15"/>
        <v>0.92859360000000002</v>
      </c>
      <c r="K144" s="6">
        <v>1.8880000000000001E-2</v>
      </c>
      <c r="L144" s="6">
        <v>0.439</v>
      </c>
      <c r="M144" s="6">
        <v>0.81200000000000006</v>
      </c>
      <c r="N144" s="6">
        <v>5.234</v>
      </c>
      <c r="O144" s="6">
        <v>7.21</v>
      </c>
      <c r="P144" s="6">
        <v>0.1653</v>
      </c>
      <c r="Q144" s="6">
        <v>0.13450000000000001</v>
      </c>
      <c r="R144" s="6">
        <v>0.42</v>
      </c>
      <c r="S144" s="6">
        <f t="shared" si="14"/>
        <v>99.572273599999988</v>
      </c>
      <c r="T144" s="6">
        <f t="shared" si="16"/>
        <v>2.3507972665148062</v>
      </c>
      <c r="U144" s="6">
        <v>691.8</v>
      </c>
      <c r="V144" s="6"/>
      <c r="W144" s="6"/>
      <c r="X144" s="6">
        <v>12.15</v>
      </c>
      <c r="Y144" s="6">
        <v>1.9890000000000001</v>
      </c>
      <c r="Z144" s="6">
        <v>4.5960000000000001</v>
      </c>
      <c r="AA144" s="6">
        <v>0.21540000000000001</v>
      </c>
      <c r="AB144" s="6">
        <v>1430</v>
      </c>
      <c r="AC144" s="6">
        <v>0.50880000000000003</v>
      </c>
      <c r="AD144" s="6">
        <v>0.31160000000000004</v>
      </c>
      <c r="AE144" s="6">
        <v>0.20649999999999999</v>
      </c>
      <c r="AF144" s="6">
        <v>12.2</v>
      </c>
      <c r="AG144" s="6">
        <v>0.52029999999999998</v>
      </c>
      <c r="AH144" s="6">
        <v>2.945E-2</v>
      </c>
      <c r="AI144" s="6">
        <v>0.1027</v>
      </c>
      <c r="AJ144" s="6">
        <v>6.8650000000000002</v>
      </c>
      <c r="AK144" s="6">
        <v>3.8319999999999999</v>
      </c>
      <c r="AL144" s="6">
        <v>4.5840000000000006E-2</v>
      </c>
      <c r="AM144" s="6">
        <v>1.0489999999999999</v>
      </c>
      <c r="AN144" s="6">
        <v>1.0740000000000001</v>
      </c>
      <c r="AO144" s="6">
        <v>4.0730000000000004</v>
      </c>
      <c r="AP144" s="6">
        <v>2.5880000000000001</v>
      </c>
      <c r="AQ144" s="6">
        <v>5.0549999999999997</v>
      </c>
      <c r="AR144" s="6">
        <v>1.2390000000000001</v>
      </c>
      <c r="AS144" s="6">
        <v>42.61</v>
      </c>
      <c r="AT144" s="6">
        <v>1.4E-2</v>
      </c>
      <c r="AU144" s="6">
        <v>1.6559999999999999</v>
      </c>
      <c r="AV144" s="6">
        <v>0.65179999999999993</v>
      </c>
      <c r="AW144" s="6">
        <v>0.2031</v>
      </c>
      <c r="AX144" s="6">
        <v>156.9</v>
      </c>
      <c r="AY144" s="6">
        <v>0.1077</v>
      </c>
      <c r="AZ144" s="6">
        <v>8.0759999999999998E-2</v>
      </c>
      <c r="BA144" s="6">
        <v>3.8039999999999998</v>
      </c>
      <c r="BB144" s="6">
        <f t="shared" si="17"/>
        <v>990.94778490498175</v>
      </c>
      <c r="BC144" s="6">
        <v>0.1704</v>
      </c>
      <c r="BD144" s="6">
        <v>4.8590000000000001E-2</v>
      </c>
      <c r="BE144" s="6">
        <v>0.31289999999999996</v>
      </c>
      <c r="BF144" s="6">
        <v>19.03</v>
      </c>
      <c r="BG144" s="6">
        <v>0.27439999999999998</v>
      </c>
      <c r="BH144" s="6">
        <v>3.0489999999999999</v>
      </c>
      <c r="BI144" s="6">
        <v>0.315</v>
      </c>
      <c r="BJ144" s="6">
        <v>8.9169999999999998</v>
      </c>
      <c r="BK144" s="6">
        <v>71.900000000000006</v>
      </c>
      <c r="BL144" s="6">
        <f>BA144/AJ144</f>
        <v>0.55411507647487246</v>
      </c>
      <c r="BM144" s="6">
        <f>AC144/BI144/1.49</f>
        <v>1.0840524129114735</v>
      </c>
      <c r="BN144" s="6">
        <f>AJ144/AV144/1.55</f>
        <v>6.7950786407863095</v>
      </c>
      <c r="BO144" s="6">
        <v>15.678885463058126</v>
      </c>
      <c r="BP144" s="6">
        <v>10.714285714285714</v>
      </c>
      <c r="BQ144" s="6">
        <v>1.0815275250977312</v>
      </c>
      <c r="BR144" s="6">
        <v>100.77203204661325</v>
      </c>
      <c r="BS144" s="6">
        <v>0.15644573925710123</v>
      </c>
    </row>
    <row r="145" spans="1:71" x14ac:dyDescent="0.3">
      <c r="A145" s="1" t="s">
        <v>410</v>
      </c>
      <c r="B145" s="1" t="s">
        <v>367</v>
      </c>
      <c r="C145" s="1" t="s">
        <v>385</v>
      </c>
      <c r="D145" s="195">
        <v>1.45</v>
      </c>
      <c r="E145" s="195">
        <v>2</v>
      </c>
      <c r="F145" s="6">
        <v>71.05</v>
      </c>
      <c r="G145" s="6">
        <v>14.8</v>
      </c>
      <c r="H145" s="6">
        <v>1</v>
      </c>
      <c r="I145" s="6">
        <v>1.06</v>
      </c>
      <c r="J145" s="6">
        <f t="shared" si="15"/>
        <v>1.9598</v>
      </c>
      <c r="K145" s="6">
        <v>0</v>
      </c>
      <c r="L145" s="6">
        <v>0.98</v>
      </c>
      <c r="M145" s="6">
        <v>3.36</v>
      </c>
      <c r="N145" s="6">
        <v>3.21</v>
      </c>
      <c r="O145" s="6">
        <v>2.65</v>
      </c>
      <c r="P145" s="6">
        <v>0.2</v>
      </c>
      <c r="Q145" s="6">
        <v>0.11</v>
      </c>
      <c r="R145" s="6">
        <v>1.05</v>
      </c>
      <c r="S145" s="6">
        <f t="shared" si="14"/>
        <v>99.369799999999998</v>
      </c>
      <c r="T145" s="6">
        <f t="shared" si="16"/>
        <v>1.0204081632653061</v>
      </c>
      <c r="U145" s="6">
        <v>482</v>
      </c>
      <c r="V145" s="6"/>
      <c r="W145" s="6"/>
      <c r="X145" s="6">
        <v>6</v>
      </c>
      <c r="Y145" s="6">
        <v>7</v>
      </c>
      <c r="Z145" s="6">
        <v>36</v>
      </c>
      <c r="AA145" s="6"/>
      <c r="AB145" s="6">
        <v>34</v>
      </c>
      <c r="AC145" s="6"/>
      <c r="AD145" s="6"/>
      <c r="AE145" s="6"/>
      <c r="AF145" s="6"/>
      <c r="AG145" s="6"/>
      <c r="AH145" s="6"/>
      <c r="AI145" s="6"/>
      <c r="AJ145" s="6">
        <v>4</v>
      </c>
      <c r="AK145" s="6"/>
      <c r="AL145" s="6"/>
      <c r="AM145" s="6"/>
      <c r="AN145" s="6">
        <v>2</v>
      </c>
      <c r="AO145" s="6"/>
      <c r="AP145" s="6">
        <v>1</v>
      </c>
      <c r="AQ145" s="6">
        <v>3</v>
      </c>
      <c r="AR145" s="6"/>
      <c r="AS145" s="6">
        <v>38</v>
      </c>
      <c r="AT145" s="6"/>
      <c r="AU145" s="6"/>
      <c r="AV145" s="6"/>
      <c r="AW145" s="6"/>
      <c r="AX145" s="6">
        <v>395</v>
      </c>
      <c r="AY145" s="6"/>
      <c r="AZ145" s="6"/>
      <c r="BA145" s="6">
        <v>2</v>
      </c>
      <c r="BB145" s="6">
        <f t="shared" si="17"/>
        <v>1198.9688867573886</v>
      </c>
      <c r="BC145" s="6"/>
      <c r="BD145" s="6"/>
      <c r="BE145" s="6">
        <v>1</v>
      </c>
      <c r="BF145" s="6"/>
      <c r="BG145" s="6"/>
      <c r="BH145" s="6">
        <v>7</v>
      </c>
      <c r="BI145" s="6"/>
      <c r="BJ145" s="6">
        <v>15</v>
      </c>
      <c r="BK145" s="6">
        <v>73</v>
      </c>
      <c r="BL145" s="6">
        <f>BA145/AJ145</f>
        <v>0.5</v>
      </c>
      <c r="BR145" s="6">
        <v>120.5</v>
      </c>
      <c r="BS145" s="6">
        <v>0.5</v>
      </c>
    </row>
    <row r="146" spans="1:71" x14ac:dyDescent="0.3">
      <c r="A146" s="1" t="s">
        <v>409</v>
      </c>
      <c r="B146" s="1" t="s">
        <v>367</v>
      </c>
      <c r="C146" s="1" t="s">
        <v>385</v>
      </c>
      <c r="D146" s="195">
        <v>1.45</v>
      </c>
      <c r="E146" s="195">
        <v>2</v>
      </c>
      <c r="F146" s="6">
        <v>72.25</v>
      </c>
      <c r="G146" s="6">
        <v>14.15</v>
      </c>
      <c r="H146" s="6">
        <v>0.24</v>
      </c>
      <c r="I146" s="6">
        <v>2.23</v>
      </c>
      <c r="J146" s="6">
        <f t="shared" si="15"/>
        <v>2.4459520000000001</v>
      </c>
      <c r="K146" s="6">
        <v>7.0000000000000007E-2</v>
      </c>
      <c r="L146" s="6">
        <v>1.1399999999999999</v>
      </c>
      <c r="M146" s="6">
        <v>2.25</v>
      </c>
      <c r="N146" s="6">
        <v>3.16</v>
      </c>
      <c r="O146" s="6">
        <v>2.95</v>
      </c>
      <c r="P146" s="6">
        <v>0.23</v>
      </c>
      <c r="Q146" s="6">
        <v>7.0000000000000007E-2</v>
      </c>
      <c r="R146" s="6">
        <v>1.1499999999999999</v>
      </c>
      <c r="S146" s="6">
        <f t="shared" si="14"/>
        <v>99.865952000000007</v>
      </c>
      <c r="T146" s="6">
        <f t="shared" si="16"/>
        <v>0.2105263157894737</v>
      </c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>
        <f t="shared" si="17"/>
        <v>1378.8142197709972</v>
      </c>
      <c r="BC146" s="6"/>
      <c r="BD146" s="6"/>
      <c r="BE146" s="6"/>
      <c r="BF146" s="6"/>
      <c r="BG146" s="6"/>
      <c r="BH146" s="6"/>
      <c r="BI146" s="6"/>
      <c r="BJ146" s="6"/>
      <c r="BK146" s="6"/>
    </row>
    <row r="147" spans="1:71" x14ac:dyDescent="0.3">
      <c r="A147" s="1" t="s">
        <v>320</v>
      </c>
      <c r="B147" s="1" t="s">
        <v>367</v>
      </c>
      <c r="C147" s="1" t="s">
        <v>385</v>
      </c>
      <c r="D147" s="195">
        <v>1.45</v>
      </c>
      <c r="E147" s="195">
        <v>2</v>
      </c>
      <c r="F147" s="6">
        <v>75.959999999999994</v>
      </c>
      <c r="G147" s="6">
        <v>12.13</v>
      </c>
      <c r="H147" s="6">
        <v>0.54</v>
      </c>
      <c r="I147" s="6">
        <v>0.38</v>
      </c>
      <c r="J147" s="6">
        <f t="shared" si="15"/>
        <v>0.86589200000000011</v>
      </c>
      <c r="K147" s="6">
        <v>0.02</v>
      </c>
      <c r="L147" s="6">
        <v>0.36</v>
      </c>
      <c r="M147" s="6">
        <v>0.66</v>
      </c>
      <c r="N147" s="6">
        <v>3.38</v>
      </c>
      <c r="O147" s="6">
        <v>4.6900000000000004</v>
      </c>
      <c r="P147" s="6">
        <v>0.13</v>
      </c>
      <c r="Q147" s="6">
        <v>0.03</v>
      </c>
      <c r="R147" s="6">
        <v>0.77</v>
      </c>
      <c r="S147" s="6">
        <f t="shared" si="14"/>
        <v>98.995891999999969</v>
      </c>
      <c r="T147" s="6">
        <f t="shared" si="16"/>
        <v>1.5000000000000002</v>
      </c>
      <c r="U147" s="6">
        <v>650</v>
      </c>
      <c r="V147" s="6"/>
      <c r="W147" s="6"/>
      <c r="X147" s="6"/>
      <c r="Y147" s="6"/>
      <c r="Z147" s="6"/>
      <c r="AA147" s="6"/>
      <c r="AB147" s="6">
        <v>1098</v>
      </c>
      <c r="AC147" s="6"/>
      <c r="AD147" s="6"/>
      <c r="AE147" s="6"/>
      <c r="AF147" s="6">
        <v>8</v>
      </c>
      <c r="AG147" s="6"/>
      <c r="AH147" s="6"/>
      <c r="AI147" s="6"/>
      <c r="AJ147" s="6"/>
      <c r="AK147" s="6"/>
      <c r="AL147" s="6"/>
      <c r="AM147" s="6"/>
      <c r="AO147" s="6"/>
      <c r="AP147" s="6">
        <v>3</v>
      </c>
      <c r="AQ147" s="6">
        <v>1</v>
      </c>
      <c r="AR147" s="6"/>
      <c r="AS147" s="6">
        <v>40</v>
      </c>
      <c r="AT147" s="6"/>
      <c r="AU147" s="6"/>
      <c r="AV147" s="6"/>
      <c r="AW147" s="6"/>
      <c r="AX147" s="6">
        <v>161</v>
      </c>
      <c r="AY147" s="6"/>
      <c r="AZ147" s="6"/>
      <c r="BA147" s="6"/>
      <c r="BB147" s="6">
        <f t="shared" si="17"/>
        <v>779.32977639230262</v>
      </c>
      <c r="BC147" s="6"/>
      <c r="BD147" s="6"/>
      <c r="BE147" s="6"/>
      <c r="BF147" s="6">
        <v>20</v>
      </c>
      <c r="BG147" s="6"/>
      <c r="BH147" s="6">
        <v>6</v>
      </c>
      <c r="BI147" s="6"/>
      <c r="BJ147" s="6">
        <v>10</v>
      </c>
      <c r="BK147" s="6">
        <v>72</v>
      </c>
    </row>
    <row r="148" spans="1:71" x14ac:dyDescent="0.3">
      <c r="A148" s="1" t="s">
        <v>51</v>
      </c>
      <c r="B148" s="1" t="s">
        <v>367</v>
      </c>
      <c r="C148" s="1" t="s">
        <v>385</v>
      </c>
      <c r="D148" s="195">
        <v>1.45</v>
      </c>
      <c r="E148" s="195">
        <v>2</v>
      </c>
      <c r="F148" s="6">
        <v>76.67</v>
      </c>
      <c r="G148" s="6">
        <v>12.37</v>
      </c>
      <c r="H148" s="6">
        <v>0.48</v>
      </c>
      <c r="I148" s="6">
        <v>0.41</v>
      </c>
      <c r="J148" s="6">
        <f t="shared" si="15"/>
        <v>0.84190399999999999</v>
      </c>
      <c r="K148" s="6">
        <v>0.01</v>
      </c>
      <c r="L148" s="6">
        <v>0.28000000000000003</v>
      </c>
      <c r="M148" s="6">
        <v>0.84</v>
      </c>
      <c r="N148" s="6">
        <v>3.09</v>
      </c>
      <c r="O148" s="6">
        <v>4.93</v>
      </c>
      <c r="P148" s="6">
        <v>0.11</v>
      </c>
      <c r="Q148" s="6">
        <v>0.01</v>
      </c>
      <c r="R148" s="6">
        <v>0.56000000000000005</v>
      </c>
      <c r="S148" s="6">
        <f t="shared" si="14"/>
        <v>99.711904000000018</v>
      </c>
      <c r="T148" s="6">
        <f t="shared" si="16"/>
        <v>1.714285714285714</v>
      </c>
      <c r="U148" s="6">
        <v>765</v>
      </c>
      <c r="V148" s="6"/>
      <c r="W148" s="6"/>
      <c r="X148" s="6"/>
      <c r="Y148" s="6"/>
      <c r="Z148" s="6"/>
      <c r="AA148" s="6"/>
      <c r="AB148" s="6">
        <v>129</v>
      </c>
      <c r="AC148" s="6"/>
      <c r="AD148" s="6"/>
      <c r="AE148" s="6"/>
      <c r="AF148" s="6">
        <v>11</v>
      </c>
      <c r="AG148" s="6"/>
      <c r="AH148" s="6"/>
      <c r="AI148" s="6"/>
      <c r="AJ148" s="6"/>
      <c r="AK148" s="6"/>
      <c r="AL148" s="6"/>
      <c r="AM148" s="6"/>
      <c r="AO148" s="6"/>
      <c r="AP148" s="6">
        <v>8</v>
      </c>
      <c r="AQ148" s="6"/>
      <c r="AR148" s="6"/>
      <c r="AS148" s="6">
        <v>58</v>
      </c>
      <c r="AT148" s="6"/>
      <c r="AU148" s="6"/>
      <c r="AV148" s="6"/>
      <c r="AW148" s="6"/>
      <c r="AX148" s="6">
        <v>203</v>
      </c>
      <c r="AY148" s="6"/>
      <c r="AZ148" s="6"/>
      <c r="BA148" s="6"/>
      <c r="BB148" s="6">
        <f t="shared" si="17"/>
        <v>659.43288771656376</v>
      </c>
      <c r="BC148" s="6"/>
      <c r="BD148" s="6"/>
      <c r="BE148" s="6">
        <v>2</v>
      </c>
      <c r="BF148" s="6">
        <v>13</v>
      </c>
      <c r="BG148" s="6"/>
      <c r="BH148" s="6">
        <v>3</v>
      </c>
      <c r="BI148" s="6"/>
      <c r="BJ148" s="6">
        <v>18</v>
      </c>
      <c r="BK148" s="6">
        <v>74</v>
      </c>
    </row>
    <row r="149" spans="1:71" x14ac:dyDescent="0.3">
      <c r="A149" s="1" t="s">
        <v>408</v>
      </c>
      <c r="B149" s="1" t="s">
        <v>367</v>
      </c>
      <c r="C149" s="1" t="s">
        <v>385</v>
      </c>
      <c r="D149" s="195">
        <v>1.45</v>
      </c>
      <c r="E149" s="195">
        <v>2</v>
      </c>
      <c r="F149" s="6">
        <v>77.03</v>
      </c>
      <c r="G149" s="6">
        <v>12.13</v>
      </c>
      <c r="H149" s="6"/>
      <c r="I149" s="6">
        <v>0.51</v>
      </c>
      <c r="J149" s="6">
        <f t="shared" si="15"/>
        <v>0.51</v>
      </c>
      <c r="K149" s="6">
        <v>0.02</v>
      </c>
      <c r="L149" s="6">
        <v>0.09</v>
      </c>
      <c r="M149" s="6">
        <v>0.49</v>
      </c>
      <c r="N149" s="6">
        <v>3.02</v>
      </c>
      <c r="O149" s="6">
        <v>5.54</v>
      </c>
      <c r="P149" s="6">
        <v>0.08</v>
      </c>
      <c r="Q149" s="6">
        <v>0.02</v>
      </c>
      <c r="R149" s="6">
        <v>0.22</v>
      </c>
      <c r="S149" s="6">
        <f t="shared" si="14"/>
        <v>99.149999999999991</v>
      </c>
      <c r="T149" s="6">
        <f t="shared" si="16"/>
        <v>0</v>
      </c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>
        <f t="shared" si="17"/>
        <v>479.58755470295552</v>
      </c>
      <c r="BC149" s="6"/>
      <c r="BD149" s="6"/>
      <c r="BE149" s="6"/>
      <c r="BF149" s="6"/>
      <c r="BG149" s="6"/>
      <c r="BH149" s="6"/>
      <c r="BI149" s="6"/>
      <c r="BJ149" s="6"/>
      <c r="BK149" s="6"/>
    </row>
    <row r="150" spans="1:71" x14ac:dyDescent="0.3">
      <c r="A150" s="1" t="s">
        <v>407</v>
      </c>
      <c r="B150" s="1" t="s">
        <v>367</v>
      </c>
      <c r="C150" s="1" t="s">
        <v>385</v>
      </c>
      <c r="D150" s="195">
        <v>1.45</v>
      </c>
      <c r="E150" s="195">
        <v>2</v>
      </c>
      <c r="F150" s="6">
        <v>77.55</v>
      </c>
      <c r="G150" s="6">
        <v>12.3</v>
      </c>
      <c r="H150" s="6">
        <v>0.19</v>
      </c>
      <c r="I150" s="6">
        <v>0.28999999999999998</v>
      </c>
      <c r="J150" s="6">
        <f t="shared" si="15"/>
        <v>0.46096199999999998</v>
      </c>
      <c r="K150" s="6">
        <v>0</v>
      </c>
      <c r="L150" s="6">
        <v>0.38</v>
      </c>
      <c r="M150" s="6">
        <v>1.1100000000000001</v>
      </c>
      <c r="N150" s="6">
        <v>3.11</v>
      </c>
      <c r="O150" s="6">
        <v>3.64</v>
      </c>
      <c r="P150" s="6">
        <v>0.12</v>
      </c>
      <c r="Q150" s="6">
        <v>0.08</v>
      </c>
      <c r="R150" s="6">
        <v>1.34</v>
      </c>
      <c r="S150" s="6">
        <f t="shared" si="14"/>
        <v>100.09096199999999</v>
      </c>
      <c r="T150" s="6">
        <f t="shared" si="16"/>
        <v>0.5</v>
      </c>
      <c r="U150" s="6">
        <v>593</v>
      </c>
      <c r="V150" s="6"/>
      <c r="W150" s="6"/>
      <c r="X150" s="6">
        <v>22</v>
      </c>
      <c r="Y150" s="6">
        <v>3</v>
      </c>
      <c r="Z150" s="6"/>
      <c r="AA150" s="6"/>
      <c r="AB150" s="6">
        <v>157</v>
      </c>
      <c r="AC150" s="6"/>
      <c r="AD150" s="6"/>
      <c r="AE150" s="6"/>
      <c r="AF150" s="6"/>
      <c r="AG150" s="6"/>
      <c r="AH150" s="6"/>
      <c r="AI150" s="6"/>
      <c r="AJ150" s="6">
        <v>9</v>
      </c>
      <c r="AK150" s="6"/>
      <c r="AL150" s="6"/>
      <c r="AM150" s="6"/>
      <c r="AN150" s="6">
        <v>2</v>
      </c>
      <c r="AO150" s="6"/>
      <c r="AP150" s="6"/>
      <c r="AQ150" s="6">
        <v>3</v>
      </c>
      <c r="AR150" s="6"/>
      <c r="AS150" s="6">
        <v>56</v>
      </c>
      <c r="AT150" s="6"/>
      <c r="AU150" s="6"/>
      <c r="AV150" s="6"/>
      <c r="AW150" s="6"/>
      <c r="AX150" s="6">
        <v>175</v>
      </c>
      <c r="AY150" s="6"/>
      <c r="AZ150" s="6"/>
      <c r="BA150" s="6">
        <v>6</v>
      </c>
      <c r="BB150" s="6">
        <f t="shared" si="17"/>
        <v>719.38133205443319</v>
      </c>
      <c r="BC150" s="6"/>
      <c r="BD150" s="6"/>
      <c r="BE150" s="6">
        <v>2</v>
      </c>
      <c r="BF150" s="6">
        <v>9</v>
      </c>
      <c r="BG150" s="6"/>
      <c r="BH150" s="6">
        <v>5</v>
      </c>
      <c r="BI150" s="6"/>
      <c r="BJ150" s="6">
        <v>14</v>
      </c>
      <c r="BK150" s="6">
        <v>78</v>
      </c>
      <c r="BL150" s="6">
        <f>BA150/AJ150</f>
        <v>0.66666666666666663</v>
      </c>
      <c r="BR150" s="6">
        <v>65.888888888888886</v>
      </c>
      <c r="BS150" s="6">
        <v>0.22222222222222221</v>
      </c>
    </row>
    <row r="151" spans="1:71" x14ac:dyDescent="0.3">
      <c r="A151" s="2" t="s">
        <v>319</v>
      </c>
      <c r="B151" s="1" t="s">
        <v>400</v>
      </c>
      <c r="C151" s="1" t="s">
        <v>1248</v>
      </c>
      <c r="D151" s="195">
        <v>1.45</v>
      </c>
      <c r="E151" s="195">
        <v>2</v>
      </c>
      <c r="F151" s="6">
        <v>68.180000000000007</v>
      </c>
      <c r="G151" s="6">
        <v>15.78</v>
      </c>
      <c r="H151" s="6">
        <v>3.5329999999999999</v>
      </c>
      <c r="I151" s="6"/>
      <c r="J151" s="6">
        <f t="shared" si="15"/>
        <v>3.1789934</v>
      </c>
      <c r="K151" s="6">
        <v>6.4369999999999997E-2</v>
      </c>
      <c r="L151" s="6">
        <v>1.625</v>
      </c>
      <c r="M151" s="6">
        <v>4.867</v>
      </c>
      <c r="N151" s="6">
        <v>3.931</v>
      </c>
      <c r="O151" s="6">
        <v>0.57310000000000005</v>
      </c>
      <c r="P151" s="6">
        <v>0.24840000000000001</v>
      </c>
      <c r="Q151" s="6">
        <v>0.15859999999999999</v>
      </c>
      <c r="R151" s="6">
        <v>0.83</v>
      </c>
      <c r="S151" s="6">
        <f t="shared" si="14"/>
        <v>99.436463400000008</v>
      </c>
      <c r="T151" s="6">
        <f t="shared" si="16"/>
        <v>2.1741538461538461</v>
      </c>
      <c r="U151" s="6">
        <v>327.10000000000002</v>
      </c>
      <c r="V151" s="6"/>
      <c r="W151" s="6"/>
      <c r="X151" s="6">
        <v>12.2</v>
      </c>
      <c r="Y151" s="6">
        <v>7.149</v>
      </c>
      <c r="Z151" s="6">
        <v>16.010000000000002</v>
      </c>
      <c r="AA151" s="6">
        <v>0.2379</v>
      </c>
      <c r="AB151" s="6">
        <v>798.8</v>
      </c>
      <c r="AC151" s="6">
        <v>1.3140000000000001</v>
      </c>
      <c r="AD151" s="6">
        <v>0.81420000000000003</v>
      </c>
      <c r="AE151" s="6">
        <v>0.45569999999999999</v>
      </c>
      <c r="AF151" s="6">
        <v>14.5</v>
      </c>
      <c r="AG151" s="6">
        <v>1.2869999999999999</v>
      </c>
      <c r="AH151" s="6">
        <v>5.6250000000000001E-2</v>
      </c>
      <c r="AI151" s="6">
        <v>0.27400000000000002</v>
      </c>
      <c r="AJ151" s="6">
        <v>6.048</v>
      </c>
      <c r="AK151" s="6">
        <v>8.6579999999999995</v>
      </c>
      <c r="AL151" s="6">
        <v>0.11309999999999999</v>
      </c>
      <c r="AM151" s="6">
        <v>0.16700000000000001</v>
      </c>
      <c r="AN151" s="6">
        <v>0.86229999999999996</v>
      </c>
      <c r="AO151" s="6">
        <v>6.0960000000000001</v>
      </c>
      <c r="AP151" s="6">
        <v>7.7389999999999999</v>
      </c>
      <c r="AQ151" s="6">
        <v>4.03</v>
      </c>
      <c r="AR151" s="6">
        <v>1.514</v>
      </c>
      <c r="AS151" s="6">
        <v>9.3640000000000008</v>
      </c>
      <c r="AT151" s="6">
        <v>4.6590000000000006E-2</v>
      </c>
      <c r="AU151" s="6">
        <v>7.7210000000000001</v>
      </c>
      <c r="AV151" s="6">
        <v>1.304</v>
      </c>
      <c r="AW151" s="6">
        <v>0.32989999999999997</v>
      </c>
      <c r="AX151" s="6">
        <v>629.9</v>
      </c>
      <c r="AY151" s="6">
        <v>5.1560000000000002E-2</v>
      </c>
      <c r="AZ151" s="6">
        <v>0.20799999999999999</v>
      </c>
      <c r="BA151" s="6">
        <v>0.7026</v>
      </c>
      <c r="BB151" s="6">
        <f t="shared" si="17"/>
        <v>1489.1193573526768</v>
      </c>
      <c r="BC151" s="6">
        <v>0.108</v>
      </c>
      <c r="BD151" s="6">
        <v>0.1179</v>
      </c>
      <c r="BE151" s="6">
        <v>0.1618</v>
      </c>
      <c r="BF151" s="6">
        <v>77.760000000000005</v>
      </c>
      <c r="BG151" s="6">
        <v>6.5700000000000008E-2</v>
      </c>
      <c r="BH151" s="6">
        <v>7.3949999999999996</v>
      </c>
      <c r="BI151" s="6">
        <v>0.77349999999999997</v>
      </c>
      <c r="BJ151" s="6">
        <v>44.44</v>
      </c>
      <c r="BK151" s="6">
        <v>50.4</v>
      </c>
      <c r="BL151" s="6">
        <f>BA151/AJ151</f>
        <v>0.11617063492063492</v>
      </c>
      <c r="BM151" s="6">
        <f>AC151/BI151/1.49</f>
        <v>1.1401153130328023</v>
      </c>
      <c r="BN151" s="6">
        <f>AJ151/AV151/1.55</f>
        <v>2.9922818127844844</v>
      </c>
      <c r="BO151" s="6">
        <v>5.6251831114294095</v>
      </c>
      <c r="BP151" s="6">
        <v>4.3812396753573219</v>
      </c>
      <c r="BQ151" s="6">
        <v>1.0728835122897902</v>
      </c>
      <c r="BR151" s="6">
        <v>54.083994708994709</v>
      </c>
      <c r="BS151" s="6">
        <v>0.1425760582010582</v>
      </c>
    </row>
    <row r="152" spans="1:71" x14ac:dyDescent="0.3">
      <c r="A152" s="1" t="s">
        <v>318</v>
      </c>
      <c r="B152" s="1" t="s">
        <v>399</v>
      </c>
      <c r="C152" s="1" t="s">
        <v>1248</v>
      </c>
      <c r="D152" s="195">
        <v>1.45</v>
      </c>
      <c r="E152" s="195">
        <v>2</v>
      </c>
      <c r="F152" s="6">
        <v>68.180000000000007</v>
      </c>
      <c r="G152" s="6">
        <v>15.46</v>
      </c>
      <c r="H152" s="6">
        <v>3.5649999999999999</v>
      </c>
      <c r="I152" s="6"/>
      <c r="J152" s="6">
        <f t="shared" si="15"/>
        <v>3.2077870000000002</v>
      </c>
      <c r="K152" s="6">
        <v>6.9620000000000001E-2</v>
      </c>
      <c r="L152" s="6">
        <v>1.466</v>
      </c>
      <c r="M152" s="6">
        <v>4.0389999999999997</v>
      </c>
      <c r="N152" s="6">
        <v>3.7669999999999999</v>
      </c>
      <c r="O152" s="6">
        <v>1.377</v>
      </c>
      <c r="P152" s="6">
        <v>0.31900000000000001</v>
      </c>
      <c r="Q152" s="6">
        <v>0.28470000000000001</v>
      </c>
      <c r="R152" s="6">
        <v>1.28</v>
      </c>
      <c r="S152" s="6">
        <f t="shared" si="14"/>
        <v>99.450106999999988</v>
      </c>
      <c r="T152" s="6">
        <f t="shared" si="16"/>
        <v>2.4317871759890859</v>
      </c>
      <c r="U152" s="6">
        <v>437.8</v>
      </c>
      <c r="V152" s="6"/>
      <c r="W152" s="6">
        <v>5.6250000000000001E-2</v>
      </c>
      <c r="X152" s="6">
        <v>15.06</v>
      </c>
      <c r="Y152" s="6">
        <v>5.3819999999999997</v>
      </c>
      <c r="Z152" s="6">
        <v>12.58</v>
      </c>
      <c r="AA152" s="6">
        <v>0.55679999999999996</v>
      </c>
      <c r="AB152" s="6">
        <v>219.1</v>
      </c>
      <c r="AC152" s="6">
        <v>1.67</v>
      </c>
      <c r="AD152" s="6">
        <v>0.94933899999999993</v>
      </c>
      <c r="AE152" s="6">
        <v>0.52979999999999994</v>
      </c>
      <c r="AF152" s="6">
        <v>18.2</v>
      </c>
      <c r="AG152" s="6">
        <v>1.661</v>
      </c>
      <c r="AH152" s="6">
        <v>0.109</v>
      </c>
      <c r="AI152" s="6">
        <v>0.3291</v>
      </c>
      <c r="AJ152" s="6">
        <v>7.4850000000000003</v>
      </c>
      <c r="AK152" s="6">
        <v>4.702</v>
      </c>
      <c r="AL152" s="6">
        <v>0.12759999999999999</v>
      </c>
      <c r="AM152" s="6">
        <v>1.5269999999999999</v>
      </c>
      <c r="AN152" s="6">
        <v>1.3420000000000001</v>
      </c>
      <c r="AO152" s="6">
        <v>7.8680000000000003</v>
      </c>
      <c r="AP152" s="6">
        <v>6.0529999999999999</v>
      </c>
      <c r="AQ152" s="6">
        <v>4.4420000000000002</v>
      </c>
      <c r="AR152" s="6">
        <v>1.9219999999999999</v>
      </c>
      <c r="AS152" s="6">
        <v>18.03</v>
      </c>
      <c r="AT152" s="6">
        <v>8.1629999999999994E-2</v>
      </c>
      <c r="AU152" s="6">
        <v>6.6870000000000003</v>
      </c>
      <c r="AV152" s="6">
        <v>1.68</v>
      </c>
      <c r="AW152" s="6">
        <v>0.39889999999999998</v>
      </c>
      <c r="AX152" s="6">
        <v>466.7</v>
      </c>
      <c r="AY152" s="6">
        <v>7.6469999999999996E-2</v>
      </c>
      <c r="AZ152" s="6">
        <v>0.25780000000000003</v>
      </c>
      <c r="BA152" s="6">
        <v>1.952</v>
      </c>
      <c r="BB152" s="6">
        <f t="shared" si="17"/>
        <v>1912.3553743780351</v>
      </c>
      <c r="BC152" s="6">
        <v>0.18309999999999998</v>
      </c>
      <c r="BD152" s="6">
        <v>0.14069999999999999</v>
      </c>
      <c r="BE152" s="6">
        <v>0.37580000000000002</v>
      </c>
      <c r="BF152" s="6">
        <v>63.15</v>
      </c>
      <c r="BG152" s="6">
        <v>0.36369999999999997</v>
      </c>
      <c r="BH152" s="6">
        <v>8.8079999999999998</v>
      </c>
      <c r="BI152" s="6">
        <v>0.93300000000000005</v>
      </c>
      <c r="BJ152" s="6">
        <v>47.45</v>
      </c>
      <c r="BK152" s="6">
        <v>119.7</v>
      </c>
      <c r="BL152" s="6">
        <f>BA152/AJ152</f>
        <v>0.26078824315297261</v>
      </c>
      <c r="BM152" s="6">
        <f>AC152/BI152/1.49</f>
        <v>1.2012919283253125</v>
      </c>
      <c r="BN152" s="6">
        <f>AJ152/AV152/1.55</f>
        <v>2.8744239631336406</v>
      </c>
      <c r="BO152" s="6">
        <v>5.7715885169677756</v>
      </c>
      <c r="BP152" s="6">
        <v>4.4837441943551264</v>
      </c>
      <c r="BQ152" s="6">
        <v>0.96732877906893711</v>
      </c>
      <c r="BR152" s="6">
        <v>58.490313961255843</v>
      </c>
      <c r="BS152" s="6">
        <v>0.17929191716766868</v>
      </c>
    </row>
    <row r="153" spans="1:71" x14ac:dyDescent="0.3">
      <c r="A153" s="2" t="s">
        <v>405</v>
      </c>
      <c r="B153" s="1" t="s">
        <v>400</v>
      </c>
      <c r="C153" s="1" t="s">
        <v>397</v>
      </c>
      <c r="D153" s="195">
        <v>1.45</v>
      </c>
      <c r="E153" s="195">
        <v>2</v>
      </c>
      <c r="F153" s="6">
        <v>69.88</v>
      </c>
      <c r="G153" s="6">
        <v>15.42</v>
      </c>
      <c r="H153" s="6">
        <v>3.45</v>
      </c>
      <c r="I153" s="6"/>
      <c r="J153" s="6">
        <f t="shared" si="15"/>
        <v>3.1043100000000003</v>
      </c>
      <c r="K153" s="6">
        <v>0.05</v>
      </c>
      <c r="L153" s="6">
        <v>1.57</v>
      </c>
      <c r="M153" s="6">
        <v>4</v>
      </c>
      <c r="N153" s="6">
        <v>3.7</v>
      </c>
      <c r="O153" s="6">
        <v>0.57999999999999996</v>
      </c>
      <c r="P153" s="6">
        <v>0.25</v>
      </c>
      <c r="Q153" s="6">
        <v>0.08</v>
      </c>
      <c r="R153" s="6">
        <v>1.1499999999999999</v>
      </c>
      <c r="S153" s="6">
        <f t="shared" si="14"/>
        <v>99.784309999999991</v>
      </c>
      <c r="T153" s="6">
        <f t="shared" si="16"/>
        <v>2.1974522292993632</v>
      </c>
      <c r="U153" s="6">
        <v>210.5</v>
      </c>
      <c r="W153" s="6"/>
      <c r="X153" s="6">
        <v>6.2</v>
      </c>
      <c r="Y153" s="6">
        <v>8.3000000000000007</v>
      </c>
      <c r="Z153" s="6">
        <v>9.4</v>
      </c>
      <c r="AA153" s="6"/>
      <c r="AB153" s="6">
        <v>2308.6</v>
      </c>
      <c r="AC153" s="6"/>
      <c r="AD153" s="6"/>
      <c r="AE153" s="6"/>
      <c r="AF153" s="6">
        <v>14</v>
      </c>
      <c r="AG153" s="6"/>
      <c r="AH153" s="6"/>
      <c r="AI153" s="6"/>
      <c r="AJ153" s="6">
        <v>8.1</v>
      </c>
      <c r="AK153" s="6"/>
      <c r="AL153" s="6"/>
      <c r="AM153" s="6">
        <v>2.8</v>
      </c>
      <c r="AN153" s="6">
        <v>1.2</v>
      </c>
      <c r="AO153" s="6">
        <v>6.7</v>
      </c>
      <c r="AP153" s="6"/>
      <c r="AQ153" s="6">
        <v>4.3</v>
      </c>
      <c r="AR153" s="6"/>
      <c r="AS153" s="6">
        <v>14.1</v>
      </c>
      <c r="AT153" s="6"/>
      <c r="AU153" s="6">
        <v>9.8000000000000007</v>
      </c>
      <c r="AV153" s="6"/>
      <c r="AW153" s="6"/>
      <c r="AX153" s="6">
        <v>485.3</v>
      </c>
      <c r="AY153" s="6"/>
      <c r="AZ153" s="6"/>
      <c r="BA153" s="6">
        <v>1.4</v>
      </c>
      <c r="BB153" s="6">
        <f t="shared" si="17"/>
        <v>1498.7111084467358</v>
      </c>
      <c r="BC153" s="6"/>
      <c r="BD153" s="6"/>
      <c r="BE153" s="6">
        <v>0.5</v>
      </c>
      <c r="BF153" s="6">
        <v>77.2</v>
      </c>
      <c r="BG153" s="6"/>
      <c r="BH153" s="6">
        <v>9.4</v>
      </c>
      <c r="BI153" s="6"/>
      <c r="BJ153" s="6">
        <v>36</v>
      </c>
      <c r="BK153" s="6">
        <v>49.9</v>
      </c>
      <c r="BL153" s="6">
        <f>BA153/AJ153</f>
        <v>0.1728395061728395</v>
      </c>
      <c r="BR153" s="6">
        <v>25.987654320987655</v>
      </c>
      <c r="BS153" s="6">
        <v>0.14814814814814814</v>
      </c>
    </row>
    <row r="154" spans="1:71" x14ac:dyDescent="0.3">
      <c r="A154" s="2" t="s">
        <v>404</v>
      </c>
      <c r="B154" s="1" t="s">
        <v>400</v>
      </c>
      <c r="C154" s="1" t="s">
        <v>397</v>
      </c>
      <c r="D154" s="195">
        <v>1.45</v>
      </c>
      <c r="E154" s="195">
        <v>2</v>
      </c>
      <c r="F154" s="6">
        <v>67.260000000000005</v>
      </c>
      <c r="G154" s="6">
        <v>16.96</v>
      </c>
      <c r="H154" s="6">
        <v>4.1399999999999997</v>
      </c>
      <c r="I154" s="6"/>
      <c r="J154" s="6">
        <f t="shared" si="15"/>
        <v>3.7251719999999997</v>
      </c>
      <c r="K154" s="6">
        <v>0.04</v>
      </c>
      <c r="L154" s="6">
        <v>1.71</v>
      </c>
      <c r="M154" s="6">
        <v>4.0599999999999996</v>
      </c>
      <c r="N154" s="6">
        <v>4.09</v>
      </c>
      <c r="O154" s="6">
        <v>0.44</v>
      </c>
      <c r="P154" s="6">
        <v>0.28000000000000003</v>
      </c>
      <c r="Q154" s="6">
        <v>0.1</v>
      </c>
      <c r="R154" s="6">
        <v>1.38</v>
      </c>
      <c r="S154" s="6">
        <f t="shared" si="14"/>
        <v>100.04517199999999</v>
      </c>
      <c r="T154" s="6">
        <f t="shared" si="16"/>
        <v>2.4210526315789473</v>
      </c>
      <c r="U154" s="6">
        <v>204.2</v>
      </c>
      <c r="W154" s="6"/>
      <c r="X154" s="6">
        <v>10.3</v>
      </c>
      <c r="Y154" s="6">
        <v>9.6</v>
      </c>
      <c r="Z154" s="6">
        <v>14.8</v>
      </c>
      <c r="AA154" s="6"/>
      <c r="AB154" s="6">
        <v>1730.2</v>
      </c>
      <c r="AC154" s="6"/>
      <c r="AD154" s="6"/>
      <c r="AE154" s="6"/>
      <c r="AF154" s="6">
        <v>15</v>
      </c>
      <c r="AG154" s="6"/>
      <c r="AH154" s="6"/>
      <c r="AI154" s="6"/>
      <c r="AJ154" s="6">
        <v>9.1999999999999993</v>
      </c>
      <c r="AK154" s="6"/>
      <c r="AL154" s="6"/>
      <c r="AM154" s="6">
        <v>0.9</v>
      </c>
      <c r="AN154" s="6">
        <v>0.9</v>
      </c>
      <c r="AO154" s="6">
        <v>8.6</v>
      </c>
      <c r="AP154" s="6">
        <v>1.2</v>
      </c>
      <c r="AQ154" s="6">
        <v>7.4</v>
      </c>
      <c r="AR154" s="6"/>
      <c r="AS154" s="6">
        <v>10.8</v>
      </c>
      <c r="AT154" s="6"/>
      <c r="AU154" s="6">
        <v>10.8</v>
      </c>
      <c r="AV154" s="6"/>
      <c r="AW154" s="6"/>
      <c r="AX154" s="6">
        <v>543</v>
      </c>
      <c r="AY154" s="6"/>
      <c r="AZ154" s="6"/>
      <c r="BA154" s="6">
        <v>0.8</v>
      </c>
      <c r="BB154" s="6">
        <f t="shared" si="17"/>
        <v>1678.5564414603443</v>
      </c>
      <c r="BC154" s="6"/>
      <c r="BD154" s="6"/>
      <c r="BE154" s="6">
        <v>0.9</v>
      </c>
      <c r="BF154" s="6">
        <v>90.8</v>
      </c>
      <c r="BG154" s="6"/>
      <c r="BH154" s="6">
        <v>12.9</v>
      </c>
      <c r="BI154" s="6"/>
      <c r="BJ154" s="6">
        <v>36.6</v>
      </c>
      <c r="BK154" s="6">
        <v>59.9</v>
      </c>
      <c r="BL154" s="6">
        <f>BA154/AJ154</f>
        <v>8.6956521739130446E-2</v>
      </c>
      <c r="BR154" s="6">
        <v>22.195652173913043</v>
      </c>
      <c r="BS154" s="6">
        <v>9.7826086956521743E-2</v>
      </c>
    </row>
    <row r="155" spans="1:71" x14ac:dyDescent="0.3">
      <c r="A155" s="1" t="s">
        <v>403</v>
      </c>
      <c r="B155" s="1" t="s">
        <v>400</v>
      </c>
      <c r="C155" s="1" t="s">
        <v>402</v>
      </c>
      <c r="D155" s="195">
        <v>1.45</v>
      </c>
      <c r="E155" s="195">
        <v>2</v>
      </c>
      <c r="F155" s="6">
        <v>67.77</v>
      </c>
      <c r="G155" s="6">
        <v>16.04</v>
      </c>
      <c r="H155" s="6">
        <v>1.74</v>
      </c>
      <c r="I155" s="6">
        <v>1.72</v>
      </c>
      <c r="J155" s="6">
        <f t="shared" si="15"/>
        <v>3.2856519999999998</v>
      </c>
      <c r="K155" s="6">
        <v>0.04</v>
      </c>
      <c r="L155" s="6">
        <v>1.54</v>
      </c>
      <c r="M155" s="6">
        <v>4.0999999999999996</v>
      </c>
      <c r="N155" s="6">
        <v>4.42</v>
      </c>
      <c r="O155" s="6">
        <v>0.87</v>
      </c>
      <c r="P155" s="6">
        <v>0.26</v>
      </c>
      <c r="Q155" s="6">
        <v>0.08</v>
      </c>
      <c r="R155" s="6">
        <v>1.47</v>
      </c>
      <c r="S155" s="6">
        <f t="shared" si="14"/>
        <v>99.875652000000002</v>
      </c>
      <c r="T155" s="6">
        <f t="shared" si="16"/>
        <v>1.1298701298701299</v>
      </c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>
        <f t="shared" si="17"/>
        <v>1558.6595527846052</v>
      </c>
      <c r="BC155" s="6"/>
      <c r="BD155" s="6"/>
      <c r="BE155" s="6"/>
      <c r="BF155" s="6"/>
      <c r="BG155" s="6"/>
      <c r="BH155" s="6"/>
      <c r="BI155" s="6"/>
      <c r="BJ155" s="6"/>
      <c r="BK155" s="6"/>
    </row>
    <row r="156" spans="1:71" x14ac:dyDescent="0.3">
      <c r="A156" s="1" t="s">
        <v>401</v>
      </c>
      <c r="B156" s="1" t="s">
        <v>400</v>
      </c>
      <c r="C156" s="1" t="s">
        <v>385</v>
      </c>
      <c r="D156" s="195">
        <v>1.45</v>
      </c>
      <c r="E156" s="195">
        <v>2</v>
      </c>
      <c r="F156" s="6">
        <v>67.27</v>
      </c>
      <c r="G156" s="6">
        <v>16.12</v>
      </c>
      <c r="H156" s="6">
        <v>2.16</v>
      </c>
      <c r="I156" s="6">
        <v>1.48</v>
      </c>
      <c r="J156" s="6">
        <f t="shared" si="15"/>
        <v>3.4235680000000004</v>
      </c>
      <c r="K156" s="6">
        <v>0.04</v>
      </c>
      <c r="L156" s="6">
        <v>1.62</v>
      </c>
      <c r="M156" s="6">
        <v>3.94</v>
      </c>
      <c r="N156" s="6">
        <v>4.42</v>
      </c>
      <c r="O156" s="6">
        <v>0.65</v>
      </c>
      <c r="P156" s="6">
        <v>0.27</v>
      </c>
      <c r="Q156" s="6">
        <v>0.12</v>
      </c>
      <c r="R156" s="6">
        <v>1.41</v>
      </c>
      <c r="S156" s="6">
        <f t="shared" si="14"/>
        <v>99.283568000000017</v>
      </c>
      <c r="T156" s="6">
        <f t="shared" si="16"/>
        <v>1.3333333333333333</v>
      </c>
      <c r="U156" s="6">
        <v>298</v>
      </c>
      <c r="V156" s="6"/>
      <c r="W156" s="6"/>
      <c r="X156" s="6"/>
      <c r="Y156" s="6"/>
      <c r="Z156" s="6">
        <v>14</v>
      </c>
      <c r="AA156" s="6"/>
      <c r="AB156" s="6">
        <v>1886</v>
      </c>
      <c r="AC156" s="6"/>
      <c r="AD156" s="6"/>
      <c r="AE156" s="6"/>
      <c r="AF156" s="6">
        <v>15</v>
      </c>
      <c r="AG156" s="6"/>
      <c r="AH156" s="6"/>
      <c r="AI156" s="6"/>
      <c r="AJ156" s="6"/>
      <c r="AK156" s="6"/>
      <c r="AL156" s="6"/>
      <c r="AM156" s="6"/>
      <c r="AO156" s="6"/>
      <c r="AP156" s="6">
        <v>7</v>
      </c>
      <c r="AQ156" s="6"/>
      <c r="AR156" s="6"/>
      <c r="AS156" s="6">
        <v>12</v>
      </c>
      <c r="AT156" s="6"/>
      <c r="AU156" s="6"/>
      <c r="AV156" s="6"/>
      <c r="AW156" s="6"/>
      <c r="AX156" s="6">
        <v>587</v>
      </c>
      <c r="AY156" s="6"/>
      <c r="AZ156" s="6"/>
      <c r="BA156" s="6"/>
      <c r="BB156" s="6">
        <f t="shared" si="17"/>
        <v>1618.6079971224749</v>
      </c>
      <c r="BC156" s="6"/>
      <c r="BD156" s="6"/>
      <c r="BE156" s="6">
        <v>3</v>
      </c>
      <c r="BF156" s="6">
        <v>75</v>
      </c>
      <c r="BG156" s="6"/>
      <c r="BH156" s="6">
        <v>9</v>
      </c>
      <c r="BI156" s="6"/>
      <c r="BJ156" s="6">
        <v>26</v>
      </c>
      <c r="BK156" s="6">
        <v>48</v>
      </c>
    </row>
    <row r="157" spans="1:71" x14ac:dyDescent="0.3">
      <c r="A157" s="1" t="s">
        <v>319</v>
      </c>
      <c r="B157" s="1" t="s">
        <v>400</v>
      </c>
      <c r="C157" s="1" t="s">
        <v>385</v>
      </c>
      <c r="D157" s="195">
        <v>1.45</v>
      </c>
      <c r="E157" s="195">
        <v>2</v>
      </c>
      <c r="F157" s="6">
        <v>69</v>
      </c>
      <c r="G157" s="6">
        <v>15.82</v>
      </c>
      <c r="H157" s="6">
        <v>1.92</v>
      </c>
      <c r="I157" s="6">
        <v>1.35</v>
      </c>
      <c r="J157" s="6">
        <f t="shared" si="15"/>
        <v>3.0776159999999999</v>
      </c>
      <c r="K157" s="6">
        <v>0.06</v>
      </c>
      <c r="L157" s="6">
        <v>1.41</v>
      </c>
      <c r="M157" s="6">
        <v>4.72</v>
      </c>
      <c r="N157" s="6">
        <v>3.65</v>
      </c>
      <c r="O157" s="6">
        <v>0.56999999999999995</v>
      </c>
      <c r="P157" s="6">
        <v>0.23</v>
      </c>
      <c r="Q157" s="6">
        <v>0.1</v>
      </c>
      <c r="R157" s="6">
        <v>0.95</v>
      </c>
      <c r="S157" s="6">
        <f t="shared" si="14"/>
        <v>99.587616000000011</v>
      </c>
      <c r="T157" s="6">
        <f t="shared" si="16"/>
        <v>1.3617021276595744</v>
      </c>
      <c r="U157" s="6">
        <v>353</v>
      </c>
      <c r="V157" s="6"/>
      <c r="W157" s="6"/>
      <c r="X157" s="6"/>
      <c r="Y157" s="6"/>
      <c r="Z157" s="6">
        <v>16</v>
      </c>
      <c r="AA157" s="6"/>
      <c r="AB157" s="6">
        <v>454</v>
      </c>
      <c r="AC157" s="6"/>
      <c r="AD157" s="6"/>
      <c r="AE157" s="6"/>
      <c r="AF157" s="6">
        <v>16</v>
      </c>
      <c r="AG157" s="6"/>
      <c r="AH157" s="6"/>
      <c r="AI157" s="6"/>
      <c r="AJ157" s="6"/>
      <c r="AK157" s="6"/>
      <c r="AL157" s="6"/>
      <c r="AM157" s="6"/>
      <c r="AO157" s="6"/>
      <c r="AP157" s="6">
        <v>12</v>
      </c>
      <c r="AQ157" s="6"/>
      <c r="AR157" s="6"/>
      <c r="AS157" s="6">
        <v>10</v>
      </c>
      <c r="AT157" s="6"/>
      <c r="AU157" s="6"/>
      <c r="AV157" s="6"/>
      <c r="AW157" s="6"/>
      <c r="AX157" s="6">
        <v>647</v>
      </c>
      <c r="AY157" s="6"/>
      <c r="AZ157" s="6"/>
      <c r="BA157" s="6">
        <v>1</v>
      </c>
      <c r="BB157" s="6">
        <f t="shared" si="17"/>
        <v>1378.8142197709972</v>
      </c>
      <c r="BC157" s="6"/>
      <c r="BD157" s="6"/>
      <c r="BE157" s="6">
        <v>3</v>
      </c>
      <c r="BF157" s="6">
        <v>66</v>
      </c>
      <c r="BG157" s="6"/>
      <c r="BH157" s="6">
        <v>9</v>
      </c>
      <c r="BI157" s="6"/>
      <c r="BJ157" s="6">
        <v>53</v>
      </c>
      <c r="BK157" s="6">
        <v>49</v>
      </c>
    </row>
    <row r="158" spans="1:71" x14ac:dyDescent="0.3">
      <c r="A158" s="1" t="s">
        <v>318</v>
      </c>
      <c r="B158" s="1" t="s">
        <v>399</v>
      </c>
      <c r="C158" s="1" t="s">
        <v>385</v>
      </c>
      <c r="D158" s="195">
        <v>1.45</v>
      </c>
      <c r="E158" s="195">
        <v>2</v>
      </c>
      <c r="F158" s="6">
        <v>69.650000000000006</v>
      </c>
      <c r="G158" s="6">
        <v>14.82</v>
      </c>
      <c r="H158" s="6">
        <v>1.52</v>
      </c>
      <c r="I158" s="6">
        <v>1.5</v>
      </c>
      <c r="J158" s="6">
        <f t="shared" si="15"/>
        <v>2.867696</v>
      </c>
      <c r="K158" s="6">
        <v>0.08</v>
      </c>
      <c r="L158" s="6">
        <v>1.0900000000000001</v>
      </c>
      <c r="M158" s="6">
        <v>3.5</v>
      </c>
      <c r="N158" s="6">
        <v>4.29</v>
      </c>
      <c r="O158" s="6">
        <v>1.77</v>
      </c>
      <c r="P158" s="6">
        <v>0.28000000000000003</v>
      </c>
      <c r="Q158" s="6">
        <v>0.08</v>
      </c>
      <c r="R158" s="6">
        <v>1.29</v>
      </c>
      <c r="S158" s="6">
        <f t="shared" si="14"/>
        <v>99.717696000000004</v>
      </c>
      <c r="T158" s="6">
        <f t="shared" si="16"/>
        <v>1.3944954128440366</v>
      </c>
      <c r="U158" s="6">
        <v>561</v>
      </c>
      <c r="V158" s="6"/>
      <c r="W158" s="6"/>
      <c r="X158" s="6"/>
      <c r="Y158" s="6"/>
      <c r="Z158" s="6">
        <v>7</v>
      </c>
      <c r="AA158" s="6"/>
      <c r="AB158" s="6">
        <v>21</v>
      </c>
      <c r="AC158" s="6"/>
      <c r="AD158" s="6"/>
      <c r="AE158" s="6"/>
      <c r="AF158" s="6">
        <v>16</v>
      </c>
      <c r="AG158" s="6"/>
      <c r="AH158" s="6"/>
      <c r="AI158" s="6"/>
      <c r="AJ158" s="6"/>
      <c r="AK158" s="6"/>
      <c r="AL158" s="6"/>
      <c r="AM158" s="6"/>
      <c r="AO158" s="6"/>
      <c r="AP158" s="6">
        <v>11</v>
      </c>
      <c r="AQ158" s="6"/>
      <c r="AR158" s="6"/>
      <c r="AS158" s="6">
        <v>23</v>
      </c>
      <c r="AT158" s="6"/>
      <c r="AU158" s="6"/>
      <c r="AV158" s="6"/>
      <c r="AW158" s="6"/>
      <c r="AX158" s="6">
        <v>491</v>
      </c>
      <c r="AY158" s="6"/>
      <c r="AZ158" s="6"/>
      <c r="BA158" s="6"/>
      <c r="BB158" s="6">
        <f t="shared" si="17"/>
        <v>1678.5564414603443</v>
      </c>
      <c r="BC158" s="6"/>
      <c r="BD158" s="6"/>
      <c r="BE158" s="6">
        <v>4</v>
      </c>
      <c r="BF158" s="6">
        <v>51</v>
      </c>
      <c r="BG158" s="6"/>
      <c r="BH158" s="6">
        <v>11</v>
      </c>
      <c r="BI158" s="6"/>
      <c r="BJ158" s="6">
        <v>50</v>
      </c>
      <c r="BK158" s="6">
        <v>130</v>
      </c>
    </row>
    <row r="159" spans="1:71" x14ac:dyDescent="0.3">
      <c r="A159" s="2" t="s">
        <v>398</v>
      </c>
      <c r="B159" s="2" t="s">
        <v>1275</v>
      </c>
      <c r="C159" s="1" t="s">
        <v>397</v>
      </c>
      <c r="D159" s="195">
        <v>1.45</v>
      </c>
      <c r="E159" s="195">
        <v>2</v>
      </c>
      <c r="F159" s="6">
        <v>67.67</v>
      </c>
      <c r="G159" s="6">
        <v>17.45</v>
      </c>
      <c r="H159" s="6">
        <v>3.52</v>
      </c>
      <c r="I159" s="6"/>
      <c r="J159" s="6">
        <f t="shared" si="15"/>
        <v>3.1672960000000003</v>
      </c>
      <c r="K159" s="6">
        <v>0.03</v>
      </c>
      <c r="L159" s="6">
        <v>1.46</v>
      </c>
      <c r="M159" s="6">
        <v>3.79</v>
      </c>
      <c r="N159" s="6">
        <v>3.85</v>
      </c>
      <c r="O159" s="6">
        <v>0.6</v>
      </c>
      <c r="P159" s="6">
        <v>0.25</v>
      </c>
      <c r="Q159" s="6">
        <v>0.1</v>
      </c>
      <c r="R159" s="6">
        <v>1.62</v>
      </c>
      <c r="S159" s="6">
        <f t="shared" si="14"/>
        <v>99.987295999999986</v>
      </c>
      <c r="T159" s="6">
        <f t="shared" si="16"/>
        <v>2.4109589041095889</v>
      </c>
      <c r="U159" s="6">
        <v>185.3</v>
      </c>
      <c r="V159" s="6"/>
      <c r="W159" s="6"/>
      <c r="X159" s="6">
        <v>8.1</v>
      </c>
      <c r="Y159" s="6">
        <v>7.1</v>
      </c>
      <c r="Z159" s="6">
        <v>9.1</v>
      </c>
      <c r="AA159" s="6"/>
      <c r="AB159" s="6">
        <v>4498.6000000000004</v>
      </c>
      <c r="AC159" s="6"/>
      <c r="AD159" s="6"/>
      <c r="AE159" s="6"/>
      <c r="AF159" s="6">
        <v>15.2</v>
      </c>
      <c r="AG159" s="6"/>
      <c r="AH159" s="6"/>
      <c r="AI159" s="6"/>
      <c r="AJ159" s="6">
        <v>6.7</v>
      </c>
      <c r="AK159" s="6"/>
      <c r="AL159" s="6"/>
      <c r="AM159" s="6">
        <v>0.7</v>
      </c>
      <c r="AN159" s="6">
        <v>0.9</v>
      </c>
      <c r="AO159" s="6">
        <v>9.1</v>
      </c>
      <c r="AP159" s="6">
        <v>0.6</v>
      </c>
      <c r="AQ159" s="6">
        <v>1.7</v>
      </c>
      <c r="AR159" s="6"/>
      <c r="AS159" s="6">
        <v>14.6</v>
      </c>
      <c r="AT159" s="6"/>
      <c r="AU159" s="6">
        <v>10.4</v>
      </c>
      <c r="AV159" s="6"/>
      <c r="AW159" s="6"/>
      <c r="AX159" s="6">
        <v>611.5</v>
      </c>
      <c r="AY159" s="6"/>
      <c r="AZ159" s="6"/>
      <c r="BA159" s="6"/>
      <c r="BB159" s="6">
        <f t="shared" si="17"/>
        <v>1498.7111084467358</v>
      </c>
      <c r="BC159" s="6"/>
      <c r="BD159" s="6"/>
      <c r="BE159" s="6"/>
      <c r="BF159" s="6">
        <v>72.5</v>
      </c>
      <c r="BG159" s="6"/>
      <c r="BH159" s="6">
        <v>7.9</v>
      </c>
      <c r="BI159" s="6"/>
      <c r="BJ159" s="6">
        <v>432.4</v>
      </c>
      <c r="BK159" s="6">
        <v>44.6</v>
      </c>
      <c r="BR159" s="6">
        <v>27.656716417910449</v>
      </c>
      <c r="BS159" s="6">
        <v>0.13432835820895522</v>
      </c>
    </row>
    <row r="160" spans="1:71" x14ac:dyDescent="0.3">
      <c r="A160" s="1" t="s">
        <v>1276</v>
      </c>
      <c r="B160" s="1" t="s">
        <v>396</v>
      </c>
      <c r="C160" s="1" t="s">
        <v>385</v>
      </c>
      <c r="D160" s="195">
        <v>1.45</v>
      </c>
      <c r="E160" s="195">
        <v>2</v>
      </c>
      <c r="F160" s="6">
        <v>74.62</v>
      </c>
      <c r="G160" s="6">
        <v>13.7</v>
      </c>
      <c r="H160" s="6">
        <v>0.66</v>
      </c>
      <c r="I160" s="6">
        <v>0.28999999999999998</v>
      </c>
      <c r="J160" s="6">
        <f t="shared" si="15"/>
        <v>0.8838680000000001</v>
      </c>
      <c r="K160" s="6">
        <v>0.01</v>
      </c>
      <c r="L160" s="6">
        <v>0.68</v>
      </c>
      <c r="M160" s="6">
        <v>2.4300000000000002</v>
      </c>
      <c r="N160" s="6">
        <v>4.8899999999999997</v>
      </c>
      <c r="O160" s="6">
        <v>0.56000000000000005</v>
      </c>
      <c r="P160" s="6">
        <v>0.15</v>
      </c>
      <c r="Q160" s="6">
        <v>0.03</v>
      </c>
      <c r="R160" s="6">
        <v>1.25</v>
      </c>
      <c r="S160" s="6">
        <f t="shared" si="14"/>
        <v>99.203868000000043</v>
      </c>
      <c r="T160" s="6">
        <f t="shared" si="16"/>
        <v>0.97058823529411764</v>
      </c>
      <c r="U160" s="6">
        <v>223</v>
      </c>
      <c r="V160" s="6"/>
      <c r="W160" s="6"/>
      <c r="X160" s="6"/>
      <c r="Y160" s="6"/>
      <c r="Z160" s="6">
        <v>4</v>
      </c>
      <c r="AA160" s="6"/>
      <c r="AB160" s="6">
        <v>168</v>
      </c>
      <c r="AC160" s="6"/>
      <c r="AD160" s="6"/>
      <c r="AE160" s="6"/>
      <c r="AF160" s="6">
        <v>12</v>
      </c>
      <c r="AG160" s="6"/>
      <c r="AH160" s="6"/>
      <c r="AI160" s="6"/>
      <c r="AJ160" s="6"/>
      <c r="AK160" s="6"/>
      <c r="AL160" s="6"/>
      <c r="AM160" s="6"/>
      <c r="AO160" s="6"/>
      <c r="AP160" s="6">
        <v>7</v>
      </c>
      <c r="AQ160" s="6">
        <v>3</v>
      </c>
      <c r="AR160" s="6"/>
      <c r="AS160" s="6">
        <v>12</v>
      </c>
      <c r="AT160" s="6"/>
      <c r="AU160" s="6"/>
      <c r="AV160" s="6"/>
      <c r="AW160" s="6"/>
      <c r="AX160" s="6">
        <v>311</v>
      </c>
      <c r="AY160" s="6"/>
      <c r="AZ160" s="6"/>
      <c r="BA160" s="6">
        <v>1</v>
      </c>
      <c r="BB160" s="6">
        <f t="shared" si="17"/>
        <v>899.22666506804148</v>
      </c>
      <c r="BC160" s="6"/>
      <c r="BD160" s="6"/>
      <c r="BE160" s="6">
        <v>3</v>
      </c>
      <c r="BF160" s="6">
        <v>32</v>
      </c>
      <c r="BG160" s="6"/>
      <c r="BH160" s="6">
        <v>4</v>
      </c>
      <c r="BI160" s="6"/>
      <c r="BJ160" s="6">
        <v>5</v>
      </c>
      <c r="BK160" s="6">
        <v>64</v>
      </c>
    </row>
    <row r="161" spans="1:71" x14ac:dyDescent="0.3">
      <c r="A161" s="206" t="s">
        <v>1279</v>
      </c>
      <c r="B161" s="1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</row>
    <row r="162" spans="1:71" x14ac:dyDescent="0.3">
      <c r="A162" s="1" t="s">
        <v>337</v>
      </c>
      <c r="B162" s="1" t="s">
        <v>393</v>
      </c>
      <c r="C162" s="1" t="s">
        <v>1248</v>
      </c>
      <c r="D162" s="195">
        <v>1.5</v>
      </c>
      <c r="E162" s="195">
        <v>2</v>
      </c>
      <c r="F162" s="6">
        <v>54.14</v>
      </c>
      <c r="G162" s="6">
        <v>17.59</v>
      </c>
      <c r="H162" s="6">
        <v>8.6780000000000008</v>
      </c>
      <c r="I162" s="6"/>
      <c r="J162" s="6">
        <f t="shared" si="15"/>
        <v>7.808464400000001</v>
      </c>
      <c r="K162" s="6">
        <v>0.16300000000000001</v>
      </c>
      <c r="L162" s="6">
        <v>4.3689999999999998</v>
      </c>
      <c r="M162" s="6">
        <v>8.2279999999999998</v>
      </c>
      <c r="N162" s="6">
        <v>2.996</v>
      </c>
      <c r="O162" s="6">
        <v>1.0680000000000001</v>
      </c>
      <c r="P162" s="6">
        <v>0.54469999999999996</v>
      </c>
      <c r="Q162" s="6">
        <v>0.2205</v>
      </c>
      <c r="R162" s="6">
        <v>1.8</v>
      </c>
      <c r="S162" s="6">
        <f>F162+P162+G162+J162+K162+L162+M162+N162+O162+Q162+R162</f>
        <v>98.927664399999983</v>
      </c>
      <c r="T162" s="6">
        <v>1.9862668802929735</v>
      </c>
      <c r="U162" s="6">
        <v>242.9</v>
      </c>
      <c r="V162" s="6"/>
      <c r="W162" s="6"/>
      <c r="X162" s="6">
        <v>13.42</v>
      </c>
      <c r="Y162" s="6">
        <v>27</v>
      </c>
      <c r="Z162" s="6">
        <v>28.99</v>
      </c>
      <c r="AA162" s="6">
        <v>0.1489</v>
      </c>
      <c r="AB162" s="6">
        <v>132.9</v>
      </c>
      <c r="AC162" s="6">
        <v>2.6709999999999998</v>
      </c>
      <c r="AD162" s="6">
        <v>1.6950000000000001</v>
      </c>
      <c r="AE162" s="6">
        <v>0.71579999999999999</v>
      </c>
      <c r="AF162" s="6">
        <v>17.8</v>
      </c>
      <c r="AG162" s="6">
        <v>2.4489999999999998</v>
      </c>
      <c r="AH162" s="6">
        <v>1.419</v>
      </c>
      <c r="AI162" s="6">
        <v>0.56189999999999996</v>
      </c>
      <c r="AJ162" s="6">
        <v>5.8330000000000002</v>
      </c>
      <c r="AK162" s="6">
        <v>8.1310000000000002</v>
      </c>
      <c r="AL162" s="6">
        <v>0.24440000000000001</v>
      </c>
      <c r="AM162" s="6">
        <v>1.1240000000000001</v>
      </c>
      <c r="AN162" s="6">
        <v>1.091</v>
      </c>
      <c r="AO162" s="6">
        <v>8.6959999999999997</v>
      </c>
      <c r="AP162" s="6">
        <v>16.45</v>
      </c>
      <c r="AQ162" s="6">
        <v>3.367</v>
      </c>
      <c r="AR162" s="6">
        <v>1.9039999999999999</v>
      </c>
      <c r="AS162" s="6">
        <v>17.350000000000001</v>
      </c>
      <c r="AT162" s="6">
        <v>5.8790000000000002E-2</v>
      </c>
      <c r="AU162" s="6">
        <v>29.73</v>
      </c>
      <c r="AV162" s="6">
        <v>2.2599999999999998</v>
      </c>
      <c r="AW162" s="6">
        <v>0.53689999999999993</v>
      </c>
      <c r="AX162" s="6">
        <v>575.70000000000005</v>
      </c>
      <c r="AY162" s="6">
        <v>5.7570000000000003E-2</v>
      </c>
      <c r="AZ162" s="6">
        <v>0.4042</v>
      </c>
      <c r="BA162" s="6">
        <v>0.80389999999999995</v>
      </c>
      <c r="BB162" s="6">
        <v>3265.3917630837482</v>
      </c>
      <c r="BC162" s="6">
        <v>0.13140000000000002</v>
      </c>
      <c r="BD162" s="6">
        <v>0.24659999999999999</v>
      </c>
      <c r="BE162" s="6">
        <v>0.42</v>
      </c>
      <c r="BF162" s="6">
        <v>265.3</v>
      </c>
      <c r="BG162" s="6">
        <v>0.111</v>
      </c>
      <c r="BH162" s="6">
        <v>14.42</v>
      </c>
      <c r="BI162" s="6">
        <v>1.6919999999999999</v>
      </c>
      <c r="BJ162" s="6">
        <v>100.1</v>
      </c>
      <c r="BK162" s="6">
        <v>50.2</v>
      </c>
      <c r="BL162" s="6">
        <v>0.13781930396022629</v>
      </c>
      <c r="BM162" s="6">
        <v>1.0594665778158567</v>
      </c>
      <c r="BN162" s="6">
        <v>1.6651441621467316</v>
      </c>
      <c r="BO162" s="6">
        <v>2.4801435447386773</v>
      </c>
      <c r="BP162" s="6">
        <v>2.2031783556606253</v>
      </c>
      <c r="BQ162" s="6">
        <v>0.92799298602404201</v>
      </c>
      <c r="BR162" s="6">
        <v>41.642379564546545</v>
      </c>
      <c r="BS162" s="6">
        <v>0.18703925938625063</v>
      </c>
    </row>
    <row r="163" spans="1:71" x14ac:dyDescent="0.3">
      <c r="A163" s="2" t="s">
        <v>317</v>
      </c>
      <c r="B163" s="1" t="s">
        <v>390</v>
      </c>
      <c r="C163" s="1" t="s">
        <v>1248</v>
      </c>
      <c r="D163" s="195">
        <v>1.45</v>
      </c>
      <c r="E163" s="195">
        <v>2</v>
      </c>
      <c r="F163" s="6">
        <v>52.71</v>
      </c>
      <c r="G163" s="6">
        <v>14.71</v>
      </c>
      <c r="H163" s="6">
        <v>7.74</v>
      </c>
      <c r="I163" s="6"/>
      <c r="J163" s="6">
        <f t="shared" si="15"/>
        <v>6.9644520000000005</v>
      </c>
      <c r="K163" s="6">
        <v>0.20269999999999999</v>
      </c>
      <c r="L163" s="6">
        <v>7.18</v>
      </c>
      <c r="M163" s="6">
        <v>9.6639999999999997</v>
      </c>
      <c r="N163" s="6">
        <v>2.7250000000000001</v>
      </c>
      <c r="O163" s="6">
        <v>0.57389999999999997</v>
      </c>
      <c r="P163" s="6">
        <v>0.57640000000000002</v>
      </c>
      <c r="Q163" s="6">
        <v>0.24629999999999999</v>
      </c>
      <c r="R163" s="6">
        <v>3.38</v>
      </c>
      <c r="S163" s="6">
        <f>F163+P163+G163+J163+K163+L163+M163+N163+O163+Q163+R163</f>
        <v>98.932751999999979</v>
      </c>
      <c r="T163" s="6">
        <v>1.0779944289693595</v>
      </c>
      <c r="U163" s="6">
        <v>229.1</v>
      </c>
      <c r="V163" s="6"/>
      <c r="W163" s="6">
        <v>0.1157</v>
      </c>
      <c r="X163" s="6">
        <v>20</v>
      </c>
      <c r="Y163" s="6">
        <v>18.760000000000002</v>
      </c>
      <c r="Z163" s="6">
        <v>277.3</v>
      </c>
      <c r="AA163" s="6">
        <v>0.58479999999999999</v>
      </c>
      <c r="AB163" s="6">
        <v>55.2</v>
      </c>
      <c r="AC163" s="6">
        <v>2.2450000000000001</v>
      </c>
      <c r="AD163" s="6">
        <v>1.3124099999999999</v>
      </c>
      <c r="AE163" s="6">
        <v>0.75579999999999992</v>
      </c>
      <c r="AF163" s="6">
        <v>17.600000000000001</v>
      </c>
      <c r="AG163" s="6">
        <v>2.3050000000000002</v>
      </c>
      <c r="AH163" s="6">
        <v>1.5620000000000001</v>
      </c>
      <c r="AI163" s="6">
        <v>0.45330000000000004</v>
      </c>
      <c r="AJ163" s="6">
        <v>10</v>
      </c>
      <c r="AK163" s="6">
        <v>11.9</v>
      </c>
      <c r="AL163" s="6">
        <v>0.1938</v>
      </c>
      <c r="AM163" s="6">
        <v>0.96329999999999993</v>
      </c>
      <c r="AN163" s="6">
        <v>1.37</v>
      </c>
      <c r="AO163" s="6">
        <v>10.93</v>
      </c>
      <c r="AP163" s="6">
        <v>96.18</v>
      </c>
      <c r="AQ163" s="6">
        <v>3.738</v>
      </c>
      <c r="AR163" s="6">
        <v>2.573</v>
      </c>
      <c r="AS163" s="6">
        <v>8.4309999999999992</v>
      </c>
      <c r="AT163" s="6">
        <v>0.24149999999999999</v>
      </c>
      <c r="AU163" s="6">
        <v>19.77</v>
      </c>
      <c r="AV163" s="6">
        <v>2.3479999999999999</v>
      </c>
      <c r="AW163" s="6">
        <v>0.58120000000000005</v>
      </c>
      <c r="AX163" s="6">
        <v>605.4</v>
      </c>
      <c r="AY163" s="6">
        <v>7.0269999999999999E-2</v>
      </c>
      <c r="AZ163" s="6">
        <v>0.3508</v>
      </c>
      <c r="BA163" s="6">
        <v>2.2069999999999999</v>
      </c>
      <c r="BB163" s="6">
        <v>3455.4283316347946</v>
      </c>
      <c r="BC163" s="6">
        <v>0.17269999999999999</v>
      </c>
      <c r="BD163" s="6">
        <v>0.193</v>
      </c>
      <c r="BE163" s="6">
        <v>0.91670000000000007</v>
      </c>
      <c r="BF163" s="6">
        <v>166.6</v>
      </c>
      <c r="BG163" s="6">
        <v>0.14949999999999999</v>
      </c>
      <c r="BH163" s="6">
        <v>11.64</v>
      </c>
      <c r="BI163" s="6">
        <v>1.351</v>
      </c>
      <c r="BJ163" s="6">
        <v>73.31</v>
      </c>
      <c r="BK163" s="6">
        <v>81.400000000000006</v>
      </c>
      <c r="BL163" s="6">
        <v>0.22069999999999998</v>
      </c>
      <c r="BM163" s="6">
        <v>1.1152564096195214</v>
      </c>
      <c r="BN163" s="6">
        <v>2.7477056657690828</v>
      </c>
      <c r="BO163" s="6">
        <v>5.3251255398346027</v>
      </c>
      <c r="BP163" s="6">
        <v>4.1121802779833869</v>
      </c>
      <c r="BQ163" s="6">
        <v>0.99088667499392979</v>
      </c>
      <c r="BR163" s="6">
        <v>22.91</v>
      </c>
      <c r="BS163" s="6">
        <v>0.13700000000000001</v>
      </c>
    </row>
    <row r="164" spans="1:71" x14ac:dyDescent="0.3">
      <c r="A164" s="1" t="s">
        <v>316</v>
      </c>
      <c r="B164" s="1" t="s">
        <v>388</v>
      </c>
      <c r="C164" s="1" t="s">
        <v>1248</v>
      </c>
      <c r="D164" s="195">
        <v>1.45</v>
      </c>
      <c r="E164" s="195">
        <v>2</v>
      </c>
      <c r="F164" s="6">
        <v>58.94</v>
      </c>
      <c r="G164" s="6">
        <v>16.350000000000001</v>
      </c>
      <c r="H164" s="6">
        <v>6.5129999999999999</v>
      </c>
      <c r="I164" s="6"/>
      <c r="J164" s="6">
        <f t="shared" si="15"/>
        <v>5.8603974000000001</v>
      </c>
      <c r="K164" s="6">
        <v>0.24429999999999999</v>
      </c>
      <c r="L164" s="6">
        <v>5.2789999999999999</v>
      </c>
      <c r="M164" s="6">
        <v>6.5039999999999996</v>
      </c>
      <c r="N164" s="6">
        <v>3.488</v>
      </c>
      <c r="O164" s="6">
        <v>8.1119999999999998E-2</v>
      </c>
      <c r="P164" s="6">
        <v>0.46310000000000001</v>
      </c>
      <c r="Q164" s="6">
        <v>0.2384</v>
      </c>
      <c r="R164" s="6">
        <v>1.67</v>
      </c>
      <c r="S164" s="6">
        <f>F164+P164+G164+J164+K164+L164+M164+N164+O164+Q164+R164</f>
        <v>99.118317399999981</v>
      </c>
      <c r="T164" s="6">
        <v>1.2337563932562985</v>
      </c>
      <c r="U164" s="6">
        <v>76.3</v>
      </c>
      <c r="V164" s="6"/>
      <c r="W164" s="6">
        <v>3.6889999999999999E-2</v>
      </c>
      <c r="X164" s="6">
        <v>23.49</v>
      </c>
      <c r="Y164" s="6">
        <v>15.09</v>
      </c>
      <c r="Z164" s="6">
        <v>162.9</v>
      </c>
      <c r="AA164" s="6">
        <v>3.3259999999999998E-2</v>
      </c>
      <c r="AB164" s="6">
        <v>111.9</v>
      </c>
      <c r="AC164" s="6">
        <v>2.0760000000000001</v>
      </c>
      <c r="AD164" s="6">
        <v>1.19601</v>
      </c>
      <c r="AE164" s="6">
        <v>0.76879999999999993</v>
      </c>
      <c r="AF164" s="6">
        <v>16.100000000000001</v>
      </c>
      <c r="AG164" s="6">
        <v>2.1589999999999998</v>
      </c>
      <c r="AH164" s="6">
        <v>0.70420000000000005</v>
      </c>
      <c r="AI164" s="6">
        <v>0.41299999999999998</v>
      </c>
      <c r="AJ164" s="6">
        <v>11.47</v>
      </c>
      <c r="AK164" s="6">
        <v>2.27</v>
      </c>
      <c r="AL164" s="6">
        <v>0.16259999999999999</v>
      </c>
      <c r="AM164" s="6">
        <v>0.37139999999999995</v>
      </c>
      <c r="AN164" s="6">
        <v>1.5149999999999999</v>
      </c>
      <c r="AO164" s="6">
        <v>11.76</v>
      </c>
      <c r="AP164" s="6">
        <v>76.39</v>
      </c>
      <c r="AQ164" s="6">
        <v>2.2799999999999998</v>
      </c>
      <c r="AR164" s="6">
        <v>2.8969999999999998</v>
      </c>
      <c r="AS164" s="6">
        <v>0.3256</v>
      </c>
      <c r="AT164" s="6">
        <v>1.6239999999999997E-2</v>
      </c>
      <c r="AU164" s="6">
        <v>16.100000000000001</v>
      </c>
      <c r="AV164" s="6">
        <v>2.3170000000000002</v>
      </c>
      <c r="AW164" s="6">
        <v>0.70179999999999998</v>
      </c>
      <c r="AX164" s="6">
        <v>631.1</v>
      </c>
      <c r="AY164" s="6">
        <v>8.8709999999999997E-2</v>
      </c>
      <c r="AZ164" s="6">
        <v>0.32569999999999999</v>
      </c>
      <c r="BA164" s="6">
        <v>1.107</v>
      </c>
      <c r="BB164" s="6">
        <v>2776.2124572867338</v>
      </c>
      <c r="BC164" s="6">
        <v>7.1719999999999996E-3</v>
      </c>
      <c r="BD164" s="6">
        <v>0.17119999999999999</v>
      </c>
      <c r="BE164" s="6">
        <v>0.21719999999999998</v>
      </c>
      <c r="BF164" s="6">
        <v>144.19999999999999</v>
      </c>
      <c r="BG164" s="6">
        <v>0.2989</v>
      </c>
      <c r="BH164" s="6">
        <v>10.53</v>
      </c>
      <c r="BI164" s="6">
        <v>1.1459999999999999</v>
      </c>
      <c r="BJ164" s="6">
        <v>120.1</v>
      </c>
      <c r="BK164" s="6">
        <v>58.9</v>
      </c>
      <c r="BL164" s="6">
        <v>9.651264167393199E-2</v>
      </c>
      <c r="BM164" s="6">
        <v>1.2157841104747182</v>
      </c>
      <c r="BN164" s="6">
        <v>3.1937850668968495</v>
      </c>
      <c r="BO164" s="6">
        <v>7.2005223046693541</v>
      </c>
      <c r="BP164" s="6">
        <v>5.6937172774869111</v>
      </c>
      <c r="BQ164" s="6">
        <v>1.0483967076144785</v>
      </c>
      <c r="BR164" s="6">
        <v>6.6521360069747164</v>
      </c>
      <c r="BS164" s="6">
        <v>0.13208369659982561</v>
      </c>
    </row>
    <row r="165" spans="1:71" x14ac:dyDescent="0.3">
      <c r="A165" s="1" t="s">
        <v>337</v>
      </c>
      <c r="B165" s="1" t="s">
        <v>393</v>
      </c>
      <c r="C165" s="1" t="s">
        <v>385</v>
      </c>
      <c r="D165" s="195">
        <v>1.5</v>
      </c>
      <c r="E165" s="195">
        <v>2</v>
      </c>
      <c r="F165" s="6">
        <v>55.13</v>
      </c>
      <c r="G165" s="6">
        <v>17.23</v>
      </c>
      <c r="H165" s="6">
        <v>1.47</v>
      </c>
      <c r="I165" s="6">
        <v>5.41</v>
      </c>
      <c r="J165" s="6">
        <f t="shared" si="15"/>
        <v>6.7327060000000003</v>
      </c>
      <c r="K165" s="6">
        <v>0.15</v>
      </c>
      <c r="L165" s="6">
        <v>4.1399999999999997</v>
      </c>
      <c r="M165" s="6">
        <v>8.25</v>
      </c>
      <c r="N165" s="6">
        <v>3.24</v>
      </c>
      <c r="O165" s="6">
        <v>1.1200000000000001</v>
      </c>
      <c r="P165" s="6">
        <v>0.56999999999999995</v>
      </c>
      <c r="Q165" s="6">
        <v>0.13</v>
      </c>
      <c r="R165" s="6">
        <v>2.4500000000000002</v>
      </c>
      <c r="S165" s="6">
        <f>F165+P165+G165+J165+K165+L165+M165+N165+O165+Q165+R165</f>
        <v>99.142706000000018</v>
      </c>
      <c r="T165" s="6">
        <v>1.8985507246376814</v>
      </c>
      <c r="U165" s="6">
        <v>254</v>
      </c>
      <c r="V165" s="6"/>
      <c r="W165" s="6"/>
      <c r="X165" s="6"/>
      <c r="Y165" s="6"/>
      <c r="Z165" s="6">
        <v>3</v>
      </c>
      <c r="AA165" s="6"/>
      <c r="AB165" s="6">
        <v>103</v>
      </c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>
        <v>2</v>
      </c>
      <c r="AO165" s="6"/>
      <c r="AP165" s="6">
        <v>30</v>
      </c>
      <c r="AQ165" s="6"/>
      <c r="AR165" s="6"/>
      <c r="AS165" s="6">
        <v>20</v>
      </c>
      <c r="AT165" s="6"/>
      <c r="AU165" s="6"/>
      <c r="AV165" s="6"/>
      <c r="AW165" s="6"/>
      <c r="AX165" s="6">
        <v>585</v>
      </c>
      <c r="AY165" s="6"/>
      <c r="AZ165" s="6"/>
      <c r="BA165" s="6"/>
      <c r="BB165" s="6">
        <v>3417.0613272585574</v>
      </c>
      <c r="BC165" s="6"/>
      <c r="BD165" s="6"/>
      <c r="BE165" s="6"/>
      <c r="BF165" s="6">
        <v>255</v>
      </c>
      <c r="BG165" s="6"/>
      <c r="BH165" s="6">
        <v>16</v>
      </c>
      <c r="BI165" s="6"/>
      <c r="BJ165" s="6">
        <v>110</v>
      </c>
      <c r="BK165" s="6">
        <v>37</v>
      </c>
    </row>
    <row r="166" spans="1:71" x14ac:dyDescent="0.3">
      <c r="A166" s="1" t="s">
        <v>395</v>
      </c>
      <c r="B166" s="1" t="s">
        <v>394</v>
      </c>
      <c r="C166" s="1" t="s">
        <v>385</v>
      </c>
      <c r="D166" s="195">
        <v>1.45</v>
      </c>
      <c r="E166" s="195">
        <v>2</v>
      </c>
      <c r="F166" s="6">
        <v>55.97</v>
      </c>
      <c r="G166" s="6">
        <v>15</v>
      </c>
      <c r="H166" s="6">
        <v>3.49</v>
      </c>
      <c r="I166" s="6">
        <v>4.37</v>
      </c>
      <c r="J166" s="6">
        <f t="shared" si="15"/>
        <v>7.5103020000000003</v>
      </c>
      <c r="K166" s="6">
        <v>0.19</v>
      </c>
      <c r="L166" s="6">
        <v>7.4</v>
      </c>
      <c r="M166" s="6">
        <v>8.15</v>
      </c>
      <c r="N166" s="6">
        <v>2.9</v>
      </c>
      <c r="O166" s="6">
        <v>1.03</v>
      </c>
      <c r="P166" s="6">
        <v>0.46</v>
      </c>
      <c r="Q166" s="6">
        <v>0.16</v>
      </c>
      <c r="R166" s="6">
        <v>1.0900000000000001</v>
      </c>
      <c r="S166" s="6">
        <f t="shared" si="14"/>
        <v>99.860302000000019</v>
      </c>
      <c r="T166" s="6">
        <f>H166/L166</f>
        <v>0.47162162162162163</v>
      </c>
      <c r="U166" s="6">
        <v>174</v>
      </c>
      <c r="V166" s="6"/>
      <c r="W166" s="6"/>
      <c r="X166" s="6"/>
      <c r="Y166" s="6"/>
      <c r="Z166" s="6">
        <v>393</v>
      </c>
      <c r="AA166" s="6"/>
      <c r="AB166" s="6">
        <v>320</v>
      </c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>
        <v>2</v>
      </c>
      <c r="AO166" s="6"/>
      <c r="AP166" s="6">
        <v>132</v>
      </c>
      <c r="AQ166" s="6"/>
      <c r="AR166" s="6"/>
      <c r="AS166" s="6">
        <v>27</v>
      </c>
      <c r="AT166" s="6"/>
      <c r="AU166" s="6"/>
      <c r="AV166" s="6"/>
      <c r="AW166" s="6"/>
      <c r="AX166" s="6">
        <v>534</v>
      </c>
      <c r="AY166" s="6"/>
      <c r="AZ166" s="6"/>
      <c r="BA166" s="6"/>
      <c r="BB166" s="6">
        <f>SUM((P166/1.6681)*10000)</f>
        <v>2757.6284395419943</v>
      </c>
      <c r="BC166" s="6"/>
      <c r="BD166" s="6"/>
      <c r="BE166" s="6"/>
      <c r="BF166" s="6">
        <v>203</v>
      </c>
      <c r="BG166" s="6"/>
      <c r="BH166" s="6">
        <v>14</v>
      </c>
      <c r="BI166" s="6"/>
      <c r="BJ166" s="6">
        <v>75</v>
      </c>
      <c r="BK166" s="6">
        <v>48</v>
      </c>
    </row>
    <row r="167" spans="1:71" x14ac:dyDescent="0.3">
      <c r="A167" s="1" t="s">
        <v>317</v>
      </c>
      <c r="B167" s="1" t="s">
        <v>390</v>
      </c>
      <c r="C167" s="1" t="s">
        <v>385</v>
      </c>
      <c r="D167" s="195">
        <v>1.45</v>
      </c>
      <c r="E167" s="195">
        <v>2</v>
      </c>
      <c r="F167" s="6">
        <v>56.6</v>
      </c>
      <c r="G167" s="6">
        <v>15.37</v>
      </c>
      <c r="H167" s="6">
        <v>2.75</v>
      </c>
      <c r="I167" s="6">
        <v>4.22</v>
      </c>
      <c r="J167" s="6">
        <f t="shared" si="15"/>
        <v>6.6944499999999998</v>
      </c>
      <c r="K167" s="6">
        <v>0.17</v>
      </c>
      <c r="L167" s="6">
        <v>6.8</v>
      </c>
      <c r="M167" s="6">
        <v>8.06</v>
      </c>
      <c r="N167" s="6">
        <v>1.75</v>
      </c>
      <c r="O167" s="6">
        <v>0.47</v>
      </c>
      <c r="P167" s="6">
        <v>0.56999999999999995</v>
      </c>
      <c r="Q167" s="6">
        <v>0.16</v>
      </c>
      <c r="R167" s="6">
        <v>2.5299999999999998</v>
      </c>
      <c r="S167" s="6">
        <f t="shared" si="14"/>
        <v>99.174450000000007</v>
      </c>
      <c r="T167" s="6">
        <v>1.0249999999999999</v>
      </c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>
        <v>3417.0613272585574</v>
      </c>
      <c r="BC167" s="6"/>
      <c r="BD167" s="6"/>
      <c r="BE167" s="6"/>
      <c r="BF167" s="6"/>
      <c r="BG167" s="6"/>
      <c r="BH167" s="6"/>
      <c r="BI167" s="6"/>
      <c r="BJ167" s="6"/>
      <c r="BK167" s="6"/>
    </row>
    <row r="168" spans="1:71" x14ac:dyDescent="0.3">
      <c r="A168" s="1" t="s">
        <v>392</v>
      </c>
      <c r="B168" s="1" t="s">
        <v>390</v>
      </c>
      <c r="C168" s="1" t="s">
        <v>385</v>
      </c>
      <c r="D168" s="195">
        <v>1.45</v>
      </c>
      <c r="E168" s="195">
        <v>2</v>
      </c>
      <c r="F168" s="6">
        <v>56.46</v>
      </c>
      <c r="G168" s="6">
        <v>15.01</v>
      </c>
      <c r="H168" s="6">
        <v>2.27</v>
      </c>
      <c r="I168" s="6">
        <v>3.54</v>
      </c>
      <c r="J168" s="6">
        <f t="shared" si="15"/>
        <v>5.5825460000000007</v>
      </c>
      <c r="K168" s="6">
        <v>0.12</v>
      </c>
      <c r="L168" s="6">
        <v>6.84</v>
      </c>
      <c r="M168" s="6">
        <v>7.26</v>
      </c>
      <c r="N168" s="6">
        <v>2.62</v>
      </c>
      <c r="O168" s="6">
        <v>1.66</v>
      </c>
      <c r="P168" s="6">
        <v>0.42</v>
      </c>
      <c r="Q168" s="6">
        <v>0.19</v>
      </c>
      <c r="R168" s="6">
        <v>2.93</v>
      </c>
      <c r="S168" s="6">
        <f t="shared" si="14"/>
        <v>99.092546000000013</v>
      </c>
      <c r="T168" s="6">
        <v>0.84941520467836262</v>
      </c>
      <c r="U168" s="6">
        <v>214</v>
      </c>
      <c r="V168" s="6"/>
      <c r="W168" s="6"/>
      <c r="X168" s="6">
        <v>16</v>
      </c>
      <c r="Y168" s="6">
        <v>30</v>
      </c>
      <c r="Z168" s="6">
        <v>306</v>
      </c>
      <c r="AA168" s="6"/>
      <c r="AB168" s="6">
        <v>55</v>
      </c>
      <c r="AC168" s="6"/>
      <c r="AD168" s="6"/>
      <c r="AE168" s="6"/>
      <c r="AF168" s="6"/>
      <c r="AG168" s="6"/>
      <c r="AH168" s="6"/>
      <c r="AI168" s="6"/>
      <c r="AJ168" s="6">
        <v>7</v>
      </c>
      <c r="AK168" s="6"/>
      <c r="AL168" s="6"/>
      <c r="AM168" s="6"/>
      <c r="AN168" s="6">
        <v>1</v>
      </c>
      <c r="AO168" s="6"/>
      <c r="AP168" s="6">
        <v>145</v>
      </c>
      <c r="AQ168" s="6">
        <v>4</v>
      </c>
      <c r="AR168" s="6"/>
      <c r="AS168" s="6">
        <v>35</v>
      </c>
      <c r="AT168" s="6"/>
      <c r="AU168" s="6"/>
      <c r="AV168" s="6"/>
      <c r="AW168" s="6"/>
      <c r="AX168" s="6">
        <v>620</v>
      </c>
      <c r="AY168" s="6"/>
      <c r="AZ168" s="6"/>
      <c r="BA168" s="6">
        <v>3</v>
      </c>
      <c r="BB168" s="6">
        <v>2517.8346621905162</v>
      </c>
      <c r="BC168" s="6"/>
      <c r="BD168" s="6"/>
      <c r="BE168" s="6">
        <v>1</v>
      </c>
      <c r="BF168" s="6">
        <v>136</v>
      </c>
      <c r="BG168" s="6"/>
      <c r="BH168" s="6">
        <v>12</v>
      </c>
      <c r="BI168" s="6"/>
      <c r="BJ168" s="6">
        <v>117</v>
      </c>
      <c r="BK168" s="6">
        <v>59</v>
      </c>
      <c r="BL168" s="6">
        <v>0.42857142857142855</v>
      </c>
      <c r="BR168" s="6">
        <v>30.571428571428573</v>
      </c>
      <c r="BS168" s="6">
        <v>0.14285714285714285</v>
      </c>
    </row>
    <row r="169" spans="1:71" x14ac:dyDescent="0.3">
      <c r="A169" s="1" t="s">
        <v>391</v>
      </c>
      <c r="B169" s="1" t="s">
        <v>390</v>
      </c>
      <c r="C169" s="1" t="s">
        <v>385</v>
      </c>
      <c r="D169" s="195">
        <v>1.45</v>
      </c>
      <c r="E169" s="195">
        <v>2</v>
      </c>
      <c r="F169" s="6">
        <v>56.77</v>
      </c>
      <c r="G169" s="6">
        <v>15.45</v>
      </c>
      <c r="H169" s="6">
        <v>1.58</v>
      </c>
      <c r="I169" s="6">
        <v>4</v>
      </c>
      <c r="J169" s="6">
        <f t="shared" si="15"/>
        <v>5.4216839999999999</v>
      </c>
      <c r="K169" s="6">
        <v>0.17</v>
      </c>
      <c r="L169" s="6">
        <v>6.15</v>
      </c>
      <c r="M169" s="6">
        <v>8.58</v>
      </c>
      <c r="N169" s="6">
        <v>1.99</v>
      </c>
      <c r="O169" s="6">
        <v>1.4</v>
      </c>
      <c r="P169" s="6">
        <v>0.52</v>
      </c>
      <c r="Q169" s="6">
        <v>0.16</v>
      </c>
      <c r="R169" s="6">
        <v>2.97</v>
      </c>
      <c r="S169" s="6">
        <f t="shared" si="14"/>
        <v>99.58168400000001</v>
      </c>
      <c r="T169" s="6">
        <v>0.90731707317073162</v>
      </c>
      <c r="U169" s="6"/>
      <c r="V169" s="6"/>
      <c r="W169" s="6"/>
      <c r="X169" s="6"/>
      <c r="Y169" s="6"/>
      <c r="Z169" s="6">
        <v>427</v>
      </c>
      <c r="AA169" s="6"/>
      <c r="AB169" s="6">
        <v>88</v>
      </c>
      <c r="AC169" s="6"/>
      <c r="AD169" s="6"/>
      <c r="AE169" s="6"/>
      <c r="AF169" s="6">
        <v>15</v>
      </c>
      <c r="AG169" s="6"/>
      <c r="AH169" s="6"/>
      <c r="AI169" s="6"/>
      <c r="AJ169" s="6"/>
      <c r="AK169" s="6"/>
      <c r="AL169" s="6"/>
      <c r="AM169" s="6"/>
      <c r="AO169" s="6"/>
      <c r="AP169" s="6">
        <v>90</v>
      </c>
      <c r="AQ169" s="6"/>
      <c r="AR169" s="6"/>
      <c r="AS169" s="6">
        <v>15</v>
      </c>
      <c r="AT169" s="6"/>
      <c r="AU169" s="6"/>
      <c r="AV169" s="6"/>
      <c r="AW169" s="6"/>
      <c r="AX169" s="6">
        <v>668</v>
      </c>
      <c r="AY169" s="6"/>
      <c r="AZ169" s="6"/>
      <c r="BA169" s="6">
        <v>1</v>
      </c>
      <c r="BB169" s="6">
        <v>3117.3191055692105</v>
      </c>
      <c r="BC169" s="6"/>
      <c r="BD169" s="6"/>
      <c r="BE169" s="6"/>
      <c r="BF169" s="6">
        <v>150</v>
      </c>
      <c r="BG169" s="6"/>
      <c r="BH169" s="6">
        <v>14</v>
      </c>
      <c r="BI169" s="6"/>
      <c r="BJ169" s="6">
        <v>218</v>
      </c>
      <c r="BK169" s="6">
        <v>71</v>
      </c>
    </row>
    <row r="170" spans="1:71" x14ac:dyDescent="0.3">
      <c r="A170" s="1" t="s">
        <v>316</v>
      </c>
      <c r="B170" s="1" t="s">
        <v>388</v>
      </c>
      <c r="C170" s="1" t="s">
        <v>385</v>
      </c>
      <c r="D170" s="195">
        <v>1.45</v>
      </c>
      <c r="E170" s="195">
        <v>2</v>
      </c>
      <c r="F170" s="6">
        <v>58.9</v>
      </c>
      <c r="G170" s="6">
        <v>16.100000000000001</v>
      </c>
      <c r="H170" s="6">
        <v>1.1499999999999999</v>
      </c>
      <c r="I170" s="6">
        <v>4.96</v>
      </c>
      <c r="J170" s="6">
        <f t="shared" si="15"/>
        <v>5.9947699999999999</v>
      </c>
      <c r="K170" s="6">
        <v>0.26</v>
      </c>
      <c r="L170" s="6">
        <v>5.0999999999999996</v>
      </c>
      <c r="M170" s="6">
        <v>6.84</v>
      </c>
      <c r="N170" s="6">
        <v>3.3</v>
      </c>
      <c r="O170" s="6">
        <v>0.1</v>
      </c>
      <c r="P170" s="6">
        <v>0.47</v>
      </c>
      <c r="Q170" s="6">
        <v>0.19</v>
      </c>
      <c r="R170" s="6">
        <v>1.8</v>
      </c>
      <c r="S170" s="6">
        <f t="shared" si="14"/>
        <v>99.054769999999991</v>
      </c>
      <c r="T170" s="6">
        <v>1.1980392156862745</v>
      </c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>
        <v>2817.5768838798631</v>
      </c>
      <c r="BC170" s="6"/>
      <c r="BD170" s="6"/>
      <c r="BE170" s="6"/>
      <c r="BF170" s="6"/>
      <c r="BG170" s="6"/>
      <c r="BH170" s="6"/>
      <c r="BI170" s="6"/>
      <c r="BJ170" s="6"/>
      <c r="BK170" s="6">
        <v>55</v>
      </c>
    </row>
    <row r="171" spans="1:71" x14ac:dyDescent="0.3">
      <c r="A171" s="1" t="s">
        <v>389</v>
      </c>
      <c r="B171" s="1" t="s">
        <v>388</v>
      </c>
      <c r="C171" s="1" t="s">
        <v>385</v>
      </c>
      <c r="D171" s="195">
        <v>1.45</v>
      </c>
      <c r="E171" s="195">
        <v>2</v>
      </c>
      <c r="F171" s="6">
        <v>59.51</v>
      </c>
      <c r="G171" s="6">
        <v>16.16</v>
      </c>
      <c r="H171" s="6">
        <v>2.81</v>
      </c>
      <c r="I171" s="6">
        <v>3.17</v>
      </c>
      <c r="J171" s="6">
        <f t="shared" si="15"/>
        <v>5.6984379999999994</v>
      </c>
      <c r="K171" s="6">
        <v>0.15</v>
      </c>
      <c r="L171" s="6">
        <v>4.8899999999999997</v>
      </c>
      <c r="M171" s="6">
        <v>6.65</v>
      </c>
      <c r="N171" s="6">
        <v>2.73</v>
      </c>
      <c r="O171" s="6">
        <v>1.32</v>
      </c>
      <c r="P171" s="6">
        <v>0.45</v>
      </c>
      <c r="Q171" s="6">
        <v>0.16</v>
      </c>
      <c r="R171" s="6">
        <v>1.62</v>
      </c>
      <c r="S171" s="6">
        <f t="shared" si="14"/>
        <v>99.338438000000011</v>
      </c>
      <c r="T171" s="6">
        <v>1.2229038854805727</v>
      </c>
      <c r="U171" s="6">
        <v>254</v>
      </c>
      <c r="V171" s="6"/>
      <c r="W171" s="6"/>
      <c r="X171" s="6"/>
      <c r="Y171" s="6"/>
      <c r="Z171" s="6">
        <v>287</v>
      </c>
      <c r="AA171" s="6"/>
      <c r="AB171" s="6">
        <v>143</v>
      </c>
      <c r="AC171" s="6"/>
      <c r="AD171" s="6"/>
      <c r="AE171" s="6"/>
      <c r="AF171" s="6">
        <v>15</v>
      </c>
      <c r="AG171" s="6"/>
      <c r="AH171" s="6"/>
      <c r="AI171" s="6"/>
      <c r="AJ171" s="6"/>
      <c r="AK171" s="6"/>
      <c r="AL171" s="6"/>
      <c r="AM171" s="6"/>
      <c r="AO171" s="6"/>
      <c r="AP171" s="6">
        <v>85</v>
      </c>
      <c r="AQ171" s="6"/>
      <c r="AR171" s="6"/>
      <c r="AS171" s="6">
        <v>26</v>
      </c>
      <c r="AT171" s="6"/>
      <c r="AU171" s="6"/>
      <c r="AV171" s="6"/>
      <c r="AW171" s="6"/>
      <c r="AX171" s="6">
        <v>674</v>
      </c>
      <c r="AY171" s="6"/>
      <c r="AZ171" s="6"/>
      <c r="BA171" s="6"/>
      <c r="BB171" s="6">
        <v>2697.6799952041247</v>
      </c>
      <c r="BC171" s="6"/>
      <c r="BD171" s="6"/>
      <c r="BE171" s="6">
        <v>1</v>
      </c>
      <c r="BF171" s="6">
        <v>123</v>
      </c>
      <c r="BG171" s="6"/>
      <c r="BH171" s="6">
        <v>16</v>
      </c>
      <c r="BI171" s="6"/>
      <c r="BJ171" s="6">
        <v>69</v>
      </c>
      <c r="BK171" s="6">
        <v>63</v>
      </c>
    </row>
    <row r="172" spans="1:71" x14ac:dyDescent="0.3">
      <c r="A172" s="1" t="s">
        <v>387</v>
      </c>
      <c r="B172" s="1" t="s">
        <v>386</v>
      </c>
      <c r="C172" s="1" t="s">
        <v>385</v>
      </c>
      <c r="D172" s="195">
        <v>1.45</v>
      </c>
      <c r="E172" s="195">
        <v>2</v>
      </c>
      <c r="F172" s="6">
        <v>58.85</v>
      </c>
      <c r="G172" s="6">
        <v>16.23</v>
      </c>
      <c r="H172" s="6">
        <v>2.06</v>
      </c>
      <c r="I172" s="6">
        <v>3.21</v>
      </c>
      <c r="J172" s="6">
        <f t="shared" si="15"/>
        <v>5.0635880000000002</v>
      </c>
      <c r="K172" s="6">
        <v>0.18</v>
      </c>
      <c r="L172" s="6">
        <v>3.51</v>
      </c>
      <c r="M172" s="6">
        <v>6.69</v>
      </c>
      <c r="N172" s="6">
        <v>3.13</v>
      </c>
      <c r="O172" s="6">
        <v>1.64</v>
      </c>
      <c r="P172" s="6">
        <v>0.36</v>
      </c>
      <c r="Q172" s="6">
        <v>0.2</v>
      </c>
      <c r="R172" s="6">
        <v>3.74</v>
      </c>
      <c r="S172" s="6">
        <f t="shared" si="14"/>
        <v>99.593587999999997</v>
      </c>
      <c r="T172" s="6">
        <v>1.5014245014245013</v>
      </c>
      <c r="U172" s="6">
        <v>411</v>
      </c>
      <c r="V172" s="6"/>
      <c r="W172" s="6"/>
      <c r="X172" s="6"/>
      <c r="Y172" s="6"/>
      <c r="Z172" s="6">
        <v>132</v>
      </c>
      <c r="AA172" s="6"/>
      <c r="AB172" s="6">
        <v>52</v>
      </c>
      <c r="AC172" s="6"/>
      <c r="AD172" s="6"/>
      <c r="AE172" s="6"/>
      <c r="AF172" s="6">
        <v>19</v>
      </c>
      <c r="AG172" s="6"/>
      <c r="AH172" s="6"/>
      <c r="AI172" s="6"/>
      <c r="AJ172" s="6"/>
      <c r="AK172" s="6"/>
      <c r="AL172" s="6"/>
      <c r="AM172" s="6"/>
      <c r="AO172" s="6"/>
      <c r="AP172" s="6">
        <v>28</v>
      </c>
      <c r="AQ172" s="6"/>
      <c r="AR172" s="6"/>
      <c r="AS172" s="6">
        <v>29</v>
      </c>
      <c r="AT172" s="6"/>
      <c r="AU172" s="6"/>
      <c r="AV172" s="6"/>
      <c r="AW172" s="6"/>
      <c r="AX172" s="6">
        <v>644</v>
      </c>
      <c r="AY172" s="6"/>
      <c r="AZ172" s="6"/>
      <c r="BA172" s="6"/>
      <c r="BB172" s="6">
        <v>2158.1439961632996</v>
      </c>
      <c r="BC172" s="6"/>
      <c r="BD172" s="6"/>
      <c r="BE172" s="6">
        <v>1</v>
      </c>
      <c r="BF172" s="6">
        <v>114</v>
      </c>
      <c r="BG172" s="6"/>
      <c r="BH172" s="6">
        <v>9</v>
      </c>
      <c r="BI172" s="6"/>
      <c r="BJ172" s="6">
        <v>88</v>
      </c>
      <c r="BK172" s="6">
        <v>61</v>
      </c>
    </row>
    <row r="173" spans="1:71" x14ac:dyDescent="0.3">
      <c r="A173" s="16" t="s">
        <v>1247</v>
      </c>
      <c r="B173" s="1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</row>
    <row r="174" spans="1:71" x14ac:dyDescent="0.3">
      <c r="A174" s="1" t="s">
        <v>1246</v>
      </c>
      <c r="B174" s="1" t="s">
        <v>563</v>
      </c>
      <c r="C174" s="1" t="s">
        <v>1231</v>
      </c>
      <c r="D174" s="195">
        <v>5</v>
      </c>
      <c r="E174" s="195">
        <v>5.7</v>
      </c>
      <c r="F174" s="6">
        <v>43.01</v>
      </c>
      <c r="G174" s="6">
        <v>21.08</v>
      </c>
      <c r="J174" s="6">
        <v>13.47</v>
      </c>
      <c r="K174" s="6">
        <v>0.23</v>
      </c>
      <c r="L174" s="6">
        <v>6.09</v>
      </c>
      <c r="M174" s="6">
        <v>13.27</v>
      </c>
      <c r="N174" s="6">
        <v>1.41</v>
      </c>
      <c r="O174" s="6">
        <v>0.05</v>
      </c>
      <c r="P174" s="6">
        <v>1.32</v>
      </c>
      <c r="Q174" s="6">
        <v>7.0000000000000007E-2</v>
      </c>
      <c r="R174" s="6"/>
      <c r="S174" s="6" t="e">
        <f>F174+P174+G174+#REF!+K174+L174+M174+N174+O174+Q174+R174</f>
        <v>#REF!</v>
      </c>
      <c r="T174" s="6">
        <f t="shared" ref="T174:T188" si="18">J174/L174</f>
        <v>2.2118226600985222</v>
      </c>
      <c r="U174" s="6">
        <v>20</v>
      </c>
      <c r="V174" s="6"/>
      <c r="W174" s="6"/>
      <c r="X174" s="6">
        <v>2.7</v>
      </c>
      <c r="Y174" s="6">
        <v>42.2</v>
      </c>
      <c r="Z174" s="6">
        <v>13.4</v>
      </c>
      <c r="AA174" s="6"/>
      <c r="AB174" s="6"/>
      <c r="AC174" s="6">
        <v>2.4300000000000002</v>
      </c>
      <c r="AD174" s="6">
        <v>1.47</v>
      </c>
      <c r="AE174" s="6">
        <v>0.78</v>
      </c>
      <c r="AF174" s="6"/>
      <c r="AG174" s="6">
        <v>2.27</v>
      </c>
      <c r="AH174" s="6"/>
      <c r="AI174" s="6"/>
      <c r="AJ174" s="6">
        <v>0.3</v>
      </c>
      <c r="AK174" s="6"/>
      <c r="AL174" s="6">
        <v>0.23</v>
      </c>
      <c r="AM174" s="6"/>
      <c r="AN174" s="6">
        <v>0.7</v>
      </c>
      <c r="AO174" s="6">
        <v>2.8</v>
      </c>
      <c r="AP174" s="6">
        <v>7.8</v>
      </c>
      <c r="AQ174" s="6"/>
      <c r="AR174" s="6"/>
      <c r="AS174" s="6">
        <v>1</v>
      </c>
      <c r="AT174" s="6"/>
      <c r="AU174" s="6"/>
      <c r="AV174" s="6">
        <v>1.45</v>
      </c>
      <c r="AW174" s="6"/>
      <c r="AX174" s="6">
        <v>282.7</v>
      </c>
      <c r="AY174" s="6"/>
      <c r="AZ174" s="6"/>
      <c r="BA174" s="6">
        <v>0.5</v>
      </c>
      <c r="BB174" s="6">
        <f t="shared" ref="BB174:BB194" si="19">SUM((P174/1.6681)*10000)</f>
        <v>7913.194652598766</v>
      </c>
      <c r="BC174" s="6"/>
      <c r="BD174" s="6"/>
      <c r="BE174" s="6"/>
      <c r="BF174" s="6">
        <v>530.79999999999995</v>
      </c>
      <c r="BG174" s="6"/>
      <c r="BH174" s="6">
        <v>16.899999999999999</v>
      </c>
      <c r="BI174" s="6">
        <v>1.3</v>
      </c>
      <c r="BJ174" s="6"/>
      <c r="BK174" s="6">
        <v>9.1</v>
      </c>
      <c r="BL174" s="6">
        <f>BA174/AJ174</f>
        <v>1.6666666666666667</v>
      </c>
      <c r="BM174" s="6">
        <f t="shared" ref="BM174:BM188" si="20">AC174/BI174/1.49</f>
        <v>1.2545172947857512</v>
      </c>
      <c r="BN174" s="6">
        <f t="shared" ref="BN174:BN188" si="21">AJ174/AV174/1.55</f>
        <v>0.13348164627363737</v>
      </c>
      <c r="BO174" s="6">
        <v>0.16602102933038185</v>
      </c>
      <c r="BP174" s="6">
        <v>0.57692307692307698</v>
      </c>
      <c r="BQ174" s="6">
        <v>1.3112916169808846</v>
      </c>
      <c r="BR174" s="6">
        <v>66.666666666666671</v>
      </c>
      <c r="BS174" s="6">
        <v>2.3333333333333335</v>
      </c>
    </row>
    <row r="175" spans="1:71" x14ac:dyDescent="0.3">
      <c r="A175" s="1" t="s">
        <v>1245</v>
      </c>
      <c r="B175" s="1" t="s">
        <v>563</v>
      </c>
      <c r="C175" s="1" t="s">
        <v>1231</v>
      </c>
      <c r="D175" s="195">
        <v>5</v>
      </c>
      <c r="E175" s="195">
        <v>7.5</v>
      </c>
      <c r="F175" s="6">
        <v>44.23</v>
      </c>
      <c r="G175" s="6">
        <v>19.600000000000001</v>
      </c>
      <c r="J175" s="6">
        <v>13.65</v>
      </c>
      <c r="K175" s="6">
        <v>0.18</v>
      </c>
      <c r="L175" s="6">
        <v>7.35</v>
      </c>
      <c r="M175" s="6">
        <v>12.85</v>
      </c>
      <c r="N175" s="6">
        <v>1.05</v>
      </c>
      <c r="O175" s="6">
        <v>0.05</v>
      </c>
      <c r="P175" s="6">
        <v>1.03</v>
      </c>
      <c r="Q175" s="6">
        <v>0.02</v>
      </c>
      <c r="R175" s="6"/>
      <c r="S175" s="6" t="e">
        <f>F175+P175+G175+#REF!+K175+L175+M175+N175+O175+Q175+R175</f>
        <v>#REF!</v>
      </c>
      <c r="T175" s="6">
        <f t="shared" si="18"/>
        <v>1.8571428571428572</v>
      </c>
      <c r="U175" s="6">
        <v>16.399999999999999</v>
      </c>
      <c r="V175" s="6"/>
      <c r="W175" s="6"/>
      <c r="X175" s="6">
        <v>1.8</v>
      </c>
      <c r="Y175" s="6">
        <v>59.6</v>
      </c>
      <c r="Z175" s="6">
        <v>44.2</v>
      </c>
      <c r="AA175" s="6"/>
      <c r="AB175" s="6"/>
      <c r="AC175" s="6">
        <v>1.1599999999999999</v>
      </c>
      <c r="AD175" s="6">
        <v>0.77</v>
      </c>
      <c r="AE175" s="6">
        <v>0.44</v>
      </c>
      <c r="AF175" s="6"/>
      <c r="AG175" s="6">
        <v>1.1499999999999999</v>
      </c>
      <c r="AH175" s="6"/>
      <c r="AI175" s="6"/>
      <c r="AJ175" s="6">
        <v>0.6</v>
      </c>
      <c r="AK175" s="6"/>
      <c r="AL175" s="6">
        <v>0.22</v>
      </c>
      <c r="AM175" s="6"/>
      <c r="AN175" s="6">
        <v>0.8</v>
      </c>
      <c r="AO175" s="6">
        <v>1.8</v>
      </c>
      <c r="AP175" s="6">
        <v>27</v>
      </c>
      <c r="AQ175" s="6"/>
      <c r="AR175" s="6"/>
      <c r="AS175" s="6">
        <v>1.1000000000000001</v>
      </c>
      <c r="AT175" s="6"/>
      <c r="AU175" s="6"/>
      <c r="AV175" s="6">
        <v>0.83</v>
      </c>
      <c r="AW175" s="6"/>
      <c r="AX175" s="6">
        <v>232.4</v>
      </c>
      <c r="AY175" s="6"/>
      <c r="AZ175" s="6"/>
      <c r="BA175" s="6"/>
      <c r="BB175" s="6">
        <f t="shared" si="19"/>
        <v>6174.6897668005522</v>
      </c>
      <c r="BC175" s="6"/>
      <c r="BD175" s="6"/>
      <c r="BE175" s="6"/>
      <c r="BF175" s="6">
        <v>715.9</v>
      </c>
      <c r="BG175" s="6"/>
      <c r="BH175" s="6">
        <v>9.9</v>
      </c>
      <c r="BI175" s="6">
        <v>0.77</v>
      </c>
      <c r="BJ175" s="6"/>
      <c r="BK175" s="6">
        <v>13.6</v>
      </c>
      <c r="BM175" s="6">
        <f t="shared" si="20"/>
        <v>1.0110694674453062</v>
      </c>
      <c r="BN175" s="6">
        <f t="shared" si="21"/>
        <v>0.46638165565487755</v>
      </c>
      <c r="BO175" s="6">
        <v>0.56059048864804262</v>
      </c>
      <c r="BP175" s="6">
        <v>0.64935064935064934</v>
      </c>
      <c r="BQ175" s="6">
        <v>1.3736191029614986</v>
      </c>
      <c r="BR175" s="6">
        <v>27.333333333333332</v>
      </c>
      <c r="BS175" s="6">
        <v>1.3333333333333335</v>
      </c>
    </row>
    <row r="176" spans="1:71" x14ac:dyDescent="0.3">
      <c r="A176" s="1" t="s">
        <v>1244</v>
      </c>
      <c r="B176" s="1" t="s">
        <v>563</v>
      </c>
      <c r="C176" s="1" t="s">
        <v>1231</v>
      </c>
      <c r="D176" s="195">
        <v>5</v>
      </c>
      <c r="E176" s="195">
        <v>5.7</v>
      </c>
      <c r="F176" s="6">
        <v>47.21</v>
      </c>
      <c r="G176" s="6">
        <v>19.670000000000002</v>
      </c>
      <c r="J176" s="6">
        <v>10.5</v>
      </c>
      <c r="K176" s="6">
        <v>0.23</v>
      </c>
      <c r="L176" s="6">
        <v>8.36</v>
      </c>
      <c r="M176" s="6">
        <v>11.52</v>
      </c>
      <c r="N176" s="6">
        <v>1.31</v>
      </c>
      <c r="O176" s="6">
        <v>0.16</v>
      </c>
      <c r="P176" s="6">
        <v>1.03</v>
      </c>
      <c r="Q176" s="6">
        <v>0.01</v>
      </c>
      <c r="R176" s="6"/>
      <c r="S176" s="6" t="e">
        <f>F176+P176+G176+#REF!+K176+L176+M176+N176+O176+Q176+R176</f>
        <v>#REF!</v>
      </c>
      <c r="T176" s="6">
        <f t="shared" si="18"/>
        <v>1.2559808612440193</v>
      </c>
      <c r="U176" s="6">
        <v>28.7</v>
      </c>
      <c r="V176" s="6"/>
      <c r="W176" s="6"/>
      <c r="X176" s="6">
        <v>2.8</v>
      </c>
      <c r="Y176" s="6">
        <v>38</v>
      </c>
      <c r="Z176" s="6">
        <v>11.5</v>
      </c>
      <c r="AA176" s="6"/>
      <c r="AB176" s="6"/>
      <c r="AC176" s="6">
        <v>3</v>
      </c>
      <c r="AD176" s="6">
        <v>1.8</v>
      </c>
      <c r="AE176" s="6">
        <v>0.63</v>
      </c>
      <c r="AF176" s="6"/>
      <c r="AG176" s="6">
        <v>2.34</v>
      </c>
      <c r="AH176" s="6"/>
      <c r="AI176" s="6"/>
      <c r="AJ176" s="6">
        <v>0.5</v>
      </c>
      <c r="AK176" s="6"/>
      <c r="AL176" s="6">
        <v>0.27</v>
      </c>
      <c r="AM176" s="6"/>
      <c r="AN176" s="6">
        <v>0.6</v>
      </c>
      <c r="AO176" s="6">
        <v>3</v>
      </c>
      <c r="AP176" s="6">
        <v>23.4</v>
      </c>
      <c r="AQ176" s="6"/>
      <c r="AR176" s="6"/>
      <c r="AS176" s="6">
        <v>3</v>
      </c>
      <c r="AT176" s="6"/>
      <c r="AU176" s="6"/>
      <c r="AV176" s="6">
        <v>1.73</v>
      </c>
      <c r="AW176" s="6"/>
      <c r="AX176" s="6">
        <v>212</v>
      </c>
      <c r="AY176" s="6"/>
      <c r="AZ176" s="6"/>
      <c r="BA176" s="6">
        <v>0.3</v>
      </c>
      <c r="BB176" s="6">
        <f t="shared" si="19"/>
        <v>6174.6897668005522</v>
      </c>
      <c r="BC176" s="6"/>
      <c r="BD176" s="6"/>
      <c r="BE176" s="6"/>
      <c r="BF176" s="6">
        <v>287.8</v>
      </c>
      <c r="BG176" s="6"/>
      <c r="BH176" s="6">
        <v>19.2</v>
      </c>
      <c r="BI176" s="6">
        <v>1.57</v>
      </c>
      <c r="BJ176" s="6"/>
      <c r="BK176" s="6">
        <v>18.8</v>
      </c>
      <c r="BL176" s="6">
        <f>BA176/AJ176</f>
        <v>0.6</v>
      </c>
      <c r="BM176" s="6">
        <f t="shared" si="20"/>
        <v>1.2824349164279913</v>
      </c>
      <c r="BN176" s="6">
        <f t="shared" si="21"/>
        <v>0.18646280067126608</v>
      </c>
      <c r="BO176" s="6">
        <v>0.22911607020116392</v>
      </c>
      <c r="BP176" s="6">
        <v>0.49539985845718326</v>
      </c>
      <c r="BQ176" s="6">
        <v>0.9550171728252328</v>
      </c>
      <c r="BR176" s="6">
        <v>57.4</v>
      </c>
      <c r="BS176" s="6">
        <v>1.2</v>
      </c>
    </row>
    <row r="177" spans="1:71" x14ac:dyDescent="0.3">
      <c r="A177" s="1" t="s">
        <v>1243</v>
      </c>
      <c r="B177" s="1" t="s">
        <v>563</v>
      </c>
      <c r="C177" s="1" t="s">
        <v>1231</v>
      </c>
      <c r="D177" s="195">
        <v>5</v>
      </c>
      <c r="E177" s="195">
        <v>5.7</v>
      </c>
      <c r="F177" s="6">
        <v>48.22</v>
      </c>
      <c r="G177" s="6">
        <v>17.940000000000001</v>
      </c>
      <c r="J177" s="6">
        <v>12.39</v>
      </c>
      <c r="K177" s="6">
        <v>0.23</v>
      </c>
      <c r="L177" s="6">
        <v>7.04</v>
      </c>
      <c r="M177" s="6">
        <v>11.08</v>
      </c>
      <c r="N177" s="6">
        <v>1.85</v>
      </c>
      <c r="O177" s="6">
        <v>0.18</v>
      </c>
      <c r="P177" s="6">
        <v>0.95</v>
      </c>
      <c r="Q177" s="6">
        <v>0.12</v>
      </c>
      <c r="R177" s="6"/>
      <c r="S177" s="6" t="e">
        <f>F177+P177+G177+#REF!+K177+L177+M177+N177+O177+Q177+R177</f>
        <v>#REF!</v>
      </c>
      <c r="T177" s="6">
        <f t="shared" si="18"/>
        <v>1.7599431818181819</v>
      </c>
      <c r="U177" s="6">
        <v>51.9</v>
      </c>
      <c r="V177" s="6"/>
      <c r="W177" s="6"/>
      <c r="X177" s="6">
        <v>5.0999999999999996</v>
      </c>
      <c r="Y177" s="6">
        <v>47.7</v>
      </c>
      <c r="Z177" s="6">
        <v>9.4</v>
      </c>
      <c r="AA177" s="6"/>
      <c r="AB177" s="6"/>
      <c r="AC177" s="6">
        <v>1.98</v>
      </c>
      <c r="AD177" s="6">
        <v>1.24</v>
      </c>
      <c r="AE177" s="6">
        <v>0.74</v>
      </c>
      <c r="AF177" s="6"/>
      <c r="AG177" s="6">
        <v>2.06</v>
      </c>
      <c r="AH177" s="6"/>
      <c r="AI177" s="6"/>
      <c r="AJ177" s="6">
        <v>1.6</v>
      </c>
      <c r="AK177" s="6"/>
      <c r="AL177" s="6">
        <v>0.21</v>
      </c>
      <c r="AM177" s="6"/>
      <c r="AN177" s="6">
        <v>0.6</v>
      </c>
      <c r="AO177" s="6">
        <v>4.2</v>
      </c>
      <c r="AP177" s="6">
        <v>16.7</v>
      </c>
      <c r="AQ177" s="6"/>
      <c r="AR177" s="6"/>
      <c r="AS177" s="6">
        <v>2.8</v>
      </c>
      <c r="AT177" s="6"/>
      <c r="AU177" s="6"/>
      <c r="AV177" s="6">
        <v>1.66</v>
      </c>
      <c r="AW177" s="6"/>
      <c r="AX177" s="6">
        <v>289.3</v>
      </c>
      <c r="AY177" s="6"/>
      <c r="AZ177" s="6"/>
      <c r="BA177" s="6"/>
      <c r="BB177" s="6">
        <f t="shared" si="19"/>
        <v>5695.1022120975958</v>
      </c>
      <c r="BC177" s="6"/>
      <c r="BD177" s="6"/>
      <c r="BE177" s="6"/>
      <c r="BF177" s="6">
        <v>404.7</v>
      </c>
      <c r="BG177" s="6"/>
      <c r="BH177" s="6">
        <v>14.8</v>
      </c>
      <c r="BI177" s="6">
        <v>1.2</v>
      </c>
      <c r="BJ177" s="6"/>
      <c r="BK177" s="6">
        <v>22.8</v>
      </c>
      <c r="BM177" s="6">
        <f t="shared" si="20"/>
        <v>1.1073825503355705</v>
      </c>
      <c r="BN177" s="6">
        <f t="shared" si="21"/>
        <v>0.62184220753983677</v>
      </c>
      <c r="BO177" s="6">
        <v>0.95923261390887304</v>
      </c>
      <c r="BP177" s="6">
        <v>1.1805555555555556</v>
      </c>
      <c r="BQ177" s="6">
        <v>1.220522183605989</v>
      </c>
      <c r="BR177" s="6">
        <v>32.4375</v>
      </c>
      <c r="BS177" s="6">
        <v>0.37499999999999994</v>
      </c>
    </row>
    <row r="178" spans="1:71" x14ac:dyDescent="0.3">
      <c r="A178" s="1" t="s">
        <v>1242</v>
      </c>
      <c r="B178" s="1" t="s">
        <v>563</v>
      </c>
      <c r="C178" s="1" t="s">
        <v>1231</v>
      </c>
      <c r="D178" s="195">
        <v>5</v>
      </c>
      <c r="E178" s="195">
        <v>5.7</v>
      </c>
      <c r="F178" s="6">
        <v>50.8</v>
      </c>
      <c r="G178" s="6">
        <v>20.010000000000002</v>
      </c>
      <c r="J178" s="6">
        <v>9.74</v>
      </c>
      <c r="K178" s="6">
        <v>0.2</v>
      </c>
      <c r="L178" s="6">
        <v>5.31</v>
      </c>
      <c r="M178" s="6">
        <v>10.77</v>
      </c>
      <c r="N178" s="6">
        <v>2.06</v>
      </c>
      <c r="O178" s="6">
        <v>0.23</v>
      </c>
      <c r="P178" s="6">
        <v>0.81</v>
      </c>
      <c r="Q178" s="6">
        <v>0.08</v>
      </c>
      <c r="R178" s="6"/>
      <c r="S178" s="6" t="e">
        <f>F178+P178+G178+#REF!+K178+L178+M178+N178+O178+Q178+R178</f>
        <v>#REF!</v>
      </c>
      <c r="T178" s="6">
        <f t="shared" si="18"/>
        <v>1.834274952919021</v>
      </c>
      <c r="U178" s="6">
        <v>84.9</v>
      </c>
      <c r="V178" s="6"/>
      <c r="W178" s="6"/>
      <c r="X178" s="6">
        <v>7</v>
      </c>
      <c r="Y178" s="6">
        <v>43</v>
      </c>
      <c r="Z178" s="6">
        <v>25</v>
      </c>
      <c r="AA178" s="6"/>
      <c r="AB178" s="6"/>
      <c r="AC178" s="6">
        <v>2.93</v>
      </c>
      <c r="AD178" s="6">
        <v>1.88</v>
      </c>
      <c r="AE178" s="6">
        <v>0.9</v>
      </c>
      <c r="AF178" s="6"/>
      <c r="AG178" s="6">
        <v>3</v>
      </c>
      <c r="AH178" s="6"/>
      <c r="AI178" s="6"/>
      <c r="AJ178" s="6">
        <v>1.9</v>
      </c>
      <c r="AK178" s="6"/>
      <c r="AL178" s="6">
        <v>0.36</v>
      </c>
      <c r="AM178" s="6"/>
      <c r="AN178" s="6">
        <v>1.4</v>
      </c>
      <c r="AO178" s="6">
        <v>5.9</v>
      </c>
      <c r="AP178" s="6">
        <v>19.8</v>
      </c>
      <c r="AQ178" s="6"/>
      <c r="AR178" s="6"/>
      <c r="AS178" s="6">
        <v>2.7</v>
      </c>
      <c r="AT178" s="6"/>
      <c r="AU178" s="6"/>
      <c r="AV178" s="6">
        <v>2.33</v>
      </c>
      <c r="AW178" s="6"/>
      <c r="AX178" s="6">
        <v>284</v>
      </c>
      <c r="AY178" s="6"/>
      <c r="AZ178" s="6"/>
      <c r="BA178" s="6">
        <v>0.2</v>
      </c>
      <c r="BB178" s="6">
        <f t="shared" si="19"/>
        <v>4855.8239913674242</v>
      </c>
      <c r="BC178" s="6"/>
      <c r="BD178" s="6"/>
      <c r="BE178" s="6"/>
      <c r="BF178" s="6">
        <v>311.5</v>
      </c>
      <c r="BG178" s="6"/>
      <c r="BH178" s="6">
        <v>22.9</v>
      </c>
      <c r="BI178" s="6">
        <v>1.89</v>
      </c>
      <c r="BJ178" s="6"/>
      <c r="BK178" s="6">
        <v>37.299999999999997</v>
      </c>
      <c r="BL178" s="6">
        <f t="shared" ref="BL178:BL188" si="22">BA178/AJ178</f>
        <v>0.10526315789473685</v>
      </c>
      <c r="BM178" s="6">
        <f t="shared" si="20"/>
        <v>1.0404460068889601</v>
      </c>
      <c r="BN178" s="6">
        <f t="shared" si="21"/>
        <v>0.52609718953343476</v>
      </c>
      <c r="BO178" s="6">
        <v>0.72323093905827729</v>
      </c>
      <c r="BP178" s="6">
        <v>1.0288065843621399</v>
      </c>
      <c r="BQ178" s="6">
        <v>1.038258591117881</v>
      </c>
      <c r="BR178" s="6">
        <v>44.684210526315795</v>
      </c>
      <c r="BS178" s="6">
        <v>0.73684210526315785</v>
      </c>
    </row>
    <row r="179" spans="1:71" x14ac:dyDescent="0.3">
      <c r="A179" s="1" t="s">
        <v>1241</v>
      </c>
      <c r="B179" s="1" t="s">
        <v>563</v>
      </c>
      <c r="C179" s="1" t="s">
        <v>1231</v>
      </c>
      <c r="D179" s="195">
        <v>5</v>
      </c>
      <c r="E179" s="195">
        <v>5.7</v>
      </c>
      <c r="F179" s="6">
        <v>50.17</v>
      </c>
      <c r="G179" s="6">
        <v>20.32</v>
      </c>
      <c r="J179" s="6">
        <v>9.5399999999999991</v>
      </c>
      <c r="K179" s="6">
        <v>0.19</v>
      </c>
      <c r="L179" s="6">
        <v>5.21</v>
      </c>
      <c r="M179" s="6">
        <v>11.16</v>
      </c>
      <c r="N179" s="6">
        <v>2.77</v>
      </c>
      <c r="O179" s="6">
        <v>0.13</v>
      </c>
      <c r="P179" s="6">
        <v>0.45</v>
      </c>
      <c r="Q179" s="6">
        <v>0.06</v>
      </c>
      <c r="R179" s="6"/>
      <c r="S179" s="6" t="e">
        <f>F179+P179+G179+#REF!+K179+L179+M179+N179+O179+Q179+R179</f>
        <v>#REF!</v>
      </c>
      <c r="T179" s="6">
        <f t="shared" si="18"/>
        <v>1.8310940499040305</v>
      </c>
      <c r="U179" s="6">
        <v>64.2</v>
      </c>
      <c r="V179" s="6"/>
      <c r="W179" s="6"/>
      <c r="X179" s="6">
        <v>7.2</v>
      </c>
      <c r="Y179" s="6">
        <v>27.6</v>
      </c>
      <c r="Z179" s="6">
        <v>9.5</v>
      </c>
      <c r="AA179" s="6"/>
      <c r="AB179" s="6"/>
      <c r="AC179" s="6">
        <v>2.2599999999999998</v>
      </c>
      <c r="AD179" s="6">
        <v>1.45</v>
      </c>
      <c r="AE179" s="6">
        <v>0.68</v>
      </c>
      <c r="AF179" s="6"/>
      <c r="AG179" s="6">
        <v>2.14</v>
      </c>
      <c r="AH179" s="6"/>
      <c r="AI179" s="6"/>
      <c r="AJ179" s="6">
        <v>2</v>
      </c>
      <c r="AK179" s="6"/>
      <c r="AL179" s="6">
        <v>0.32</v>
      </c>
      <c r="AM179" s="6"/>
      <c r="AN179" s="6">
        <v>1.4</v>
      </c>
      <c r="AO179" s="6">
        <v>5</v>
      </c>
      <c r="AP179" s="6">
        <v>6.7</v>
      </c>
      <c r="AQ179" s="6"/>
      <c r="AR179" s="6"/>
      <c r="AS179" s="6">
        <v>0.9</v>
      </c>
      <c r="AT179" s="6"/>
      <c r="AU179" s="6"/>
      <c r="AV179" s="6">
        <v>1.94</v>
      </c>
      <c r="AW179" s="6"/>
      <c r="AX179" s="6">
        <v>281.2</v>
      </c>
      <c r="AY179" s="6"/>
      <c r="AZ179" s="6"/>
      <c r="BA179" s="6">
        <v>1.1000000000000001</v>
      </c>
      <c r="BB179" s="6">
        <f t="shared" si="19"/>
        <v>2697.6799952041247</v>
      </c>
      <c r="BC179" s="6"/>
      <c r="BD179" s="6"/>
      <c r="BE179" s="6"/>
      <c r="BF179" s="6">
        <v>222.2</v>
      </c>
      <c r="BG179" s="6"/>
      <c r="BH179" s="6">
        <v>20.5</v>
      </c>
      <c r="BI179" s="6">
        <v>1.65</v>
      </c>
      <c r="BJ179" s="6"/>
      <c r="BK179" s="6">
        <v>35.1</v>
      </c>
      <c r="BL179" s="6">
        <f t="shared" si="22"/>
        <v>0.55000000000000004</v>
      </c>
      <c r="BM179" s="6">
        <f t="shared" si="20"/>
        <v>0.9192597112060199</v>
      </c>
      <c r="BN179" s="6">
        <f t="shared" si="21"/>
        <v>0.66511473229132034</v>
      </c>
      <c r="BO179" s="6">
        <v>0.87202964900806634</v>
      </c>
      <c r="BP179" s="6">
        <v>1.2121212121212122</v>
      </c>
      <c r="BQ179" s="6">
        <v>1.0178945120542118</v>
      </c>
      <c r="BR179" s="6">
        <v>32.1</v>
      </c>
      <c r="BS179" s="6">
        <v>0.7</v>
      </c>
    </row>
    <row r="180" spans="1:71" x14ac:dyDescent="0.3">
      <c r="A180" s="1" t="s">
        <v>1240</v>
      </c>
      <c r="B180" s="1" t="s">
        <v>848</v>
      </c>
      <c r="C180" s="1" t="s">
        <v>1231</v>
      </c>
      <c r="D180" s="195">
        <v>5</v>
      </c>
      <c r="E180" s="195">
        <v>8.6999999999999993</v>
      </c>
      <c r="F180" s="6">
        <v>53.75</v>
      </c>
      <c r="G180" s="6">
        <v>18.8</v>
      </c>
      <c r="J180" s="6">
        <v>9.3800000000000008</v>
      </c>
      <c r="K180" s="6">
        <v>0.21</v>
      </c>
      <c r="L180" s="6">
        <v>4.5</v>
      </c>
      <c r="M180" s="6">
        <v>9.14</v>
      </c>
      <c r="N180" s="6">
        <v>2.97</v>
      </c>
      <c r="O180" s="6">
        <v>0.33</v>
      </c>
      <c r="P180" s="6">
        <v>0.87</v>
      </c>
      <c r="Q180" s="6">
        <v>7.0000000000000007E-2</v>
      </c>
      <c r="R180" s="6"/>
      <c r="S180" s="6" t="e">
        <f>F180+P180+G180+#REF!+K180+L180+M180+N180+O180+Q180+R180</f>
        <v>#REF!</v>
      </c>
      <c r="T180" s="6">
        <f t="shared" si="18"/>
        <v>2.0844444444444448</v>
      </c>
      <c r="U180" s="6">
        <v>77.5</v>
      </c>
      <c r="V180" s="6"/>
      <c r="W180" s="6"/>
      <c r="X180" s="6">
        <v>8.5</v>
      </c>
      <c r="Y180" s="6">
        <v>28.7</v>
      </c>
      <c r="Z180" s="6">
        <v>23.5</v>
      </c>
      <c r="AA180" s="6"/>
      <c r="AB180" s="6"/>
      <c r="AC180" s="6">
        <v>2.85</v>
      </c>
      <c r="AD180" s="6">
        <v>1.84</v>
      </c>
      <c r="AE180" s="6">
        <v>0.79</v>
      </c>
      <c r="AF180" s="6"/>
      <c r="AG180" s="6">
        <v>2.52</v>
      </c>
      <c r="AH180" s="6"/>
      <c r="AI180" s="6"/>
      <c r="AJ180" s="6">
        <v>2.2000000000000002</v>
      </c>
      <c r="AK180" s="6"/>
      <c r="AL180" s="6">
        <v>0.34</v>
      </c>
      <c r="AM180" s="6"/>
      <c r="AN180" s="6">
        <v>1</v>
      </c>
      <c r="AO180" s="6">
        <v>5.0999999999999996</v>
      </c>
      <c r="AP180" s="6">
        <v>5.8</v>
      </c>
      <c r="AQ180" s="6"/>
      <c r="AR180" s="6"/>
      <c r="AS180" s="6">
        <v>4.0999999999999996</v>
      </c>
      <c r="AT180" s="6"/>
      <c r="AU180" s="6"/>
      <c r="AV180" s="6">
        <v>2.2599999999999998</v>
      </c>
      <c r="AW180" s="6"/>
      <c r="AX180" s="6">
        <v>234.4</v>
      </c>
      <c r="AY180" s="6"/>
      <c r="AZ180" s="6"/>
      <c r="BA180" s="6">
        <v>0.8</v>
      </c>
      <c r="BB180" s="6">
        <f t="shared" si="19"/>
        <v>5215.5146573946413</v>
      </c>
      <c r="BC180" s="6"/>
      <c r="BD180" s="6"/>
      <c r="BE180" s="6"/>
      <c r="BF180" s="6">
        <v>275.8</v>
      </c>
      <c r="BG180" s="6"/>
      <c r="BH180" s="6">
        <v>20.100000000000001</v>
      </c>
      <c r="BI180" s="6">
        <v>1.91</v>
      </c>
      <c r="BJ180" s="6"/>
      <c r="BK180" s="6">
        <v>45.1</v>
      </c>
      <c r="BL180" s="6">
        <f t="shared" si="22"/>
        <v>0.36363636363636365</v>
      </c>
      <c r="BM180" s="6">
        <f t="shared" si="20"/>
        <v>1.0014406690326436</v>
      </c>
      <c r="BN180" s="6">
        <f t="shared" si="21"/>
        <v>0.62803311447330867</v>
      </c>
      <c r="BO180" s="6">
        <v>0.82865644657049242</v>
      </c>
      <c r="BP180" s="6">
        <v>1.2361838278068646</v>
      </c>
      <c r="BQ180" s="6">
        <v>1.0096578195893575</v>
      </c>
      <c r="BR180" s="6">
        <v>35.227272727272727</v>
      </c>
      <c r="BS180" s="6">
        <v>0.45454545454545453</v>
      </c>
    </row>
    <row r="181" spans="1:71" x14ac:dyDescent="0.3">
      <c r="A181" s="1" t="s">
        <v>1239</v>
      </c>
      <c r="B181" s="1" t="s">
        <v>848</v>
      </c>
      <c r="C181" s="1" t="s">
        <v>1231</v>
      </c>
      <c r="D181" s="195">
        <v>5</v>
      </c>
      <c r="E181" s="195">
        <v>6</v>
      </c>
      <c r="F181" s="6">
        <v>56.85</v>
      </c>
      <c r="G181" s="6">
        <v>18.600000000000001</v>
      </c>
      <c r="J181" s="6">
        <v>7.54</v>
      </c>
      <c r="K181" s="6">
        <v>0.15</v>
      </c>
      <c r="L181" s="6">
        <v>3.69</v>
      </c>
      <c r="M181" s="6">
        <v>9.2100000000000009</v>
      </c>
      <c r="N181" s="6">
        <v>2.97</v>
      </c>
      <c r="O181" s="6">
        <v>0.33</v>
      </c>
      <c r="P181" s="6">
        <v>0.56999999999999995</v>
      </c>
      <c r="Q181" s="6">
        <v>0.08</v>
      </c>
      <c r="R181" s="6"/>
      <c r="S181" s="6" t="e">
        <f>F181+P181+G181+#REF!+K181+L181+M181+N181+O181+Q181+R181</f>
        <v>#REF!</v>
      </c>
      <c r="T181" s="6">
        <f t="shared" si="18"/>
        <v>2.0433604336043363</v>
      </c>
      <c r="U181" s="6">
        <v>148.30000000000001</v>
      </c>
      <c r="V181" s="6"/>
      <c r="W181" s="6"/>
      <c r="X181" s="6">
        <v>9.4</v>
      </c>
      <c r="Y181" s="6">
        <v>23.7</v>
      </c>
      <c r="Z181" s="6">
        <v>15.7</v>
      </c>
      <c r="AA181" s="6"/>
      <c r="AB181" s="6"/>
      <c r="AC181" s="6">
        <v>3.04</v>
      </c>
      <c r="AD181" s="6">
        <v>1.92</v>
      </c>
      <c r="AE181" s="6">
        <v>0.71</v>
      </c>
      <c r="AF181" s="6"/>
      <c r="AG181" s="6">
        <v>2.4</v>
      </c>
      <c r="AH181" s="6"/>
      <c r="AI181" s="6"/>
      <c r="AJ181" s="6">
        <v>2.8</v>
      </c>
      <c r="AK181" s="6"/>
      <c r="AL181" s="6">
        <v>0.37</v>
      </c>
      <c r="AM181" s="6"/>
      <c r="AN181" s="6">
        <v>0.8</v>
      </c>
      <c r="AO181" s="6">
        <v>6.5</v>
      </c>
      <c r="AP181" s="6">
        <v>4.5</v>
      </c>
      <c r="AQ181" s="6"/>
      <c r="AR181" s="6"/>
      <c r="AS181" s="6">
        <v>3.6</v>
      </c>
      <c r="AT181" s="6"/>
      <c r="AU181" s="6"/>
      <c r="AV181" s="6">
        <v>2.15</v>
      </c>
      <c r="AW181" s="6"/>
      <c r="AX181" s="6">
        <v>238.3</v>
      </c>
      <c r="AY181" s="6"/>
      <c r="AZ181" s="6"/>
      <c r="BA181" s="6">
        <v>0.9</v>
      </c>
      <c r="BB181" s="6">
        <f t="shared" si="19"/>
        <v>3417.0613272585574</v>
      </c>
      <c r="BC181" s="6"/>
      <c r="BD181" s="6"/>
      <c r="BE181" s="6"/>
      <c r="BF181" s="6">
        <v>199.9</v>
      </c>
      <c r="BG181" s="6"/>
      <c r="BH181" s="6">
        <v>23.3</v>
      </c>
      <c r="BI181" s="6">
        <v>2.0699999999999998</v>
      </c>
      <c r="BJ181" s="6"/>
      <c r="BK181" s="6">
        <v>72.7</v>
      </c>
      <c r="BL181" s="6">
        <f t="shared" si="22"/>
        <v>0.32142857142857145</v>
      </c>
      <c r="BM181" s="6">
        <f t="shared" si="20"/>
        <v>0.98563693544726527</v>
      </c>
      <c r="BN181" s="6">
        <f t="shared" si="21"/>
        <v>0.84021005251312819</v>
      </c>
      <c r="BO181" s="6">
        <v>0.97313453584958132</v>
      </c>
      <c r="BP181" s="6">
        <v>1.261406333870102</v>
      </c>
      <c r="BQ181" s="6">
        <v>0.95331210954001078</v>
      </c>
      <c r="BR181" s="6">
        <v>52.964285714285722</v>
      </c>
      <c r="BS181" s="6">
        <v>0.28571428571428575</v>
      </c>
    </row>
    <row r="182" spans="1:71" x14ac:dyDescent="0.3">
      <c r="A182" s="1" t="s">
        <v>1238</v>
      </c>
      <c r="B182" s="1" t="s">
        <v>848</v>
      </c>
      <c r="C182" s="1" t="s">
        <v>1231</v>
      </c>
      <c r="D182" s="195">
        <v>5</v>
      </c>
      <c r="E182" s="195">
        <v>6</v>
      </c>
      <c r="F182" s="6">
        <v>60.72</v>
      </c>
      <c r="G182" s="6">
        <v>17.45</v>
      </c>
      <c r="J182" s="6">
        <v>6.58</v>
      </c>
      <c r="K182" s="6">
        <v>0.16</v>
      </c>
      <c r="L182" s="6">
        <v>3.09</v>
      </c>
      <c r="M182" s="6">
        <v>7.18</v>
      </c>
      <c r="N182" s="6">
        <v>3.54</v>
      </c>
      <c r="O182" s="6">
        <v>0.56999999999999995</v>
      </c>
      <c r="P182" s="6">
        <v>0.61</v>
      </c>
      <c r="Q182" s="6">
        <v>0.09</v>
      </c>
      <c r="R182" s="6"/>
      <c r="S182" s="6" t="e">
        <f>F182+P182+G182+#REF!+K182+L182+M182+N182+O182+Q182+R182</f>
        <v>#REF!</v>
      </c>
      <c r="T182" s="6">
        <f t="shared" si="18"/>
        <v>2.1294498381877025</v>
      </c>
      <c r="U182" s="6">
        <v>180.9</v>
      </c>
      <c r="V182" s="6"/>
      <c r="W182" s="6"/>
      <c r="X182" s="6">
        <v>13.7</v>
      </c>
      <c r="Y182" s="6">
        <v>18.5</v>
      </c>
      <c r="Z182" s="6">
        <v>20.100000000000001</v>
      </c>
      <c r="AA182" s="6"/>
      <c r="AB182" s="6"/>
      <c r="AC182" s="6">
        <v>3.45</v>
      </c>
      <c r="AD182" s="6">
        <v>2.1800000000000002</v>
      </c>
      <c r="AE182" s="6">
        <v>0.9</v>
      </c>
      <c r="AF182" s="6"/>
      <c r="AG182" s="6">
        <v>2.92</v>
      </c>
      <c r="AH182" s="6"/>
      <c r="AI182" s="6"/>
      <c r="AJ182" s="6">
        <v>4.5999999999999996</v>
      </c>
      <c r="AK182" s="6"/>
      <c r="AL182" s="6">
        <v>0.39</v>
      </c>
      <c r="AM182" s="6"/>
      <c r="AN182" s="6">
        <v>1.8</v>
      </c>
      <c r="AO182" s="6">
        <v>8.5</v>
      </c>
      <c r="AP182" s="6">
        <v>7.3</v>
      </c>
      <c r="AQ182" s="6"/>
      <c r="AR182" s="6"/>
      <c r="AS182" s="6">
        <v>6.8</v>
      </c>
      <c r="AT182" s="6"/>
      <c r="AU182" s="6"/>
      <c r="AV182" s="6">
        <v>2.94</v>
      </c>
      <c r="AW182" s="6"/>
      <c r="AX182" s="6">
        <v>253.8</v>
      </c>
      <c r="AY182" s="6"/>
      <c r="AZ182" s="6"/>
      <c r="BA182" s="6">
        <v>1.7</v>
      </c>
      <c r="BB182" s="6">
        <f t="shared" si="19"/>
        <v>3656.8551046100356</v>
      </c>
      <c r="BC182" s="6"/>
      <c r="BD182" s="6"/>
      <c r="BE182" s="6"/>
      <c r="BF182" s="6">
        <v>162.5</v>
      </c>
      <c r="BG182" s="6"/>
      <c r="BH182" s="6">
        <v>23.5</v>
      </c>
      <c r="BI182" s="6">
        <v>2.25</v>
      </c>
      <c r="BJ182" s="6"/>
      <c r="BK182" s="6">
        <v>86.8</v>
      </c>
      <c r="BL182" s="6">
        <f t="shared" si="22"/>
        <v>0.36956521739130438</v>
      </c>
      <c r="BM182" s="6">
        <f t="shared" si="20"/>
        <v>1.029082774049217</v>
      </c>
      <c r="BN182" s="6">
        <f t="shared" si="21"/>
        <v>1.0094360324775071</v>
      </c>
      <c r="BO182" s="6">
        <v>1.4708233413269385</v>
      </c>
      <c r="BP182" s="6">
        <v>1.691358024691358</v>
      </c>
      <c r="BQ182" s="6">
        <v>0.93686934835714741</v>
      </c>
      <c r="BR182" s="6">
        <v>39.326086956521742</v>
      </c>
      <c r="BS182" s="6">
        <v>0.39130434782608697</v>
      </c>
    </row>
    <row r="183" spans="1:71" x14ac:dyDescent="0.3">
      <c r="A183" s="1" t="s">
        <v>1237</v>
      </c>
      <c r="B183" s="1" t="s">
        <v>848</v>
      </c>
      <c r="C183" s="1" t="s">
        <v>1231</v>
      </c>
      <c r="D183" s="195">
        <v>5</v>
      </c>
      <c r="E183" s="195">
        <v>6</v>
      </c>
      <c r="F183" s="6">
        <v>56.41</v>
      </c>
      <c r="G183" s="6">
        <v>17.649999999999999</v>
      </c>
      <c r="J183" s="6">
        <v>8.85</v>
      </c>
      <c r="K183" s="6">
        <v>0.17</v>
      </c>
      <c r="L183" s="6">
        <v>3.79</v>
      </c>
      <c r="M183" s="6">
        <v>8.75</v>
      </c>
      <c r="N183" s="6">
        <v>2.97</v>
      </c>
      <c r="O183" s="6">
        <v>0.53</v>
      </c>
      <c r="P183" s="6">
        <v>0.78</v>
      </c>
      <c r="Q183" s="6">
        <v>0.1</v>
      </c>
      <c r="R183" s="6"/>
      <c r="S183" s="6" t="e">
        <f>F183+P183+G183+#REF!+K183+L183+M183+N183+O183+Q183+R183</f>
        <v>#REF!</v>
      </c>
      <c r="T183" s="6">
        <f t="shared" si="18"/>
        <v>2.3350923482849604</v>
      </c>
      <c r="U183" s="6">
        <v>151.19999999999999</v>
      </c>
      <c r="V183" s="6"/>
      <c r="W183" s="6"/>
      <c r="X183" s="6">
        <v>10.3</v>
      </c>
      <c r="Y183" s="6">
        <v>25.2</v>
      </c>
      <c r="Z183" s="6">
        <v>0</v>
      </c>
      <c r="AA183" s="6"/>
      <c r="AB183" s="6"/>
      <c r="AC183" s="6">
        <v>4.1500000000000004</v>
      </c>
      <c r="AD183" s="6">
        <v>2.68</v>
      </c>
      <c r="AE183" s="6">
        <v>0.91</v>
      </c>
      <c r="AF183" s="6"/>
      <c r="AG183" s="6">
        <v>3.7</v>
      </c>
      <c r="AH183" s="6"/>
      <c r="AI183" s="6"/>
      <c r="AJ183" s="6">
        <v>2.6</v>
      </c>
      <c r="AK183" s="6"/>
      <c r="AL183" s="6">
        <v>0.45</v>
      </c>
      <c r="AM183" s="6"/>
      <c r="AN183" s="6">
        <v>1.6</v>
      </c>
      <c r="AO183" s="6">
        <v>7.6</v>
      </c>
      <c r="AP183" s="6">
        <v>2.1</v>
      </c>
      <c r="AQ183" s="6"/>
      <c r="AR183" s="6"/>
      <c r="AS183" s="6">
        <v>7.5</v>
      </c>
      <c r="AT183" s="6"/>
      <c r="AU183" s="6"/>
      <c r="AV183" s="6">
        <v>3.1</v>
      </c>
      <c r="AW183" s="6"/>
      <c r="AX183" s="6">
        <v>243</v>
      </c>
      <c r="AY183" s="6"/>
      <c r="AZ183" s="6"/>
      <c r="BA183" s="6">
        <v>0.6</v>
      </c>
      <c r="BB183" s="6">
        <f t="shared" si="19"/>
        <v>4675.9786583538162</v>
      </c>
      <c r="BC183" s="6"/>
      <c r="BD183" s="6"/>
      <c r="BE183" s="6"/>
      <c r="BF183" s="6">
        <v>228.7</v>
      </c>
      <c r="BG183" s="6"/>
      <c r="BH183" s="6">
        <v>32.1</v>
      </c>
      <c r="BI183" s="6">
        <v>2.79</v>
      </c>
      <c r="BJ183" s="6"/>
      <c r="BK183" s="6">
        <v>99.4</v>
      </c>
      <c r="BL183" s="6">
        <f t="shared" si="22"/>
        <v>0.23076923076923075</v>
      </c>
      <c r="BM183" s="6">
        <f t="shared" si="20"/>
        <v>0.99829207861249436</v>
      </c>
      <c r="BN183" s="6">
        <f t="shared" si="21"/>
        <v>0.54110301768990632</v>
      </c>
      <c r="BO183" s="6">
        <v>0.67043139681802955</v>
      </c>
      <c r="BP183" s="6">
        <v>1.0254878534448428</v>
      </c>
      <c r="BQ183" s="6">
        <v>0.819523280396114</v>
      </c>
      <c r="BR183" s="6">
        <v>58.153846153846146</v>
      </c>
      <c r="BS183" s="6">
        <v>0.61538461538461542</v>
      </c>
    </row>
    <row r="184" spans="1:71" x14ac:dyDescent="0.3">
      <c r="A184" s="1" t="s">
        <v>1236</v>
      </c>
      <c r="B184" s="1" t="s">
        <v>848</v>
      </c>
      <c r="C184" s="1" t="s">
        <v>1231</v>
      </c>
      <c r="D184" s="195">
        <v>5</v>
      </c>
      <c r="E184" s="195">
        <v>6.5</v>
      </c>
      <c r="F184" s="6">
        <v>62.86</v>
      </c>
      <c r="G184" s="6">
        <v>16.41</v>
      </c>
      <c r="J184" s="6">
        <v>6.3</v>
      </c>
      <c r="K184" s="6">
        <v>0.15</v>
      </c>
      <c r="L184" s="6">
        <v>2.77</v>
      </c>
      <c r="M184" s="6">
        <v>6.66</v>
      </c>
      <c r="N184" s="6">
        <v>3.49</v>
      </c>
      <c r="O184" s="6">
        <v>0.6</v>
      </c>
      <c r="P184" s="6">
        <v>0.67</v>
      </c>
      <c r="Q184" s="6">
        <v>0.09</v>
      </c>
      <c r="R184" s="6"/>
      <c r="S184" s="6" t="e">
        <f>F184+P184+G184+#REF!+K184+L184+M184+N184+O184+Q184+R184</f>
        <v>#REF!</v>
      </c>
      <c r="T184" s="6">
        <f t="shared" si="18"/>
        <v>2.2743682310469313</v>
      </c>
      <c r="U184" s="6">
        <v>182.1</v>
      </c>
      <c r="V184" s="6"/>
      <c r="W184" s="6"/>
      <c r="X184" s="6">
        <v>12.5</v>
      </c>
      <c r="Y184" s="6">
        <v>17.899999999999999</v>
      </c>
      <c r="Z184" s="6">
        <v>3.9</v>
      </c>
      <c r="AA184" s="6"/>
      <c r="AB184" s="6"/>
      <c r="AC184" s="6">
        <v>4.28</v>
      </c>
      <c r="AD184" s="6">
        <v>2.8</v>
      </c>
      <c r="AE184" s="6">
        <v>0.98</v>
      </c>
      <c r="AF184" s="6"/>
      <c r="AG184" s="6">
        <v>4.04</v>
      </c>
      <c r="AH184" s="6"/>
      <c r="AI184" s="6"/>
      <c r="AJ184" s="6">
        <v>5</v>
      </c>
      <c r="AK184" s="6"/>
      <c r="AL184" s="6">
        <v>0.42</v>
      </c>
      <c r="AM184" s="6"/>
      <c r="AN184" s="6">
        <v>1.5</v>
      </c>
      <c r="AO184" s="6">
        <v>10.199999999999999</v>
      </c>
      <c r="AP184" s="6">
        <v>1.7</v>
      </c>
      <c r="AQ184" s="6"/>
      <c r="AR184" s="6"/>
      <c r="AS184" s="6">
        <v>6.8</v>
      </c>
      <c r="AT184" s="6"/>
      <c r="AU184" s="6"/>
      <c r="AV184" s="6">
        <v>3.79</v>
      </c>
      <c r="AW184" s="6"/>
      <c r="AX184" s="6">
        <v>253.5</v>
      </c>
      <c r="AY184" s="6"/>
      <c r="AZ184" s="6"/>
      <c r="BA184" s="6">
        <v>1.4</v>
      </c>
      <c r="BB184" s="6">
        <f t="shared" si="19"/>
        <v>4016.5457706372526</v>
      </c>
      <c r="BC184" s="6"/>
      <c r="BD184" s="6"/>
      <c r="BE184" s="6"/>
      <c r="BF184" s="6">
        <v>156.19999999999999</v>
      </c>
      <c r="BG184" s="6"/>
      <c r="BH184" s="6">
        <v>28.8</v>
      </c>
      <c r="BI184" s="6">
        <v>2.75</v>
      </c>
      <c r="BJ184" s="6"/>
      <c r="BK184" s="6">
        <v>85.3</v>
      </c>
      <c r="BL184" s="6">
        <f t="shared" si="22"/>
        <v>0.27999999999999997</v>
      </c>
      <c r="BM184" s="6">
        <f t="shared" si="20"/>
        <v>1.0445393532641856</v>
      </c>
      <c r="BN184" s="6">
        <f t="shared" si="21"/>
        <v>0.85113626691633326</v>
      </c>
      <c r="BO184" s="6">
        <v>1.3080444735120995</v>
      </c>
      <c r="BP184" s="6">
        <v>1.2626262626262628</v>
      </c>
      <c r="BQ184" s="6">
        <v>0.76386638720891209</v>
      </c>
      <c r="BR184" s="6">
        <v>36.42</v>
      </c>
      <c r="BS184" s="6">
        <v>0.3</v>
      </c>
    </row>
    <row r="185" spans="1:71" x14ac:dyDescent="0.3">
      <c r="A185" s="1" t="s">
        <v>1235</v>
      </c>
      <c r="B185" s="1" t="s">
        <v>848</v>
      </c>
      <c r="C185" s="1" t="s">
        <v>1231</v>
      </c>
      <c r="D185" s="195">
        <v>5</v>
      </c>
      <c r="E185" s="195">
        <v>6</v>
      </c>
      <c r="F185" s="6">
        <v>64.069999999999993</v>
      </c>
      <c r="G185" s="6">
        <v>16.690000000000001</v>
      </c>
      <c r="J185" s="6">
        <v>5.76</v>
      </c>
      <c r="K185" s="6">
        <v>0.23</v>
      </c>
      <c r="L185" s="6">
        <v>2.52</v>
      </c>
      <c r="M185" s="6">
        <v>6.83</v>
      </c>
      <c r="N185" s="6">
        <v>3.08</v>
      </c>
      <c r="O185" s="6">
        <v>0.28000000000000003</v>
      </c>
      <c r="P185" s="6">
        <v>0.47</v>
      </c>
      <c r="Q185" s="6">
        <v>7.0000000000000007E-2</v>
      </c>
      <c r="R185" s="6"/>
      <c r="S185" s="6" t="e">
        <f>F185+P185+G185+#REF!+K185+L185+M185+N185+O185+Q185+R185</f>
        <v>#REF!</v>
      </c>
      <c r="T185" s="6">
        <f t="shared" si="18"/>
        <v>2.2857142857142856</v>
      </c>
      <c r="U185" s="6">
        <v>149.5</v>
      </c>
      <c r="V185" s="6"/>
      <c r="W185" s="6"/>
      <c r="X185" s="6">
        <v>9.1999999999999993</v>
      </c>
      <c r="Y185" s="6">
        <v>14.5</v>
      </c>
      <c r="Z185" s="6">
        <v>11</v>
      </c>
      <c r="AA185" s="6"/>
      <c r="AB185" s="6"/>
      <c r="AC185" s="6">
        <v>2.52</v>
      </c>
      <c r="AD185" s="6">
        <v>1.6</v>
      </c>
      <c r="AE185" s="6">
        <v>0.54</v>
      </c>
      <c r="AF185" s="6"/>
      <c r="AG185" s="6">
        <v>2.2599999999999998</v>
      </c>
      <c r="AH185" s="6"/>
      <c r="AI185" s="6"/>
      <c r="AJ185" s="6">
        <v>4.3</v>
      </c>
      <c r="AK185" s="6"/>
      <c r="AL185" s="6">
        <v>0.24</v>
      </c>
      <c r="AM185" s="6"/>
      <c r="AN185" s="6">
        <v>0.8</v>
      </c>
      <c r="AO185" s="6">
        <v>6.4</v>
      </c>
      <c r="AP185" s="6">
        <v>3.5</v>
      </c>
      <c r="AQ185" s="6"/>
      <c r="AR185" s="6"/>
      <c r="AS185" s="6">
        <v>3.7</v>
      </c>
      <c r="AT185" s="6"/>
      <c r="AU185" s="6"/>
      <c r="AV185" s="6">
        <v>1.85</v>
      </c>
      <c r="AW185" s="6"/>
      <c r="AX185" s="6">
        <v>260.39999999999998</v>
      </c>
      <c r="AY185" s="6"/>
      <c r="AZ185" s="6"/>
      <c r="BA185" s="6">
        <v>1.3</v>
      </c>
      <c r="BB185" s="6">
        <f t="shared" si="19"/>
        <v>2817.5768838798631</v>
      </c>
      <c r="BC185" s="6"/>
      <c r="BD185" s="6"/>
      <c r="BE185" s="6"/>
      <c r="BF185" s="6">
        <v>125.6</v>
      </c>
      <c r="BG185" s="6"/>
      <c r="BH185" s="6">
        <v>17.8</v>
      </c>
      <c r="BI185" s="6">
        <v>1.63</v>
      </c>
      <c r="BJ185" s="6"/>
      <c r="BK185" s="6">
        <v>68.8</v>
      </c>
      <c r="BL185" s="6">
        <f t="shared" si="22"/>
        <v>0.30232558139534887</v>
      </c>
      <c r="BM185" s="6">
        <f t="shared" si="20"/>
        <v>1.0375921274756044</v>
      </c>
      <c r="BN185" s="6">
        <f t="shared" si="21"/>
        <v>1.4995640802092414</v>
      </c>
      <c r="BO185" s="6">
        <v>1.8978682085006842</v>
      </c>
      <c r="BP185" s="6">
        <v>1.5678254942058623</v>
      </c>
      <c r="BQ185" s="6">
        <v>0.80548097644370431</v>
      </c>
      <c r="BR185" s="6">
        <v>34.767441860465119</v>
      </c>
      <c r="BS185" s="6">
        <v>0.186046511627907</v>
      </c>
    </row>
    <row r="186" spans="1:71" x14ac:dyDescent="0.3">
      <c r="A186" s="1" t="s">
        <v>1234</v>
      </c>
      <c r="B186" s="1" t="s">
        <v>848</v>
      </c>
      <c r="C186" s="1" t="s">
        <v>1231</v>
      </c>
      <c r="D186" s="195">
        <v>5</v>
      </c>
      <c r="E186" s="195">
        <v>6</v>
      </c>
      <c r="F186" s="6">
        <v>70.38</v>
      </c>
      <c r="G186" s="6">
        <v>14.77</v>
      </c>
      <c r="J186" s="6">
        <v>3.56</v>
      </c>
      <c r="K186" s="6">
        <v>0.1</v>
      </c>
      <c r="L186" s="6">
        <v>1.23</v>
      </c>
      <c r="M186" s="6">
        <v>4.29</v>
      </c>
      <c r="N186" s="6">
        <v>3.95</v>
      </c>
      <c r="O186" s="6">
        <v>1.26</v>
      </c>
      <c r="P186" s="6">
        <v>0.4</v>
      </c>
      <c r="Q186" s="6">
        <v>7.0000000000000007E-2</v>
      </c>
      <c r="R186" s="6"/>
      <c r="S186" s="6" t="e">
        <f>F186+P186+G186+#REF!+K186+L186+M186+N186+O186+Q186+R186</f>
        <v>#REF!</v>
      </c>
      <c r="T186" s="6">
        <f t="shared" si="18"/>
        <v>2.8943089430894311</v>
      </c>
      <c r="U186" s="6">
        <v>251.3</v>
      </c>
      <c r="V186" s="6"/>
      <c r="W186" s="6"/>
      <c r="X186" s="6">
        <v>8.8000000000000007</v>
      </c>
      <c r="Y186" s="6">
        <v>6.7</v>
      </c>
      <c r="Z186" s="6">
        <v>3.5</v>
      </c>
      <c r="AA186" s="6"/>
      <c r="AB186" s="6"/>
      <c r="AC186" s="6">
        <v>1.63</v>
      </c>
      <c r="AD186" s="6">
        <v>1.1100000000000001</v>
      </c>
      <c r="AE186" s="6">
        <v>0.46</v>
      </c>
      <c r="AF186" s="6"/>
      <c r="AG186" s="6">
        <v>1.22</v>
      </c>
      <c r="AH186" s="6"/>
      <c r="AI186" s="6"/>
      <c r="AJ186" s="6">
        <v>2.6</v>
      </c>
      <c r="AK186" s="6"/>
      <c r="AL186" s="6">
        <v>0.21</v>
      </c>
      <c r="AM186" s="6"/>
      <c r="AN186" s="6">
        <v>0.8</v>
      </c>
      <c r="AO186" s="6">
        <v>3.8</v>
      </c>
      <c r="AP186" s="6">
        <v>1.1000000000000001</v>
      </c>
      <c r="AQ186" s="6"/>
      <c r="AR186" s="6"/>
      <c r="AS186" s="6">
        <v>23.7</v>
      </c>
      <c r="AT186" s="6"/>
      <c r="AU186" s="6"/>
      <c r="AV186" s="6">
        <v>1.42</v>
      </c>
      <c r="AW186" s="6"/>
      <c r="AX186" s="6">
        <v>182.9</v>
      </c>
      <c r="AY186" s="6"/>
      <c r="AZ186" s="6"/>
      <c r="BA186" s="6">
        <v>1.8</v>
      </c>
      <c r="BB186" s="6">
        <f t="shared" si="19"/>
        <v>2397.9377735147773</v>
      </c>
      <c r="BC186" s="6"/>
      <c r="BD186" s="6"/>
      <c r="BE186" s="6"/>
      <c r="BF186" s="6">
        <v>67.5</v>
      </c>
      <c r="BG186" s="6"/>
      <c r="BH186" s="6">
        <v>16.399999999999999</v>
      </c>
      <c r="BI186" s="6">
        <v>1.24</v>
      </c>
      <c r="BJ186" s="6"/>
      <c r="BK186" s="6">
        <v>84</v>
      </c>
      <c r="BL186" s="6">
        <f t="shared" si="22"/>
        <v>0.69230769230769229</v>
      </c>
      <c r="BM186" s="6">
        <f t="shared" si="20"/>
        <v>0.88222558995453559</v>
      </c>
      <c r="BN186" s="6">
        <f t="shared" si="21"/>
        <v>1.1812812358019082</v>
      </c>
      <c r="BO186" s="6">
        <v>1.5084706428405663</v>
      </c>
      <c r="BP186" s="6">
        <v>1.9713261648745521</v>
      </c>
      <c r="BQ186" s="6">
        <v>1.0659463724530724</v>
      </c>
      <c r="BR186" s="6">
        <v>96.65384615384616</v>
      </c>
      <c r="BS186" s="6">
        <v>0.30769230769230771</v>
      </c>
    </row>
    <row r="187" spans="1:71" x14ac:dyDescent="0.3">
      <c r="A187" s="1" t="s">
        <v>1233</v>
      </c>
      <c r="B187" s="1" t="s">
        <v>848</v>
      </c>
      <c r="C187" s="1" t="s">
        <v>1231</v>
      </c>
      <c r="D187" s="195">
        <v>5</v>
      </c>
      <c r="E187" s="195">
        <v>6</v>
      </c>
      <c r="F187" s="6">
        <v>61.93</v>
      </c>
      <c r="G187" s="6">
        <v>16.920000000000002</v>
      </c>
      <c r="J187" s="6">
        <v>6.45</v>
      </c>
      <c r="K187" s="6">
        <v>0.15</v>
      </c>
      <c r="L187" s="6">
        <v>3.21</v>
      </c>
      <c r="M187" s="6">
        <v>7.02</v>
      </c>
      <c r="N187" s="6">
        <v>3.16</v>
      </c>
      <c r="O187" s="6">
        <v>0.55000000000000004</v>
      </c>
      <c r="P187" s="6">
        <v>0.54</v>
      </c>
      <c r="Q187" s="6">
        <v>7.0000000000000007E-2</v>
      </c>
      <c r="R187" s="6"/>
      <c r="S187" s="6" t="e">
        <f>F187+P187+G187+#REF!+K187+L187+M187+N187+O187+Q187+R187</f>
        <v>#REF!</v>
      </c>
      <c r="T187" s="6">
        <f t="shared" si="18"/>
        <v>2.0093457943925235</v>
      </c>
      <c r="U187" s="6">
        <v>184</v>
      </c>
      <c r="V187" s="6"/>
      <c r="W187" s="6"/>
      <c r="X187" s="6">
        <v>7.6</v>
      </c>
      <c r="Y187" s="6"/>
      <c r="Z187" s="6">
        <v>12.3</v>
      </c>
      <c r="AA187" s="6"/>
      <c r="AB187" s="6"/>
      <c r="AC187" s="6">
        <v>2.89</v>
      </c>
      <c r="AD187" s="6">
        <v>1.9</v>
      </c>
      <c r="AE187" s="6">
        <v>0.7</v>
      </c>
      <c r="AF187" s="6"/>
      <c r="AG187" s="6">
        <v>2.63</v>
      </c>
      <c r="AH187" s="6"/>
      <c r="AI187" s="6"/>
      <c r="AJ187" s="6">
        <v>2.6</v>
      </c>
      <c r="AK187" s="6"/>
      <c r="AL187" s="6">
        <v>0.32</v>
      </c>
      <c r="AM187" s="6"/>
      <c r="AN187" s="6">
        <v>1</v>
      </c>
      <c r="AO187" s="6">
        <v>5.9</v>
      </c>
      <c r="AP187" s="6">
        <v>3.5</v>
      </c>
      <c r="AQ187" s="6"/>
      <c r="AR187" s="6"/>
      <c r="AS187" s="6">
        <v>7.6</v>
      </c>
      <c r="AT187" s="6"/>
      <c r="AU187" s="6"/>
      <c r="AV187" s="6">
        <v>2.2599999999999998</v>
      </c>
      <c r="AW187" s="6"/>
      <c r="AX187" s="6">
        <v>244</v>
      </c>
      <c r="AY187" s="6"/>
      <c r="AZ187" s="6"/>
      <c r="BA187" s="6">
        <v>0.5</v>
      </c>
      <c r="BB187" s="6">
        <f t="shared" si="19"/>
        <v>3237.2159942449498</v>
      </c>
      <c r="BC187" s="6"/>
      <c r="BD187" s="6"/>
      <c r="BE187" s="6"/>
      <c r="BF187" s="6">
        <v>152.30000000000001</v>
      </c>
      <c r="BG187" s="6"/>
      <c r="BH187" s="6">
        <v>18.8</v>
      </c>
      <c r="BI187" s="6">
        <v>1.76</v>
      </c>
      <c r="BJ187" s="6"/>
      <c r="BK187" s="6">
        <v>73.400000000000006</v>
      </c>
      <c r="BL187" s="6">
        <f t="shared" si="22"/>
        <v>0.19230769230769229</v>
      </c>
      <c r="BM187" s="6">
        <f t="shared" si="20"/>
        <v>1.1020439292251374</v>
      </c>
      <c r="BN187" s="6">
        <f t="shared" si="21"/>
        <v>0.74222095346845574</v>
      </c>
      <c r="BO187" s="6">
        <v>1.062786134728581</v>
      </c>
      <c r="BP187" s="6">
        <v>1.1994949494949496</v>
      </c>
      <c r="BQ187" s="6">
        <v>0.87572461685741132</v>
      </c>
      <c r="BR187" s="6">
        <v>70.769230769230774</v>
      </c>
      <c r="BS187" s="6">
        <v>0.38461538461538458</v>
      </c>
    </row>
    <row r="188" spans="1:71" x14ac:dyDescent="0.3">
      <c r="A188" s="1" t="s">
        <v>1232</v>
      </c>
      <c r="B188" s="1" t="s">
        <v>848</v>
      </c>
      <c r="C188" s="1" t="s">
        <v>1231</v>
      </c>
      <c r="D188" s="195">
        <v>5</v>
      </c>
      <c r="E188" s="195">
        <v>6</v>
      </c>
      <c r="F188" s="6">
        <v>71.13</v>
      </c>
      <c r="G188" s="6">
        <v>15.55</v>
      </c>
      <c r="J188" s="6">
        <v>2.83</v>
      </c>
      <c r="K188" s="6">
        <v>0.12</v>
      </c>
      <c r="L188" s="6">
        <v>0.93</v>
      </c>
      <c r="M188" s="6">
        <v>3.58</v>
      </c>
      <c r="N188" s="6">
        <v>4.46</v>
      </c>
      <c r="O188" s="6">
        <v>0.99</v>
      </c>
      <c r="P188" s="6">
        <v>0.3</v>
      </c>
      <c r="Q188" s="6">
        <v>0.1</v>
      </c>
      <c r="R188" s="6"/>
      <c r="S188" s="6" t="e">
        <f>F188+P188+G188+#REF!+K188+L188+M188+N188+O188+Q188+R188</f>
        <v>#REF!</v>
      </c>
      <c r="T188" s="6">
        <f t="shared" si="18"/>
        <v>3.043010752688172</v>
      </c>
      <c r="U188" s="6">
        <v>316.89999999999998</v>
      </c>
      <c r="V188" s="6"/>
      <c r="W188" s="6"/>
      <c r="X188" s="6">
        <v>11.6</v>
      </c>
      <c r="Y188" s="6"/>
      <c r="Z188" s="6">
        <v>9.1</v>
      </c>
      <c r="AA188" s="6"/>
      <c r="AB188" s="6"/>
      <c r="AC188" s="6">
        <v>1.39</v>
      </c>
      <c r="AD188" s="6">
        <v>0.93</v>
      </c>
      <c r="AE188" s="6">
        <v>0.45</v>
      </c>
      <c r="AF188" s="6"/>
      <c r="AG188" s="6">
        <v>1.55</v>
      </c>
      <c r="AH188" s="6"/>
      <c r="AI188" s="6"/>
      <c r="AJ188" s="6">
        <v>2</v>
      </c>
      <c r="AK188" s="6"/>
      <c r="AL188" s="6">
        <v>0.2</v>
      </c>
      <c r="AM188" s="6"/>
      <c r="AN188" s="6">
        <v>0.9</v>
      </c>
      <c r="AO188" s="6">
        <v>4.0999999999999996</v>
      </c>
      <c r="AP188" s="6">
        <v>1.6</v>
      </c>
      <c r="AQ188" s="6"/>
      <c r="AR188" s="6"/>
      <c r="AS188" s="6">
        <v>16.100000000000001</v>
      </c>
      <c r="AT188" s="6"/>
      <c r="AU188" s="6"/>
      <c r="AV188" s="6">
        <v>1.43</v>
      </c>
      <c r="AW188" s="6"/>
      <c r="AX188" s="6">
        <v>246.6</v>
      </c>
      <c r="AY188" s="6"/>
      <c r="AZ188" s="6"/>
      <c r="BA188" s="6">
        <v>1.8</v>
      </c>
      <c r="BB188" s="6">
        <f t="shared" si="19"/>
        <v>1798.453330136083</v>
      </c>
      <c r="BC188" s="6"/>
      <c r="BD188" s="6"/>
      <c r="BE188" s="6"/>
      <c r="BF188" s="6">
        <v>29</v>
      </c>
      <c r="BG188" s="6"/>
      <c r="BH188" s="6">
        <v>16.600000000000001</v>
      </c>
      <c r="BI188" s="6">
        <v>0.85</v>
      </c>
      <c r="BJ188" s="6"/>
      <c r="BK188" s="6">
        <v>99.2</v>
      </c>
      <c r="BL188" s="6">
        <f t="shared" si="22"/>
        <v>0.9</v>
      </c>
      <c r="BM188" s="6">
        <f t="shared" si="20"/>
        <v>1.0975128306356099</v>
      </c>
      <c r="BN188" s="6">
        <f t="shared" si="21"/>
        <v>0.90232348296864429</v>
      </c>
      <c r="BO188" s="6">
        <v>1.6927634363097759</v>
      </c>
      <c r="BP188" s="6">
        <v>3.7908496732026142</v>
      </c>
      <c r="BQ188" s="6">
        <v>0.92189244897610967</v>
      </c>
      <c r="BR188" s="6">
        <v>158.44999999999999</v>
      </c>
      <c r="BS188" s="6">
        <v>0.45</v>
      </c>
    </row>
    <row r="189" spans="1:71" x14ac:dyDescent="0.3">
      <c r="A189" s="1" t="s">
        <v>1230</v>
      </c>
      <c r="B189" s="1" t="s">
        <v>848</v>
      </c>
      <c r="C189" s="1" t="s">
        <v>1224</v>
      </c>
      <c r="D189" s="195">
        <v>8.8000000000000007</v>
      </c>
      <c r="E189" s="195">
        <v>6</v>
      </c>
      <c r="F189" s="6">
        <v>70.959999999999994</v>
      </c>
      <c r="G189" s="6">
        <v>14.5</v>
      </c>
      <c r="H189" s="6">
        <v>3.63</v>
      </c>
      <c r="I189" s="6"/>
      <c r="J189" s="6">
        <f t="shared" ref="J189:J194" si="23">SUM(I189+(0.8998*H189))</f>
        <v>3.2662740000000001</v>
      </c>
      <c r="K189" s="6">
        <v>0.06</v>
      </c>
      <c r="L189" s="6">
        <v>1.1100000000000001</v>
      </c>
      <c r="M189" s="6">
        <v>3.31</v>
      </c>
      <c r="N189" s="6">
        <v>3.53</v>
      </c>
      <c r="O189" s="6">
        <v>1.68</v>
      </c>
      <c r="P189" s="6">
        <v>0.36</v>
      </c>
      <c r="Q189" s="6">
        <v>0.05</v>
      </c>
      <c r="R189" s="6"/>
      <c r="S189" s="6">
        <f t="shared" si="14"/>
        <v>98.826273999999998</v>
      </c>
      <c r="T189" s="6">
        <f t="shared" ref="T189:T194" si="24">H189/L189</f>
        <v>3.2702702702702697</v>
      </c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>
        <f t="shared" si="19"/>
        <v>2158.1439961632996</v>
      </c>
      <c r="BC189" s="6"/>
      <c r="BD189" s="6"/>
      <c r="BE189" s="6"/>
      <c r="BF189" s="6"/>
      <c r="BG189" s="6"/>
      <c r="BH189" s="6"/>
      <c r="BI189" s="6"/>
      <c r="BJ189" s="6"/>
      <c r="BK189" s="6"/>
    </row>
    <row r="190" spans="1:71" x14ac:dyDescent="0.3">
      <c r="A190" s="1" t="s">
        <v>1229</v>
      </c>
      <c r="B190" s="1" t="s">
        <v>848</v>
      </c>
      <c r="C190" s="1" t="s">
        <v>1224</v>
      </c>
      <c r="D190" s="195">
        <v>8.8000000000000007</v>
      </c>
      <c r="E190" s="195">
        <v>6</v>
      </c>
      <c r="F190" s="6">
        <v>69.290000000000006</v>
      </c>
      <c r="G190" s="6">
        <v>14.97</v>
      </c>
      <c r="H190" s="6">
        <v>4.53</v>
      </c>
      <c r="I190" s="6"/>
      <c r="J190" s="6">
        <f t="shared" si="23"/>
        <v>4.0760940000000003</v>
      </c>
      <c r="K190" s="6">
        <v>0.08</v>
      </c>
      <c r="L190" s="6">
        <v>1.45</v>
      </c>
      <c r="M190" s="6">
        <v>4.51</v>
      </c>
      <c r="N190" s="6">
        <v>3.39</v>
      </c>
      <c r="O190" s="6">
        <v>1.02</v>
      </c>
      <c r="P190" s="6">
        <v>0.42</v>
      </c>
      <c r="Q190" s="6">
        <v>7.0000000000000007E-2</v>
      </c>
      <c r="R190" s="6"/>
      <c r="S190" s="6">
        <f t="shared" si="14"/>
        <v>99.276094000000001</v>
      </c>
      <c r="T190" s="6">
        <f t="shared" si="24"/>
        <v>3.124137931034483</v>
      </c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>
        <f t="shared" si="19"/>
        <v>2517.8346621905162</v>
      </c>
      <c r="BC190" s="6"/>
      <c r="BD190" s="6"/>
      <c r="BE190" s="6"/>
      <c r="BF190" s="6"/>
      <c r="BG190" s="6"/>
      <c r="BH190" s="6"/>
      <c r="BI190" s="6"/>
      <c r="BJ190" s="6"/>
      <c r="BK190" s="6"/>
    </row>
    <row r="191" spans="1:71" x14ac:dyDescent="0.3">
      <c r="A191" s="1" t="s">
        <v>1228</v>
      </c>
      <c r="B191" s="1" t="s">
        <v>848</v>
      </c>
      <c r="C191" s="1" t="s">
        <v>1224</v>
      </c>
      <c r="D191" s="195">
        <v>5</v>
      </c>
      <c r="E191" s="195">
        <v>6</v>
      </c>
      <c r="F191" s="6">
        <v>70.760000000000005</v>
      </c>
      <c r="G191" s="6">
        <v>14.86</v>
      </c>
      <c r="H191" s="6">
        <v>3.48</v>
      </c>
      <c r="I191" s="6"/>
      <c r="J191" s="6">
        <f t="shared" si="23"/>
        <v>3.1313040000000001</v>
      </c>
      <c r="K191" s="6">
        <v>0.09</v>
      </c>
      <c r="L191" s="6">
        <v>1.1499999999999999</v>
      </c>
      <c r="M191" s="6">
        <v>4.0999999999999996</v>
      </c>
      <c r="N191" s="6">
        <v>3.79</v>
      </c>
      <c r="O191" s="6">
        <v>0.88</v>
      </c>
      <c r="P191" s="6">
        <v>0.38</v>
      </c>
      <c r="Q191" s="6">
        <v>7.0000000000000007E-2</v>
      </c>
      <c r="R191" s="6"/>
      <c r="S191" s="6">
        <f t="shared" si="14"/>
        <v>99.211303999999998</v>
      </c>
      <c r="T191" s="6">
        <f t="shared" si="24"/>
        <v>3.0260869565217394</v>
      </c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>
        <f t="shared" si="19"/>
        <v>2278.0408848390384</v>
      </c>
      <c r="BC191" s="6"/>
      <c r="BD191" s="6"/>
      <c r="BE191" s="6"/>
      <c r="BF191" s="6"/>
      <c r="BG191" s="6"/>
      <c r="BH191" s="6"/>
      <c r="BI191" s="6"/>
      <c r="BJ191" s="6"/>
      <c r="BK191" s="6"/>
    </row>
    <row r="192" spans="1:71" x14ac:dyDescent="0.3">
      <c r="A192" s="1" t="s">
        <v>1227</v>
      </c>
      <c r="B192" s="1" t="s">
        <v>848</v>
      </c>
      <c r="C192" s="1" t="s">
        <v>1224</v>
      </c>
      <c r="D192" s="195">
        <v>4</v>
      </c>
      <c r="E192" s="195">
        <v>6</v>
      </c>
      <c r="F192" s="6">
        <v>67.510000000000005</v>
      </c>
      <c r="G192" s="6">
        <v>15.4</v>
      </c>
      <c r="H192" s="6">
        <v>4.91</v>
      </c>
      <c r="I192" s="6"/>
      <c r="J192" s="6">
        <f t="shared" si="23"/>
        <v>4.418018</v>
      </c>
      <c r="K192" s="6">
        <v>0.12</v>
      </c>
      <c r="L192" s="6">
        <v>1.96</v>
      </c>
      <c r="M192" s="6">
        <v>4.87</v>
      </c>
      <c r="N192" s="6">
        <v>3.51</v>
      </c>
      <c r="O192" s="6">
        <v>0.84</v>
      </c>
      <c r="P192" s="6">
        <v>0.38</v>
      </c>
      <c r="Q192" s="6">
        <v>0.05</v>
      </c>
      <c r="R192" s="6"/>
      <c r="S192" s="6">
        <f t="shared" si="14"/>
        <v>99.058018000000018</v>
      </c>
      <c r="T192" s="6">
        <f t="shared" si="24"/>
        <v>2.5051020408163267</v>
      </c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>
        <f t="shared" si="19"/>
        <v>2278.0408848390384</v>
      </c>
      <c r="BC192" s="6"/>
      <c r="BD192" s="6"/>
      <c r="BE192" s="6"/>
      <c r="BF192" s="6"/>
      <c r="BG192" s="6"/>
      <c r="BH192" s="6"/>
      <c r="BI192" s="6"/>
      <c r="BJ192" s="6"/>
      <c r="BK192" s="6"/>
    </row>
    <row r="193" spans="1:71" x14ac:dyDescent="0.3">
      <c r="A193" s="1" t="s">
        <v>1226</v>
      </c>
      <c r="B193" s="1" t="s">
        <v>848</v>
      </c>
      <c r="C193" s="1" t="s">
        <v>1224</v>
      </c>
      <c r="D193" s="195">
        <v>4</v>
      </c>
      <c r="E193" s="195">
        <v>6</v>
      </c>
      <c r="F193" s="6">
        <v>64.88</v>
      </c>
      <c r="G193" s="6">
        <v>16.84</v>
      </c>
      <c r="H193" s="6">
        <v>5.29</v>
      </c>
      <c r="I193" s="6"/>
      <c r="J193" s="6">
        <f t="shared" si="23"/>
        <v>4.7599420000000006</v>
      </c>
      <c r="K193" s="6">
        <v>0.12</v>
      </c>
      <c r="L193" s="6">
        <v>1.93</v>
      </c>
      <c r="M193" s="6">
        <v>5.4</v>
      </c>
      <c r="N193" s="6">
        <v>3.83</v>
      </c>
      <c r="O193" s="6">
        <v>0.76</v>
      </c>
      <c r="P193" s="6">
        <v>0.4</v>
      </c>
      <c r="Q193" s="6">
        <v>0.11</v>
      </c>
      <c r="R193" s="6"/>
      <c r="S193" s="6">
        <f t="shared" si="14"/>
        <v>99.02994200000002</v>
      </c>
      <c r="T193" s="6">
        <f t="shared" si="24"/>
        <v>2.7409326424870466</v>
      </c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>
        <f t="shared" si="19"/>
        <v>2397.9377735147773</v>
      </c>
      <c r="BC193" s="6"/>
      <c r="BD193" s="6"/>
      <c r="BE193" s="6"/>
      <c r="BF193" s="6"/>
      <c r="BG193" s="6"/>
      <c r="BH193" s="6"/>
      <c r="BI193" s="6"/>
      <c r="BJ193" s="6"/>
      <c r="BK193" s="6"/>
    </row>
    <row r="194" spans="1:71" x14ac:dyDescent="0.3">
      <c r="A194" s="1" t="s">
        <v>1225</v>
      </c>
      <c r="B194" s="1" t="s">
        <v>848</v>
      </c>
      <c r="C194" s="1" t="s">
        <v>1224</v>
      </c>
      <c r="D194" s="195">
        <v>4.5999999999999996</v>
      </c>
      <c r="E194" s="195">
        <v>6</v>
      </c>
      <c r="F194" s="6">
        <v>69.12</v>
      </c>
      <c r="G194" s="6">
        <v>15.31</v>
      </c>
      <c r="H194" s="6">
        <v>3.83</v>
      </c>
      <c r="I194" s="6"/>
      <c r="J194" s="6">
        <f t="shared" si="23"/>
        <v>3.446234</v>
      </c>
      <c r="K194" s="6">
        <v>0.1</v>
      </c>
      <c r="L194" s="6">
        <v>1.49</v>
      </c>
      <c r="M194" s="6">
        <v>4.3899999999999997</v>
      </c>
      <c r="N194" s="6">
        <v>3.68</v>
      </c>
      <c r="O194" s="6">
        <v>0.8</v>
      </c>
      <c r="P194" s="6">
        <v>0.35</v>
      </c>
      <c r="Q194" s="6">
        <v>7.0000000000000007E-2</v>
      </c>
      <c r="R194" s="6"/>
      <c r="S194" s="6">
        <f t="shared" si="14"/>
        <v>98.756233999999992</v>
      </c>
      <c r="T194" s="6">
        <f t="shared" si="24"/>
        <v>2.5704697986577183</v>
      </c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>
        <f t="shared" si="19"/>
        <v>2098.1955518254299</v>
      </c>
      <c r="BC194" s="6"/>
      <c r="BD194" s="6"/>
      <c r="BE194" s="6"/>
      <c r="BF194" s="6"/>
      <c r="BG194" s="6"/>
      <c r="BH194" s="6"/>
      <c r="BI194" s="6"/>
      <c r="BJ194" s="6"/>
      <c r="BK194" s="6"/>
    </row>
    <row r="195" spans="1:71" x14ac:dyDescent="0.3">
      <c r="A195" s="16" t="s">
        <v>1223</v>
      </c>
      <c r="B195" s="1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</row>
    <row r="196" spans="1:71" x14ac:dyDescent="0.3">
      <c r="A196" s="205" t="s">
        <v>1222</v>
      </c>
      <c r="B196" s="2" t="s">
        <v>996</v>
      </c>
      <c r="C196" s="1" t="s">
        <v>1186</v>
      </c>
      <c r="D196" s="195">
        <v>35.9</v>
      </c>
      <c r="E196" s="195">
        <v>11</v>
      </c>
      <c r="F196" s="6">
        <v>57.504407781022202</v>
      </c>
      <c r="G196" s="6">
        <v>18.231746076186301</v>
      </c>
      <c r="I196" s="6"/>
      <c r="J196" s="6">
        <v>6.7997876668475801</v>
      </c>
      <c r="K196" s="6">
        <v>0.13797948027438001</v>
      </c>
      <c r="L196" s="6">
        <v>3.5307212537547801</v>
      </c>
      <c r="M196" s="6">
        <v>7.3291910620687197</v>
      </c>
      <c r="N196" s="6">
        <v>3.8033602669837698</v>
      </c>
      <c r="O196" s="6">
        <v>1.5136941533005699</v>
      </c>
      <c r="P196" s="6">
        <v>0.86335785615577998</v>
      </c>
      <c r="Q196" s="6">
        <v>0.28575440340587999</v>
      </c>
      <c r="R196" s="6">
        <v>0.43</v>
      </c>
      <c r="S196" s="6" t="e">
        <f>F196+P196+G196+#REF!+K196+L196+M196+N196+O196+Q196+R196</f>
        <v>#REF!</v>
      </c>
      <c r="T196" s="6">
        <f t="shared" ref="T196:T220" si="25">J196/L196</f>
        <v>1.9258919575189573</v>
      </c>
      <c r="U196" s="6">
        <v>366.36521363959702</v>
      </c>
      <c r="V196" s="6"/>
      <c r="W196" s="6"/>
      <c r="X196" s="6">
        <v>27.6800167319367</v>
      </c>
      <c r="Y196" s="6">
        <v>19.288342799999999</v>
      </c>
      <c r="Z196" s="6">
        <v>34.351787999999999</v>
      </c>
      <c r="AA196" s="6">
        <v>0.76731723402997098</v>
      </c>
      <c r="AB196" s="6"/>
      <c r="AC196" s="6">
        <v>3.7747964549156801</v>
      </c>
      <c r="AD196" s="6">
        <v>2.0191612162495298</v>
      </c>
      <c r="AE196" s="6">
        <v>1.3707003325410501</v>
      </c>
      <c r="AF196" s="6"/>
      <c r="AG196" s="6">
        <v>4.0318546094688896</v>
      </c>
      <c r="AH196" s="6">
        <v>3.28516651246112</v>
      </c>
      <c r="AI196" s="6">
        <v>0.75467662750542897</v>
      </c>
      <c r="AJ196" s="6">
        <v>12.614991600649301</v>
      </c>
      <c r="AK196" s="6"/>
      <c r="AL196" s="6">
        <v>0.28502323329377999</v>
      </c>
      <c r="AM196" s="6"/>
      <c r="AN196" s="6">
        <v>5.1009797101437604</v>
      </c>
      <c r="AO196" s="6">
        <v>17.456171641694599</v>
      </c>
      <c r="AP196" s="6">
        <v>13.9503924</v>
      </c>
      <c r="AQ196" s="6">
        <v>4.4427564962753197</v>
      </c>
      <c r="AR196" s="6">
        <v>3.9508358325056099</v>
      </c>
      <c r="AS196" s="6">
        <v>24.805183187753698</v>
      </c>
      <c r="AT196" s="6"/>
      <c r="AU196" s="6">
        <v>17.669785601079699</v>
      </c>
      <c r="AV196" s="6">
        <v>4.2588302839626397</v>
      </c>
      <c r="AW196" s="6"/>
      <c r="AX196" s="6">
        <v>608.30150424372198</v>
      </c>
      <c r="AY196" s="6">
        <v>0.37839149031139102</v>
      </c>
      <c r="AZ196" s="6">
        <v>0.623094288038192</v>
      </c>
      <c r="BA196" s="6">
        <v>2.0668511712339002</v>
      </c>
      <c r="BB196" s="6">
        <f t="shared" ref="BB196:BB220" si="26">SUM((P196/1.6681)*10000)</f>
        <v>5175.6960383417063</v>
      </c>
      <c r="BC196" s="6"/>
      <c r="BD196" s="6">
        <v>0.29650973888599902</v>
      </c>
      <c r="BE196" s="6">
        <v>0.87393957289545299</v>
      </c>
      <c r="BF196" s="6"/>
      <c r="BG196" s="6"/>
      <c r="BH196" s="6">
        <v>19.101568961370099</v>
      </c>
      <c r="BI196" s="6">
        <v>1.78531075221724</v>
      </c>
      <c r="BJ196" s="6"/>
      <c r="BK196" s="6">
        <v>126.73911281221</v>
      </c>
      <c r="BL196" s="6">
        <f t="shared" ref="BL196:BL220" si="27">BA196/AJ196</f>
        <v>0.1638408678074362</v>
      </c>
      <c r="BM196" s="6">
        <f t="shared" ref="BM196:BM205" si="28">AC196/BI196/1.49</f>
        <v>1.4190361181628359</v>
      </c>
      <c r="BN196" s="6">
        <f t="shared" ref="BN196:BN220" si="29">AJ196/AV196/1.55</f>
        <v>1.9110186872510779</v>
      </c>
      <c r="BO196" s="6">
        <v>5.0834475255222413</v>
      </c>
      <c r="BP196" s="6">
        <v>4.3067536153579855</v>
      </c>
      <c r="BQ196" s="6">
        <v>1.008896305581747</v>
      </c>
      <c r="BR196" s="6">
        <v>29.042049748232888</v>
      </c>
      <c r="BS196" s="6">
        <v>0.40435854986072367</v>
      </c>
    </row>
    <row r="197" spans="1:71" x14ac:dyDescent="0.3">
      <c r="A197" s="205" t="s">
        <v>1221</v>
      </c>
      <c r="B197" s="2" t="s">
        <v>996</v>
      </c>
      <c r="C197" s="1" t="s">
        <v>1186</v>
      </c>
      <c r="D197" s="195">
        <v>34.5</v>
      </c>
      <c r="E197" s="195">
        <v>11</v>
      </c>
      <c r="F197" s="6">
        <v>55.977141608634597</v>
      </c>
      <c r="G197" s="6">
        <v>16.444476245446499</v>
      </c>
      <c r="I197" s="6"/>
      <c r="J197" s="6">
        <v>7.6726254965758498</v>
      </c>
      <c r="K197" s="6">
        <v>0.13217692082635901</v>
      </c>
      <c r="L197" s="6">
        <v>4.7641810763552899</v>
      </c>
      <c r="M197" s="6">
        <v>7.86948095536758</v>
      </c>
      <c r="N197" s="6">
        <v>3.6686710796041901</v>
      </c>
      <c r="O197" s="6">
        <v>1.98909735858842</v>
      </c>
      <c r="P197" s="6">
        <v>1.1109346192734499</v>
      </c>
      <c r="Q197" s="6">
        <v>0.37121463932776</v>
      </c>
      <c r="R197" s="6">
        <v>0.63</v>
      </c>
      <c r="S197" s="6" t="e">
        <f>F197+P197+G197+#REF!+K197+L197+M197+N197+O197+Q197+R197</f>
        <v>#REF!</v>
      </c>
      <c r="T197" s="6">
        <f t="shared" si="25"/>
        <v>1.6104815021946202</v>
      </c>
      <c r="U197" s="6">
        <v>311.89518559934203</v>
      </c>
      <c r="V197" s="6"/>
      <c r="W197" s="6"/>
      <c r="X197" s="6">
        <v>42.556246784771801</v>
      </c>
      <c r="Y197" s="6">
        <v>28.97</v>
      </c>
      <c r="Z197" s="6">
        <v>76.16</v>
      </c>
      <c r="AA197" s="6">
        <v>0.50287491174128196</v>
      </c>
      <c r="AB197" s="6"/>
      <c r="AC197" s="6">
        <v>5.1403377250932403</v>
      </c>
      <c r="AD197" s="6">
        <v>2.6969037098670698</v>
      </c>
      <c r="AE197" s="6">
        <v>1.48855937239678</v>
      </c>
      <c r="AF197" s="6"/>
      <c r="AG197" s="6">
        <v>5.9252625580485301</v>
      </c>
      <c r="AH197" s="6">
        <v>2.9245830868186902</v>
      </c>
      <c r="AI197" s="6">
        <v>1.0072202398754899</v>
      </c>
      <c r="AJ197" s="6">
        <v>17.915599331622499</v>
      </c>
      <c r="AK197" s="6"/>
      <c r="AL197" s="6">
        <v>0.36342039629254402</v>
      </c>
      <c r="AM197" s="6"/>
      <c r="AN197" s="6">
        <v>5.7169019035853799</v>
      </c>
      <c r="AO197" s="6">
        <v>27.538112500799699</v>
      </c>
      <c r="AP197" s="6">
        <v>35.487000000000002</v>
      </c>
      <c r="AQ197" s="6">
        <v>4.74433157870968</v>
      </c>
      <c r="AR197" s="6">
        <v>6.2283253033975496</v>
      </c>
      <c r="AS197" s="6">
        <v>30.851777750912898</v>
      </c>
      <c r="AT197" s="6"/>
      <c r="AU197" s="6">
        <v>25.095021315843599</v>
      </c>
      <c r="AV197" s="6">
        <v>6.59236251029846</v>
      </c>
      <c r="AW197" s="6"/>
      <c r="AX197" s="6">
        <v>480.13578592492098</v>
      </c>
      <c r="AY197" s="6">
        <v>0.40794238884090001</v>
      </c>
      <c r="AZ197" s="6">
        <v>0.87763167637193396</v>
      </c>
      <c r="BA197" s="6">
        <v>3.2282632730996199</v>
      </c>
      <c r="BB197" s="6">
        <f t="shared" si="26"/>
        <v>6659.8802186526582</v>
      </c>
      <c r="BC197" s="6"/>
      <c r="BD197" s="6">
        <v>0.37804631592775101</v>
      </c>
      <c r="BE197" s="6">
        <v>1.42008089609866</v>
      </c>
      <c r="BF197" s="6"/>
      <c r="BG197" s="6"/>
      <c r="BH197" s="6">
        <v>26.7396205176791</v>
      </c>
      <c r="BI197" s="6">
        <v>2.33643757042883</v>
      </c>
      <c r="BJ197" s="6"/>
      <c r="BK197" s="6">
        <v>85.632301303222107</v>
      </c>
      <c r="BL197" s="6">
        <f t="shared" si="27"/>
        <v>0.18019287065666126</v>
      </c>
      <c r="BM197" s="6">
        <f t="shared" si="28"/>
        <v>1.4765603559582423</v>
      </c>
      <c r="BN197" s="6">
        <f t="shared" si="29"/>
        <v>1.7533094036675847</v>
      </c>
      <c r="BO197" s="6">
        <v>5.5164839607062968</v>
      </c>
      <c r="BP197" s="6">
        <v>5.0594887755836551</v>
      </c>
      <c r="BQ197" s="6">
        <v>0.72642943437434337</v>
      </c>
      <c r="BR197" s="6">
        <v>17.40914048288753</v>
      </c>
      <c r="BS197" s="6">
        <v>0.31910190654323128</v>
      </c>
    </row>
    <row r="198" spans="1:71" x14ac:dyDescent="0.3">
      <c r="A198" s="205" t="s">
        <v>1220</v>
      </c>
      <c r="B198" s="2" t="s">
        <v>996</v>
      </c>
      <c r="C198" s="1" t="s">
        <v>1186</v>
      </c>
      <c r="D198" s="195">
        <v>33</v>
      </c>
      <c r="E198" s="195">
        <v>11</v>
      </c>
      <c r="F198" s="6">
        <v>58.395637305697903</v>
      </c>
      <c r="G198" s="6">
        <v>17.765203452811999</v>
      </c>
      <c r="I198" s="6"/>
      <c r="J198" s="6">
        <v>6.21666137210301</v>
      </c>
      <c r="K198" s="6">
        <v>0.127227492361668</v>
      </c>
      <c r="L198" s="6">
        <v>3.3043583267138201</v>
      </c>
      <c r="M198" s="6">
        <v>6.6616063421459097</v>
      </c>
      <c r="N198" s="6">
        <v>4.0962971781409898</v>
      </c>
      <c r="O198" s="6">
        <v>2.4093440861388902</v>
      </c>
      <c r="P198" s="6">
        <v>0.81436118882169894</v>
      </c>
      <c r="Q198" s="6">
        <v>0.209303255064126</v>
      </c>
      <c r="R198" s="6">
        <v>0.32</v>
      </c>
      <c r="S198" s="6" t="e">
        <f>F198+P198+G198+#REF!+K198+L198+M198+N198+O198+Q198+R198</f>
        <v>#REF!</v>
      </c>
      <c r="T198" s="6">
        <f t="shared" si="25"/>
        <v>1.8813520682199958</v>
      </c>
      <c r="U198" s="6">
        <v>387</v>
      </c>
      <c r="V198" s="6"/>
      <c r="W198" s="6"/>
      <c r="X198" s="6">
        <v>30.2897087378641</v>
      </c>
      <c r="Y198" s="6">
        <v>17.556140776698999</v>
      </c>
      <c r="Z198" s="6">
        <v>49.339320388349499</v>
      </c>
      <c r="AA198" s="6">
        <v>1.1854368932038799</v>
      </c>
      <c r="AB198" s="6"/>
      <c r="AC198" s="6">
        <v>2.87</v>
      </c>
      <c r="AD198" s="6">
        <v>1.66</v>
      </c>
      <c r="AE198" s="6">
        <v>1.0453398058252401</v>
      </c>
      <c r="AF198" s="6"/>
      <c r="AG198" s="6">
        <v>3.5</v>
      </c>
      <c r="AH198" s="6">
        <v>4.4902912621359201</v>
      </c>
      <c r="AI198" s="6">
        <v>0.56000000000000005</v>
      </c>
      <c r="AJ198" s="6">
        <v>14.188422330097101</v>
      </c>
      <c r="AK198" s="6"/>
      <c r="AL198" s="6">
        <v>0.26003398058252403</v>
      </c>
      <c r="AM198" s="6"/>
      <c r="AN198" s="6">
        <v>10.29</v>
      </c>
      <c r="AO198" s="6">
        <v>16.048082524271798</v>
      </c>
      <c r="AP198" s="6">
        <v>15.536407766990299</v>
      </c>
      <c r="AQ198" s="6">
        <v>4.6500000000000004</v>
      </c>
      <c r="AR198" s="6">
        <v>4.08</v>
      </c>
      <c r="AS198" s="6">
        <v>38</v>
      </c>
      <c r="AT198" s="6"/>
      <c r="AU198" s="6">
        <v>15.9234708737864</v>
      </c>
      <c r="AV198" s="6">
        <v>3.7592718446601898</v>
      </c>
      <c r="AW198" s="6"/>
      <c r="AX198" s="6">
        <v>457</v>
      </c>
      <c r="AY198" s="6">
        <v>0.6</v>
      </c>
      <c r="AZ198" s="6">
        <v>0.52</v>
      </c>
      <c r="BA198" s="6">
        <v>3.25097087378641</v>
      </c>
      <c r="BB198" s="6">
        <f t="shared" si="26"/>
        <v>4881.9686398998801</v>
      </c>
      <c r="BC198" s="6"/>
      <c r="BD198" s="6">
        <v>0.27</v>
      </c>
      <c r="BE198" s="6">
        <v>1.4602427184466</v>
      </c>
      <c r="BF198" s="6"/>
      <c r="BG198" s="6"/>
      <c r="BH198" s="6">
        <v>16</v>
      </c>
      <c r="BI198" s="6">
        <v>1.7746844660194201</v>
      </c>
      <c r="BJ198" s="6"/>
      <c r="BK198" s="6">
        <v>178</v>
      </c>
      <c r="BL198" s="6">
        <f t="shared" si="27"/>
        <v>0.22912842584973728</v>
      </c>
      <c r="BM198" s="6">
        <f t="shared" si="28"/>
        <v>1.0853616704972147</v>
      </c>
      <c r="BN198" s="6">
        <f t="shared" si="29"/>
        <v>2.4349983817024539</v>
      </c>
      <c r="BO198" s="6">
        <v>5.7517256022991798</v>
      </c>
      <c r="BP198" s="6">
        <v>4.7410163011185995</v>
      </c>
      <c r="BQ198" s="6">
        <v>0.87896829889174033</v>
      </c>
      <c r="BR198" s="6">
        <v>27.275759841112052</v>
      </c>
      <c r="BS198" s="6">
        <v>0.72523919577530493</v>
      </c>
    </row>
    <row r="199" spans="1:71" x14ac:dyDescent="0.3">
      <c r="A199" s="205" t="s">
        <v>1219</v>
      </c>
      <c r="B199" s="2" t="s">
        <v>996</v>
      </c>
      <c r="C199" s="1" t="s">
        <v>1186</v>
      </c>
      <c r="D199" s="195">
        <v>32.5</v>
      </c>
      <c r="E199" s="195">
        <v>11</v>
      </c>
      <c r="F199" s="6">
        <v>57.937092462876301</v>
      </c>
      <c r="G199" s="6">
        <v>17.100393766964899</v>
      </c>
      <c r="I199" s="6"/>
      <c r="J199" s="6">
        <v>6.9624923528356097</v>
      </c>
      <c r="K199" s="6">
        <v>0.13475428980249099</v>
      </c>
      <c r="L199" s="6">
        <v>3.6912925578211899</v>
      </c>
      <c r="M199" s="6">
        <v>6.73813182627815</v>
      </c>
      <c r="N199" s="6">
        <v>3.66223987508338</v>
      </c>
      <c r="O199" s="6">
        <v>2.57284308183681</v>
      </c>
      <c r="P199" s="6">
        <v>0.91719656597235899</v>
      </c>
      <c r="Q199" s="6">
        <v>0.28356322052884098</v>
      </c>
      <c r="R199" s="6">
        <v>0.54</v>
      </c>
      <c r="S199" s="6" t="e">
        <f>F199+P199+G199+#REF!+K199+L199+M199+N199+O199+Q199+R199</f>
        <v>#REF!</v>
      </c>
      <c r="T199" s="6">
        <f t="shared" si="25"/>
        <v>1.8861935876860618</v>
      </c>
      <c r="U199" s="6">
        <v>406.65859769261198</v>
      </c>
      <c r="V199" s="6"/>
      <c r="W199" s="6"/>
      <c r="X199" s="6">
        <v>46.282207192054898</v>
      </c>
      <c r="Y199" s="6">
        <v>21.597999999999999</v>
      </c>
      <c r="Z199" s="6">
        <v>44.96</v>
      </c>
      <c r="AA199" s="6">
        <v>1.1174224162105699</v>
      </c>
      <c r="AB199" s="6"/>
      <c r="AC199" s="6">
        <v>4.6440208337876996</v>
      </c>
      <c r="AD199" s="6">
        <v>2.4197920806879298</v>
      </c>
      <c r="AE199" s="6">
        <v>1.5198186421194</v>
      </c>
      <c r="AF199" s="6"/>
      <c r="AG199" s="6">
        <v>5.2158957232918803</v>
      </c>
      <c r="AH199" s="6">
        <v>3.46244904767401</v>
      </c>
      <c r="AI199" s="6">
        <v>0.92330169468742296</v>
      </c>
      <c r="AJ199" s="6">
        <v>22.164473628616701</v>
      </c>
      <c r="AK199" s="6"/>
      <c r="AL199" s="6">
        <v>0.34786992503036601</v>
      </c>
      <c r="AM199" s="6"/>
      <c r="AN199" s="6">
        <v>11.923089293341601</v>
      </c>
      <c r="AO199" s="6">
        <v>25.9637464909333</v>
      </c>
      <c r="AP199" s="6">
        <v>25.321899999999999</v>
      </c>
      <c r="AQ199" s="6">
        <v>6.5716784225919902</v>
      </c>
      <c r="AR199" s="6">
        <v>6.2288468634496201</v>
      </c>
      <c r="AS199" s="6">
        <v>38.235428179310901</v>
      </c>
      <c r="AT199" s="6"/>
      <c r="AU199" s="6">
        <v>20.989924097711299</v>
      </c>
      <c r="AV199" s="6">
        <v>5.8708499987799598</v>
      </c>
      <c r="AW199" s="6"/>
      <c r="AX199" s="6">
        <v>534.38121446986395</v>
      </c>
      <c r="AY199" s="6">
        <v>0.94</v>
      </c>
      <c r="AZ199" s="6">
        <v>0.79317129621930904</v>
      </c>
      <c r="BA199" s="6">
        <v>5.2143012623019098</v>
      </c>
      <c r="BB199" s="6">
        <f t="shared" si="26"/>
        <v>5498.4507282078957</v>
      </c>
      <c r="BC199" s="6"/>
      <c r="BD199" s="6">
        <v>0.35127777477371702</v>
      </c>
      <c r="BE199" s="6">
        <v>2.2819677248122399</v>
      </c>
      <c r="BF199" s="6"/>
      <c r="BG199" s="6"/>
      <c r="BH199" s="6">
        <v>24.067714621080398</v>
      </c>
      <c r="BI199" s="6">
        <v>2.2367998700365201</v>
      </c>
      <c r="BJ199" s="6"/>
      <c r="BK199" s="6">
        <v>119.578389365768</v>
      </c>
      <c r="BL199" s="6">
        <f t="shared" si="27"/>
        <v>0.2352549106137892</v>
      </c>
      <c r="BM199" s="6">
        <f t="shared" si="28"/>
        <v>1.3934159008364468</v>
      </c>
      <c r="BN199" s="6">
        <f t="shared" si="29"/>
        <v>2.4357052911470776</v>
      </c>
      <c r="BO199" s="6">
        <v>7.1287846063576827</v>
      </c>
      <c r="BP199" s="6">
        <v>5.7475721617642046</v>
      </c>
      <c r="BQ199" s="6">
        <v>0.83768055978447398</v>
      </c>
      <c r="BR199" s="6">
        <v>18.347315821999594</v>
      </c>
      <c r="BS199" s="6">
        <v>0.53793694779864387</v>
      </c>
    </row>
    <row r="200" spans="1:71" x14ac:dyDescent="0.3">
      <c r="A200" s="205" t="s">
        <v>1218</v>
      </c>
      <c r="B200" s="2" t="s">
        <v>1201</v>
      </c>
      <c r="C200" s="1" t="s">
        <v>1186</v>
      </c>
      <c r="D200" s="195">
        <v>30.9</v>
      </c>
      <c r="E200" s="195">
        <v>2</v>
      </c>
      <c r="F200" s="6">
        <v>68.053720534211195</v>
      </c>
      <c r="G200" s="6">
        <v>15.720857738484501</v>
      </c>
      <c r="I200" s="6"/>
      <c r="J200" s="6">
        <v>3.5</v>
      </c>
      <c r="K200" s="6">
        <v>4.8686747337421003E-2</v>
      </c>
      <c r="L200" s="6">
        <v>1.2560598386703301</v>
      </c>
      <c r="M200" s="6">
        <v>3.6072178174662102</v>
      </c>
      <c r="N200" s="6">
        <v>4.16467151495329</v>
      </c>
      <c r="O200" s="6">
        <v>2.59210042677543</v>
      </c>
      <c r="P200" s="6">
        <v>0.37290018385859702</v>
      </c>
      <c r="Q200" s="6">
        <v>0.13896764886586599</v>
      </c>
      <c r="R200" s="6"/>
      <c r="S200" s="6" t="e">
        <f>F200+P200+G200+#REF!+K200+L200+M200+N200+O200+Q200+R200</f>
        <v>#REF!</v>
      </c>
      <c r="T200" s="6">
        <f t="shared" si="25"/>
        <v>2.7864914490898092</v>
      </c>
      <c r="U200" s="6">
        <v>556.79108133418401</v>
      </c>
      <c r="V200" s="6"/>
      <c r="W200" s="6"/>
      <c r="X200" s="6">
        <v>30.9195292043376</v>
      </c>
      <c r="Y200" s="6"/>
      <c r="Z200" s="6"/>
      <c r="AA200" s="6">
        <v>0.58426329788967901</v>
      </c>
      <c r="AB200" s="6"/>
      <c r="AC200" s="6">
        <v>2.2177019334675401</v>
      </c>
      <c r="AD200" s="6">
        <v>1.2180469639899001</v>
      </c>
      <c r="AE200" s="6">
        <v>0.85644879892891201</v>
      </c>
      <c r="AF200" s="6"/>
      <c r="AG200" s="6">
        <v>2.4330279613733299</v>
      </c>
      <c r="AH200" s="6">
        <v>4.1114432117083703</v>
      </c>
      <c r="AI200" s="6">
        <v>0.43790460973460199</v>
      </c>
      <c r="AJ200" s="6">
        <v>15.377501170243301</v>
      </c>
      <c r="AK200" s="6"/>
      <c r="AL200" s="6">
        <v>0.20623425844240501</v>
      </c>
      <c r="AM200" s="6"/>
      <c r="AN200" s="6">
        <v>4.0240594796955902</v>
      </c>
      <c r="AO200" s="6">
        <v>15.2942733279232</v>
      </c>
      <c r="AP200" s="6"/>
      <c r="AQ200" s="6">
        <v>4.2644512994930297</v>
      </c>
      <c r="AR200" s="6">
        <v>3.9801428101948502</v>
      </c>
      <c r="AS200" s="6">
        <v>43.981658097465598</v>
      </c>
      <c r="AT200" s="6"/>
      <c r="AU200" s="6">
        <v>5.7998056737567598</v>
      </c>
      <c r="AV200" s="6">
        <v>3.0288567433981401</v>
      </c>
      <c r="AW200" s="6"/>
      <c r="AX200" s="6">
        <v>470.43876621454598</v>
      </c>
      <c r="AY200" s="6">
        <v>0.35720750320353301</v>
      </c>
      <c r="AZ200" s="6">
        <v>0.36861226592416502</v>
      </c>
      <c r="BA200" s="6">
        <v>4.2472343558292396</v>
      </c>
      <c r="BB200" s="6">
        <f t="shared" si="26"/>
        <v>2235.4785915628381</v>
      </c>
      <c r="BC200" s="6"/>
      <c r="BD200" s="6">
        <v>0.19081254604825601</v>
      </c>
      <c r="BE200" s="6">
        <v>1.30997412377609</v>
      </c>
      <c r="BF200" s="6"/>
      <c r="BG200" s="6"/>
      <c r="BH200" s="6">
        <v>11.9471668527862</v>
      </c>
      <c r="BI200" s="6">
        <v>1.24495520793206</v>
      </c>
      <c r="BJ200" s="6"/>
      <c r="BK200" s="6">
        <v>153.073155085877</v>
      </c>
      <c r="BL200" s="6">
        <f t="shared" si="27"/>
        <v>0.27619795367325212</v>
      </c>
      <c r="BM200" s="6">
        <f t="shared" si="28"/>
        <v>1.1955374377255608</v>
      </c>
      <c r="BN200" s="6">
        <f t="shared" si="29"/>
        <v>3.2754829090399999</v>
      </c>
      <c r="BO200" s="6">
        <v>8.8862237064461169</v>
      </c>
      <c r="BP200" s="6">
        <v>6.8988490972156384</v>
      </c>
      <c r="BQ200" s="6">
        <v>0.96225483068700723</v>
      </c>
      <c r="BR200" s="6">
        <v>36.208163808279814</v>
      </c>
      <c r="BS200" s="6">
        <v>0.26168487552987274</v>
      </c>
    </row>
    <row r="201" spans="1:71" x14ac:dyDescent="0.3">
      <c r="A201" s="205" t="s">
        <v>1217</v>
      </c>
      <c r="B201" s="2" t="s">
        <v>996</v>
      </c>
      <c r="C201" s="1" t="s">
        <v>1186</v>
      </c>
      <c r="D201" s="195">
        <v>34.4</v>
      </c>
      <c r="E201" s="195">
        <v>11</v>
      </c>
      <c r="F201" s="6">
        <v>61.542749069502797</v>
      </c>
      <c r="G201" s="6">
        <v>17.157744504607098</v>
      </c>
      <c r="I201" s="6"/>
      <c r="J201" s="6">
        <v>5.4377723982352402</v>
      </c>
      <c r="K201" s="6">
        <v>0.117082958579908</v>
      </c>
      <c r="L201" s="6">
        <v>2.38859080806749</v>
      </c>
      <c r="M201" s="6">
        <v>5.2366813163111399</v>
      </c>
      <c r="N201" s="6">
        <v>4.1521869352035097</v>
      </c>
      <c r="O201" s="6">
        <v>2.9965273524878899</v>
      </c>
      <c r="P201" s="6">
        <v>0.77739088237604603</v>
      </c>
      <c r="Q201" s="6">
        <v>0.193273774628902</v>
      </c>
      <c r="R201" s="6">
        <v>0.43</v>
      </c>
      <c r="S201" s="6" t="e">
        <f>F201+P201+G201+#REF!+K201+L201+M201+N201+O201+Q201+R201</f>
        <v>#REF!</v>
      </c>
      <c r="T201" s="6">
        <f t="shared" si="25"/>
        <v>2.276560882621296</v>
      </c>
      <c r="U201" s="6">
        <v>545.15867599245598</v>
      </c>
      <c r="V201" s="6"/>
      <c r="W201" s="6"/>
      <c r="X201" s="6">
        <v>46.238128173581003</v>
      </c>
      <c r="Y201" s="6">
        <v>15.138500000000001</v>
      </c>
      <c r="Z201" s="6">
        <v>16.79</v>
      </c>
      <c r="AA201" s="6">
        <v>1.06394637198307</v>
      </c>
      <c r="AB201" s="6"/>
      <c r="AC201" s="6">
        <v>6.05985317137712</v>
      </c>
      <c r="AD201" s="6">
        <v>3.3257541482040298</v>
      </c>
      <c r="AE201" s="6">
        <v>1.5471094273002599</v>
      </c>
      <c r="AF201" s="6"/>
      <c r="AG201" s="6">
        <v>6.2688980302244</v>
      </c>
      <c r="AH201" s="6">
        <v>4.2000493416459701</v>
      </c>
      <c r="AI201" s="6">
        <v>1.22239027725275</v>
      </c>
      <c r="AJ201" s="6">
        <v>19.690631182646801</v>
      </c>
      <c r="AK201" s="6"/>
      <c r="AL201" s="6">
        <v>0.47660116098533201</v>
      </c>
      <c r="AM201" s="6"/>
      <c r="AN201" s="6">
        <v>5.7215476653835804</v>
      </c>
      <c r="AO201" s="6">
        <v>28.689700719163302</v>
      </c>
      <c r="AP201" s="6">
        <v>11.9</v>
      </c>
      <c r="AQ201" s="6">
        <v>7.7370818755237698</v>
      </c>
      <c r="AR201" s="6">
        <v>6.6439273117331101</v>
      </c>
      <c r="AS201" s="6">
        <v>46.828044555893101</v>
      </c>
      <c r="AT201" s="6"/>
      <c r="AU201" s="6">
        <v>17.747286463386001</v>
      </c>
      <c r="AV201" s="6">
        <v>6.9740544571660497</v>
      </c>
      <c r="AW201" s="6"/>
      <c r="AX201" s="6">
        <v>417.19134546216497</v>
      </c>
      <c r="AY201" s="6">
        <v>0.436692259244984</v>
      </c>
      <c r="AZ201" s="6">
        <v>0.99482173139696095</v>
      </c>
      <c r="BA201" s="6">
        <v>4.9997747494566598</v>
      </c>
      <c r="BB201" s="6">
        <f t="shared" si="26"/>
        <v>4660.3374040887602</v>
      </c>
      <c r="BC201" s="6"/>
      <c r="BD201" s="6">
        <v>0.47877178496160799</v>
      </c>
      <c r="BE201" s="6">
        <v>2.1683497237895502</v>
      </c>
      <c r="BF201" s="6"/>
      <c r="BG201" s="6"/>
      <c r="BH201" s="6">
        <v>31.367337475143302</v>
      </c>
      <c r="BI201" s="6">
        <v>3.0309146555554598</v>
      </c>
      <c r="BJ201" s="6"/>
      <c r="BK201" s="6">
        <v>138.735262452732</v>
      </c>
      <c r="BL201" s="6">
        <f t="shared" si="27"/>
        <v>0.25391642873606418</v>
      </c>
      <c r="BM201" s="6">
        <f t="shared" si="28"/>
        <v>1.3418442989825694</v>
      </c>
      <c r="BN201" s="6">
        <f t="shared" si="29"/>
        <v>1.8215563269668891</v>
      </c>
      <c r="BO201" s="6">
        <v>4.673810820825727</v>
      </c>
      <c r="BP201" s="6">
        <v>4.2376397729046422</v>
      </c>
      <c r="BQ201" s="6">
        <v>0.71364852803944412</v>
      </c>
      <c r="BR201" s="6">
        <v>27.68619608663942</v>
      </c>
      <c r="BS201" s="6">
        <v>0.2905720803112668</v>
      </c>
    </row>
    <row r="202" spans="1:71" x14ac:dyDescent="0.3">
      <c r="A202" s="1" t="s">
        <v>1216</v>
      </c>
      <c r="B202" s="1" t="s">
        <v>924</v>
      </c>
      <c r="C202" s="1" t="s">
        <v>1186</v>
      </c>
      <c r="D202" s="195">
        <v>33.630000000000003</v>
      </c>
      <c r="E202" s="195">
        <v>11</v>
      </c>
      <c r="F202" s="6">
        <v>53.8</v>
      </c>
      <c r="G202" s="6">
        <v>17.510000000000002</v>
      </c>
      <c r="I202" s="6"/>
      <c r="J202" s="6">
        <v>8.32</v>
      </c>
      <c r="K202" s="6">
        <v>0.16</v>
      </c>
      <c r="L202" s="6">
        <v>4.58</v>
      </c>
      <c r="M202" s="6">
        <v>9.42</v>
      </c>
      <c r="N202" s="6">
        <v>3.49</v>
      </c>
      <c r="O202" s="6">
        <v>1.58</v>
      </c>
      <c r="P202" s="6">
        <v>0.93</v>
      </c>
      <c r="Q202" s="6">
        <v>0.25</v>
      </c>
      <c r="R202" s="6"/>
      <c r="S202" s="6" t="e">
        <f>F202+P202+G202+#REF!+K202+L202+M202+N202+O202+Q202+R202</f>
        <v>#REF!</v>
      </c>
      <c r="T202" s="6">
        <f t="shared" si="25"/>
        <v>1.8165938864628821</v>
      </c>
      <c r="U202" s="6">
        <v>227</v>
      </c>
      <c r="V202" s="6"/>
      <c r="W202" s="6"/>
      <c r="X202" s="6">
        <v>21.79</v>
      </c>
      <c r="Y202" s="6"/>
      <c r="Z202" s="6"/>
      <c r="AA202" s="6">
        <v>0.48</v>
      </c>
      <c r="AB202" s="6"/>
      <c r="AC202" s="6">
        <v>3.29</v>
      </c>
      <c r="AD202" s="6">
        <v>1.7</v>
      </c>
      <c r="AE202" s="6">
        <v>1.18</v>
      </c>
      <c r="AF202" s="6"/>
      <c r="AG202" s="6">
        <v>3.64</v>
      </c>
      <c r="AH202" s="6">
        <v>1.89</v>
      </c>
      <c r="AI202" s="6">
        <v>0.65</v>
      </c>
      <c r="AJ202" s="6">
        <v>9.25</v>
      </c>
      <c r="AK202" s="6"/>
      <c r="AL202" s="6">
        <v>0.23</v>
      </c>
      <c r="AM202" s="6"/>
      <c r="AN202" s="6">
        <v>1</v>
      </c>
      <c r="AO202" s="6">
        <v>15.86</v>
      </c>
      <c r="AP202" s="6"/>
      <c r="AQ202" s="6">
        <v>4.0999999999999996</v>
      </c>
      <c r="AR202" s="6">
        <v>3.41</v>
      </c>
      <c r="AS202" s="6">
        <v>16</v>
      </c>
      <c r="AT202" s="6"/>
      <c r="AU202" s="6">
        <v>40.299999999999997</v>
      </c>
      <c r="AV202" s="6">
        <v>3.96</v>
      </c>
      <c r="AW202" s="6"/>
      <c r="AX202" s="6">
        <v>708</v>
      </c>
      <c r="AY202" s="6">
        <v>7.0000000000000007E-2</v>
      </c>
      <c r="AZ202" s="6">
        <v>0.55800000000000005</v>
      </c>
      <c r="BA202" s="6">
        <v>0.88</v>
      </c>
      <c r="BB202" s="6">
        <f t="shared" si="26"/>
        <v>5575.2053234218583</v>
      </c>
      <c r="BC202" s="6"/>
      <c r="BD202" s="6">
        <v>0.24</v>
      </c>
      <c r="BE202" s="6">
        <v>0.47</v>
      </c>
      <c r="BF202" s="6"/>
      <c r="BG202" s="6"/>
      <c r="BH202" s="6">
        <v>16.2</v>
      </c>
      <c r="BI202" s="6">
        <v>1.45</v>
      </c>
      <c r="BJ202" s="6"/>
      <c r="BK202" s="6">
        <v>64</v>
      </c>
      <c r="BL202" s="6">
        <f t="shared" si="27"/>
        <v>9.5135135135135135E-2</v>
      </c>
      <c r="BM202" s="6">
        <f t="shared" si="28"/>
        <v>1.5227956491552883</v>
      </c>
      <c r="BN202" s="6">
        <f t="shared" si="29"/>
        <v>1.5070055392636039</v>
      </c>
      <c r="BO202" s="6">
        <v>4.5894319027536596</v>
      </c>
      <c r="BP202" s="6">
        <v>4.1743295019157083</v>
      </c>
      <c r="BQ202" s="6">
        <v>0.94794978921691431</v>
      </c>
      <c r="BR202" s="6">
        <v>24.54054054054054</v>
      </c>
      <c r="BS202" s="6">
        <v>0.10810810810810811</v>
      </c>
    </row>
    <row r="203" spans="1:71" x14ac:dyDescent="0.3">
      <c r="A203" s="1" t="s">
        <v>1215</v>
      </c>
      <c r="B203" s="1" t="s">
        <v>563</v>
      </c>
      <c r="C203" s="1" t="s">
        <v>1186</v>
      </c>
      <c r="D203" s="195">
        <v>31.94</v>
      </c>
      <c r="E203" s="195">
        <v>11</v>
      </c>
      <c r="F203" s="6">
        <v>53.75</v>
      </c>
      <c r="G203" s="6">
        <v>17.510000000000002</v>
      </c>
      <c r="I203" s="6"/>
      <c r="J203" s="6">
        <v>8.32</v>
      </c>
      <c r="K203" s="6">
        <v>0.16</v>
      </c>
      <c r="L203" s="6">
        <v>4.58</v>
      </c>
      <c r="M203" s="6">
        <v>9.42</v>
      </c>
      <c r="N203" s="6">
        <v>3.49</v>
      </c>
      <c r="O203" s="6">
        <v>1.58</v>
      </c>
      <c r="P203" s="6">
        <v>0.93</v>
      </c>
      <c r="Q203" s="6">
        <v>0.25</v>
      </c>
      <c r="R203" s="6">
        <v>0.33</v>
      </c>
      <c r="S203" s="6" t="e">
        <f>F203+P203+G203+#REF!+K203+L203+M203+N203+O203+Q203+R203</f>
        <v>#REF!</v>
      </c>
      <c r="T203" s="6">
        <f t="shared" si="25"/>
        <v>1.8165938864628821</v>
      </c>
      <c r="U203" s="6">
        <v>250</v>
      </c>
      <c r="V203" s="6"/>
      <c r="W203" s="6"/>
      <c r="X203" s="6">
        <v>22.7</v>
      </c>
      <c r="Y203" s="6"/>
      <c r="Z203" s="6"/>
      <c r="AA203" s="6">
        <v>1.0900000000000001</v>
      </c>
      <c r="AB203" s="6"/>
      <c r="AC203" s="6">
        <v>3.37</v>
      </c>
      <c r="AD203" s="6">
        <v>1.77</v>
      </c>
      <c r="AE203" s="6">
        <v>1.19</v>
      </c>
      <c r="AF203" s="6"/>
      <c r="AG203" s="6">
        <v>3.82</v>
      </c>
      <c r="AH203" s="6">
        <v>2.56</v>
      </c>
      <c r="AI203" s="6">
        <v>0.65500000000000003</v>
      </c>
      <c r="AJ203" s="6">
        <v>9.6199999999999992</v>
      </c>
      <c r="AK203" s="6"/>
      <c r="AL203" s="6">
        <v>0.24399999999999999</v>
      </c>
      <c r="AM203" s="6"/>
      <c r="AN203" s="6">
        <v>1.8</v>
      </c>
      <c r="AO203" s="6">
        <v>16.2</v>
      </c>
      <c r="AP203" s="6"/>
      <c r="AQ203" s="6">
        <v>8</v>
      </c>
      <c r="AR203" s="6">
        <v>3.47</v>
      </c>
      <c r="AS203" s="6">
        <v>15</v>
      </c>
      <c r="AT203" s="6"/>
      <c r="AU203" s="6">
        <v>38.299999999999997</v>
      </c>
      <c r="AV203" s="6">
        <v>4.1399999999999997</v>
      </c>
      <c r="AW203" s="6"/>
      <c r="AX203" s="6">
        <v>616</v>
      </c>
      <c r="AY203" s="6">
        <v>0.13</v>
      </c>
      <c r="AZ203" s="6">
        <v>0.57899999999999996</v>
      </c>
      <c r="BA203" s="6">
        <v>1.28</v>
      </c>
      <c r="BB203" s="6">
        <f t="shared" si="26"/>
        <v>5575.2053234218583</v>
      </c>
      <c r="BC203" s="6"/>
      <c r="BD203" s="6">
        <v>0.24399999999999999</v>
      </c>
      <c r="BE203" s="6">
        <v>0.62</v>
      </c>
      <c r="BF203" s="6"/>
      <c r="BG203" s="6"/>
      <c r="BH203" s="6">
        <v>16.7</v>
      </c>
      <c r="BI203" s="6">
        <v>1.53</v>
      </c>
      <c r="BJ203" s="6"/>
      <c r="BK203" s="6">
        <v>87</v>
      </c>
      <c r="BL203" s="6">
        <f t="shared" si="27"/>
        <v>0.13305613305613306</v>
      </c>
      <c r="BM203" s="6">
        <f t="shared" si="28"/>
        <v>1.4782646839496427</v>
      </c>
      <c r="BN203" s="6">
        <f t="shared" si="29"/>
        <v>1.4991429016674458</v>
      </c>
      <c r="BO203" s="6">
        <v>4.5234400714722334</v>
      </c>
      <c r="BP203" s="6">
        <v>4.121278140885984</v>
      </c>
      <c r="BQ203" s="6">
        <v>0.91267619092832053</v>
      </c>
      <c r="BR203" s="6">
        <v>25.987525987525991</v>
      </c>
      <c r="BS203" s="6">
        <v>0.18711018711018712</v>
      </c>
    </row>
    <row r="204" spans="1:71" x14ac:dyDescent="0.3">
      <c r="A204" s="1" t="s">
        <v>1214</v>
      </c>
      <c r="B204" s="1" t="s">
        <v>924</v>
      </c>
      <c r="C204" s="1" t="s">
        <v>1186</v>
      </c>
      <c r="D204" s="195">
        <v>33.630000000000003</v>
      </c>
      <c r="E204" s="195">
        <v>11</v>
      </c>
      <c r="F204" s="6">
        <v>50.64</v>
      </c>
      <c r="G204" s="6">
        <v>17.16</v>
      </c>
      <c r="I204" s="6"/>
      <c r="J204" s="6">
        <v>8.6199999999999992</v>
      </c>
      <c r="K204" s="6">
        <v>0.16</v>
      </c>
      <c r="L204" s="6">
        <v>7.59</v>
      </c>
      <c r="M204" s="6">
        <v>10.95</v>
      </c>
      <c r="N204" s="6">
        <v>2.9</v>
      </c>
      <c r="O204" s="6">
        <v>0.89</v>
      </c>
      <c r="P204" s="6">
        <v>0.92</v>
      </c>
      <c r="Q204" s="6">
        <v>0.18</v>
      </c>
      <c r="R204" s="6">
        <v>0.54</v>
      </c>
      <c r="S204" s="6" t="e">
        <f>F204+P204+G204+#REF!+K204+L204+M204+N204+O204+Q204+R204</f>
        <v>#REF!</v>
      </c>
      <c r="T204" s="6">
        <f t="shared" si="25"/>
        <v>1.1357048748353096</v>
      </c>
      <c r="U204" s="6">
        <v>173</v>
      </c>
      <c r="V204" s="6"/>
      <c r="W204" s="6"/>
      <c r="X204" s="6">
        <v>17.489999999999998</v>
      </c>
      <c r="Y204" s="6">
        <v>34</v>
      </c>
      <c r="Z204" s="6">
        <v>225</v>
      </c>
      <c r="AA204" s="6">
        <v>1.08</v>
      </c>
      <c r="AB204" s="6"/>
      <c r="AC204" s="6">
        <v>3.22</v>
      </c>
      <c r="AD204" s="6">
        <v>1.68</v>
      </c>
      <c r="AE204" s="6">
        <v>1.1000000000000001</v>
      </c>
      <c r="AF204" s="6"/>
      <c r="AG204" s="6">
        <v>3.22</v>
      </c>
      <c r="AH204" s="6">
        <v>1.72</v>
      </c>
      <c r="AI204" s="6">
        <v>0.64</v>
      </c>
      <c r="AJ204" s="6">
        <v>7.51</v>
      </c>
      <c r="AK204" s="6"/>
      <c r="AL204" s="6">
        <v>0.23</v>
      </c>
      <c r="AM204" s="6"/>
      <c r="AN204" s="6">
        <v>3.1</v>
      </c>
      <c r="AO204" s="6">
        <v>12.31</v>
      </c>
      <c r="AP204" s="6">
        <v>75</v>
      </c>
      <c r="AQ204" s="6">
        <v>2.6</v>
      </c>
      <c r="AR204" s="6">
        <v>2.67</v>
      </c>
      <c r="AS204" s="6">
        <v>20</v>
      </c>
      <c r="AT204" s="6"/>
      <c r="AU204" s="6">
        <v>33.4</v>
      </c>
      <c r="AV204" s="6">
        <v>3.26</v>
      </c>
      <c r="AW204" s="6"/>
      <c r="AX204" s="6">
        <v>689</v>
      </c>
      <c r="AY204" s="6">
        <v>0.22</v>
      </c>
      <c r="AZ204" s="6">
        <v>0.51400000000000001</v>
      </c>
      <c r="BA204" s="6">
        <v>0.86</v>
      </c>
      <c r="BB204" s="6">
        <f t="shared" si="26"/>
        <v>5515.2568790839887</v>
      </c>
      <c r="BC204" s="6"/>
      <c r="BD204" s="6">
        <v>0.25</v>
      </c>
      <c r="BE204" s="6">
        <v>0.43</v>
      </c>
      <c r="BF204" s="6"/>
      <c r="BG204" s="6"/>
      <c r="BH204" s="6">
        <v>16.100000000000001</v>
      </c>
      <c r="BI204" s="6">
        <v>1.56</v>
      </c>
      <c r="BJ204" s="6"/>
      <c r="BK204" s="6">
        <v>59</v>
      </c>
      <c r="BL204" s="6">
        <f t="shared" si="27"/>
        <v>0.11451398135818908</v>
      </c>
      <c r="BM204" s="6">
        <f t="shared" si="28"/>
        <v>1.3853037342970231</v>
      </c>
      <c r="BN204" s="6">
        <f t="shared" si="29"/>
        <v>1.4862457945774787</v>
      </c>
      <c r="BO204" s="6">
        <v>3.4633831396421324</v>
      </c>
      <c r="BP204" s="6">
        <v>3.1143162393162389</v>
      </c>
      <c r="BQ204" s="6">
        <v>1.0355177821443351</v>
      </c>
      <c r="BR204" s="6">
        <v>23.035952063914781</v>
      </c>
      <c r="BS204" s="6">
        <v>0.41278295605858856</v>
      </c>
    </row>
    <row r="205" spans="1:71" x14ac:dyDescent="0.3">
      <c r="A205" s="1" t="s">
        <v>1213</v>
      </c>
      <c r="B205" s="1" t="s">
        <v>924</v>
      </c>
      <c r="C205" s="1" t="s">
        <v>1186</v>
      </c>
      <c r="D205" s="195">
        <v>33.630000000000003</v>
      </c>
      <c r="E205" s="195">
        <v>11</v>
      </c>
      <c r="F205" s="6">
        <v>47.76</v>
      </c>
      <c r="G205" s="6">
        <v>14.55</v>
      </c>
      <c r="I205" s="6"/>
      <c r="J205" s="6">
        <v>11.61</v>
      </c>
      <c r="K205" s="6">
        <v>0.24</v>
      </c>
      <c r="L205" s="6">
        <v>10.23</v>
      </c>
      <c r="M205" s="6">
        <v>9.92</v>
      </c>
      <c r="N205" s="6">
        <v>2.4500000000000002</v>
      </c>
      <c r="O205" s="6">
        <v>1.18</v>
      </c>
      <c r="P205" s="6">
        <v>1.96</v>
      </c>
      <c r="Q205" s="6">
        <v>0.1</v>
      </c>
      <c r="R205" s="6">
        <v>1.0900000000000001</v>
      </c>
      <c r="S205" s="6" t="e">
        <f>F205+P205+G205+#REF!+K205+L205+M205+N205+O205+Q205+R205</f>
        <v>#REF!</v>
      </c>
      <c r="T205" s="6">
        <f t="shared" si="25"/>
        <v>1.1348973607038122</v>
      </c>
      <c r="U205" s="6">
        <v>152</v>
      </c>
      <c r="V205" s="6"/>
      <c r="W205" s="6"/>
      <c r="X205" s="6">
        <v>42.7</v>
      </c>
      <c r="Y205" s="6"/>
      <c r="Z205" s="6">
        <v>167</v>
      </c>
      <c r="AA205" s="6">
        <v>0.51</v>
      </c>
      <c r="AB205" s="6"/>
      <c r="AC205" s="6">
        <v>14.6</v>
      </c>
      <c r="AD205" s="6">
        <v>7.74</v>
      </c>
      <c r="AE205" s="6">
        <v>2.93</v>
      </c>
      <c r="AF205" s="6"/>
      <c r="AG205" s="6">
        <v>15.2</v>
      </c>
      <c r="AH205" s="6">
        <v>5.17</v>
      </c>
      <c r="AI205" s="6">
        <v>2.88</v>
      </c>
      <c r="AJ205" s="6">
        <v>12.1</v>
      </c>
      <c r="AK205" s="6"/>
      <c r="AL205" s="6">
        <v>0.95599999999999996</v>
      </c>
      <c r="AM205" s="6"/>
      <c r="AN205" s="6">
        <v>21.2</v>
      </c>
      <c r="AO205" s="6">
        <v>46.7</v>
      </c>
      <c r="AP205" s="6">
        <v>96</v>
      </c>
      <c r="AQ205" s="6">
        <v>4.2</v>
      </c>
      <c r="AR205" s="6">
        <v>8.49</v>
      </c>
      <c r="AS205" s="6">
        <v>15</v>
      </c>
      <c r="AT205" s="6"/>
      <c r="AU205" s="6">
        <v>59.7</v>
      </c>
      <c r="AV205" s="6">
        <v>14.7</v>
      </c>
      <c r="AW205" s="6"/>
      <c r="AX205" s="6">
        <v>359</v>
      </c>
      <c r="AY205" s="6">
        <v>1.51</v>
      </c>
      <c r="AZ205" s="6">
        <v>2.46</v>
      </c>
      <c r="BA205" s="6">
        <v>1.22</v>
      </c>
      <c r="BB205" s="6">
        <f t="shared" si="26"/>
        <v>11749.895090222408</v>
      </c>
      <c r="BC205" s="6"/>
      <c r="BD205" s="6">
        <v>1.1000000000000001</v>
      </c>
      <c r="BE205" s="6">
        <v>0.68</v>
      </c>
      <c r="BF205" s="6"/>
      <c r="BG205" s="6"/>
      <c r="BH205" s="6">
        <v>76</v>
      </c>
      <c r="BI205" s="6">
        <v>6.79</v>
      </c>
      <c r="BJ205" s="6"/>
      <c r="BK205" s="6">
        <v>130</v>
      </c>
      <c r="BL205" s="6">
        <f t="shared" si="27"/>
        <v>0.10082644628099173</v>
      </c>
      <c r="BM205" s="6">
        <f t="shared" si="28"/>
        <v>1.4431012839647726</v>
      </c>
      <c r="BN205" s="6">
        <f t="shared" si="29"/>
        <v>0.53105113012947114</v>
      </c>
      <c r="BO205" s="6">
        <v>1.2820376982655408</v>
      </c>
      <c r="BP205" s="6">
        <v>1.7468499427262316</v>
      </c>
      <c r="BQ205" s="6">
        <v>0.59784523319124794</v>
      </c>
      <c r="BR205" s="6">
        <v>12.561983471074381</v>
      </c>
      <c r="BS205" s="6">
        <v>1.7520661157024793</v>
      </c>
    </row>
    <row r="206" spans="1:71" x14ac:dyDescent="0.3">
      <c r="A206" s="1" t="s">
        <v>1212</v>
      </c>
      <c r="B206" s="1" t="s">
        <v>924</v>
      </c>
      <c r="C206" s="1" t="s">
        <v>1186</v>
      </c>
      <c r="D206" s="195">
        <v>33.630000000000003</v>
      </c>
      <c r="E206" s="195">
        <v>11</v>
      </c>
      <c r="F206" s="6">
        <v>53.47</v>
      </c>
      <c r="G206" s="6">
        <v>18.7</v>
      </c>
      <c r="I206" s="6"/>
      <c r="J206" s="6">
        <v>7.96</v>
      </c>
      <c r="K206" s="6">
        <v>0.13</v>
      </c>
      <c r="L206" s="6">
        <v>4.34</v>
      </c>
      <c r="M206" s="6">
        <v>8.39</v>
      </c>
      <c r="N206" s="6">
        <v>3.65</v>
      </c>
      <c r="O206" s="6">
        <v>1.1399999999999999</v>
      </c>
      <c r="P206" s="6">
        <v>1.65</v>
      </c>
      <c r="Q206" s="6">
        <v>0.56999999999999995</v>
      </c>
      <c r="R206" s="6"/>
      <c r="S206" s="6" t="e">
        <f>F206+P206+G206+#REF!+K206+L206+M206+N206+O206+Q206+R206</f>
        <v>#REF!</v>
      </c>
      <c r="T206" s="6">
        <f t="shared" si="25"/>
        <v>1.8341013824884793</v>
      </c>
      <c r="U206" s="6">
        <v>243</v>
      </c>
      <c r="V206" s="6"/>
      <c r="W206" s="6"/>
      <c r="X206" s="6">
        <v>36.75</v>
      </c>
      <c r="Y206" s="6"/>
      <c r="Z206" s="6">
        <v>44</v>
      </c>
      <c r="AA206" s="6">
        <v>0.61</v>
      </c>
      <c r="AB206" s="6"/>
      <c r="AC206" s="6"/>
      <c r="AD206" s="6"/>
      <c r="AE206" s="6">
        <v>1.4750000000000001</v>
      </c>
      <c r="AF206" s="6"/>
      <c r="AG206" s="6"/>
      <c r="AH206" s="6">
        <v>2</v>
      </c>
      <c r="AI206" s="6"/>
      <c r="AJ206" s="6">
        <v>15.56</v>
      </c>
      <c r="AK206" s="6"/>
      <c r="AL206" s="6">
        <v>0.28499999999999998</v>
      </c>
      <c r="AM206" s="6"/>
      <c r="AO206" s="6">
        <v>24</v>
      </c>
      <c r="AP206" s="6">
        <v>22</v>
      </c>
      <c r="AQ206" s="6"/>
      <c r="AR206" s="6"/>
      <c r="AS206" s="6">
        <v>15</v>
      </c>
      <c r="AT206" s="6"/>
      <c r="AU206" s="6">
        <v>19.600000000000001</v>
      </c>
      <c r="AV206" s="6">
        <v>5.77</v>
      </c>
      <c r="AW206" s="6"/>
      <c r="AX206" s="6">
        <v>679</v>
      </c>
      <c r="AY206" s="6"/>
      <c r="AZ206" s="6">
        <v>0.753</v>
      </c>
      <c r="BA206" s="6">
        <v>2.06</v>
      </c>
      <c r="BB206" s="6">
        <f t="shared" si="26"/>
        <v>9891.4933157484556</v>
      </c>
      <c r="BC206" s="6"/>
      <c r="BD206" s="6"/>
      <c r="BE206" s="6">
        <v>0.93</v>
      </c>
      <c r="BF206" s="6"/>
      <c r="BG206" s="6"/>
      <c r="BH206" s="6">
        <v>23</v>
      </c>
      <c r="BI206" s="6">
        <v>2.0699999999999998</v>
      </c>
      <c r="BJ206" s="6"/>
      <c r="BK206" s="6">
        <v>67</v>
      </c>
      <c r="BL206" s="6">
        <f t="shared" si="27"/>
        <v>0.13239074550128535</v>
      </c>
      <c r="BN206" s="6">
        <f t="shared" si="29"/>
        <v>1.7398110359478953</v>
      </c>
      <c r="BO206" s="6">
        <v>5.4078476349355302</v>
      </c>
      <c r="BP206" s="6">
        <v>4.9315619967793882</v>
      </c>
      <c r="BR206" s="6">
        <v>15.616966580976863</v>
      </c>
    </row>
    <row r="207" spans="1:71" x14ac:dyDescent="0.3">
      <c r="A207" s="2" t="s">
        <v>1211</v>
      </c>
      <c r="B207" s="2" t="s">
        <v>924</v>
      </c>
      <c r="C207" s="1" t="s">
        <v>1186</v>
      </c>
      <c r="D207" s="195">
        <v>33.630000000000003</v>
      </c>
      <c r="E207" s="195">
        <v>11</v>
      </c>
      <c r="F207" s="6">
        <v>53.83</v>
      </c>
      <c r="G207" s="6">
        <v>18.350000000000001</v>
      </c>
      <c r="I207" s="6"/>
      <c r="J207" s="6">
        <v>7.33</v>
      </c>
      <c r="K207" s="6">
        <v>0.22</v>
      </c>
      <c r="L207" s="6">
        <v>5.0999999999999996</v>
      </c>
      <c r="M207" s="6">
        <v>8.48</v>
      </c>
      <c r="N207" s="6">
        <v>4.28</v>
      </c>
      <c r="O207" s="6">
        <v>1.34</v>
      </c>
      <c r="P207" s="6">
        <v>0.86</v>
      </c>
      <c r="Q207" s="6">
        <v>0.21</v>
      </c>
      <c r="R207" s="6">
        <v>0.67</v>
      </c>
      <c r="S207" s="6" t="e">
        <f>F207+P207+G207+#REF!+K207+L207+M207+N207+O207+Q207+R207</f>
        <v>#REF!</v>
      </c>
      <c r="T207" s="6">
        <f t="shared" si="25"/>
        <v>1.4372549019607845</v>
      </c>
      <c r="U207" s="6">
        <v>301</v>
      </c>
      <c r="V207" s="6"/>
      <c r="W207" s="6"/>
      <c r="X207" s="6">
        <v>29.2</v>
      </c>
      <c r="Y207" s="6">
        <v>24</v>
      </c>
      <c r="Z207" s="6">
        <v>88</v>
      </c>
      <c r="AA207" s="6">
        <v>0.7</v>
      </c>
      <c r="AB207" s="6"/>
      <c r="AC207" s="6">
        <v>3.98</v>
      </c>
      <c r="AD207" s="6">
        <v>2.0699999999999998</v>
      </c>
      <c r="AE207" s="6">
        <v>1.27</v>
      </c>
      <c r="AF207" s="6"/>
      <c r="AG207" s="6">
        <v>4.1500000000000004</v>
      </c>
      <c r="AH207" s="6">
        <v>2.33</v>
      </c>
      <c r="AI207" s="6">
        <v>0.78700000000000003</v>
      </c>
      <c r="AJ207" s="6">
        <v>13</v>
      </c>
      <c r="AK207" s="6"/>
      <c r="AL207" s="6">
        <v>0.26800000000000002</v>
      </c>
      <c r="AM207" s="6"/>
      <c r="AN207" s="6">
        <v>4.5</v>
      </c>
      <c r="AO207" s="6">
        <v>16.8</v>
      </c>
      <c r="AP207" s="6">
        <v>28</v>
      </c>
      <c r="AQ207" s="6">
        <v>6.4</v>
      </c>
      <c r="AR207" s="6">
        <v>3.86</v>
      </c>
      <c r="AS207" s="6">
        <v>17</v>
      </c>
      <c r="AT207" s="6"/>
      <c r="AU207" s="6">
        <v>24.3</v>
      </c>
      <c r="AV207" s="6">
        <v>4.03</v>
      </c>
      <c r="AW207" s="6"/>
      <c r="AX207" s="6">
        <v>727</v>
      </c>
      <c r="AY207" s="6">
        <v>0.3</v>
      </c>
      <c r="AZ207" s="6">
        <v>0.67</v>
      </c>
      <c r="BA207" s="6">
        <v>1.22</v>
      </c>
      <c r="BB207" s="6">
        <f t="shared" si="26"/>
        <v>5155.5662130567716</v>
      </c>
      <c r="BC207" s="6"/>
      <c r="BD207" s="6">
        <v>0.29299999999999998</v>
      </c>
      <c r="BE207" s="6">
        <v>0.8</v>
      </c>
      <c r="BF207" s="6"/>
      <c r="BG207" s="6"/>
      <c r="BH207" s="6">
        <v>21.5</v>
      </c>
      <c r="BI207" s="6">
        <v>1.84</v>
      </c>
      <c r="BJ207" s="6"/>
      <c r="BK207" s="6">
        <v>65</v>
      </c>
      <c r="BL207" s="6">
        <f t="shared" si="27"/>
        <v>9.3846153846153843E-2</v>
      </c>
      <c r="BM207" s="6">
        <f t="shared" ref="BM207:BM213" si="30">AC207/BI207/1.49</f>
        <v>1.4517070323898453</v>
      </c>
      <c r="BN207" s="6">
        <f t="shared" si="29"/>
        <v>2.0811654526534857</v>
      </c>
      <c r="BO207" s="6">
        <v>5.0828902095714739</v>
      </c>
      <c r="BP207" s="6">
        <v>4.408212560386473</v>
      </c>
      <c r="BQ207" s="6">
        <v>0.94717180427555825</v>
      </c>
      <c r="BR207" s="6">
        <v>23.153846153846153</v>
      </c>
      <c r="BS207" s="6">
        <v>0.34615384615384615</v>
      </c>
    </row>
    <row r="208" spans="1:71" x14ac:dyDescent="0.3">
      <c r="A208" s="1" t="s">
        <v>1210</v>
      </c>
      <c r="B208" s="1" t="s">
        <v>924</v>
      </c>
      <c r="C208" s="1" t="s">
        <v>1186</v>
      </c>
      <c r="D208" s="195">
        <v>33.630000000000003</v>
      </c>
      <c r="E208" s="195">
        <v>11</v>
      </c>
      <c r="F208" s="6">
        <v>54.13</v>
      </c>
      <c r="G208" s="6">
        <v>18.100000000000001</v>
      </c>
      <c r="I208" s="6"/>
      <c r="J208" s="6">
        <v>7.63</v>
      </c>
      <c r="K208" s="6">
        <v>0.13</v>
      </c>
      <c r="L208" s="6">
        <v>5.36</v>
      </c>
      <c r="M208" s="6">
        <v>9</v>
      </c>
      <c r="N208" s="6">
        <v>3.27</v>
      </c>
      <c r="O208" s="6">
        <v>1.33</v>
      </c>
      <c r="P208" s="6">
        <v>0.82</v>
      </c>
      <c r="Q208" s="6">
        <v>0.24</v>
      </c>
      <c r="R208" s="6">
        <v>0.7</v>
      </c>
      <c r="S208" s="6" t="e">
        <f>F208+P208+G208+#REF!+K208+L208+M208+N208+O208+Q208+R208</f>
        <v>#REF!</v>
      </c>
      <c r="T208" s="6">
        <f t="shared" si="25"/>
        <v>1.4235074626865671</v>
      </c>
      <c r="U208" s="6">
        <v>275</v>
      </c>
      <c r="V208" s="6"/>
      <c r="W208" s="6"/>
      <c r="X208" s="6">
        <v>31.5</v>
      </c>
      <c r="Y208" s="6">
        <v>28</v>
      </c>
      <c r="Z208" s="6">
        <v>3</v>
      </c>
      <c r="AA208" s="6">
        <v>0.43</v>
      </c>
      <c r="AB208" s="6"/>
      <c r="AC208" s="6">
        <v>2.91</v>
      </c>
      <c r="AD208" s="6">
        <v>1.28</v>
      </c>
      <c r="AE208" s="6">
        <v>1.55</v>
      </c>
      <c r="AF208" s="6"/>
      <c r="AG208" s="6">
        <v>4.09</v>
      </c>
      <c r="AH208" s="6">
        <v>2.92</v>
      </c>
      <c r="AI208" s="6">
        <v>0.52800000000000002</v>
      </c>
      <c r="AJ208" s="6">
        <v>13.4</v>
      </c>
      <c r="AK208" s="6"/>
      <c r="AL208" s="6">
        <v>0.161</v>
      </c>
      <c r="AM208" s="6"/>
      <c r="AN208" s="6">
        <v>1.7</v>
      </c>
      <c r="AO208" s="6">
        <v>21.8</v>
      </c>
      <c r="AP208" s="6">
        <v>3</v>
      </c>
      <c r="AQ208" s="6">
        <v>4.0999999999999996</v>
      </c>
      <c r="AR208" s="6">
        <v>4.76</v>
      </c>
      <c r="AS208" s="6">
        <v>20</v>
      </c>
      <c r="AT208" s="6"/>
      <c r="AU208" s="6">
        <v>22.3</v>
      </c>
      <c r="AV208" s="6">
        <v>5.15</v>
      </c>
      <c r="AW208" s="6"/>
      <c r="AX208" s="6">
        <v>1216</v>
      </c>
      <c r="AY208" s="6">
        <v>0.14000000000000001</v>
      </c>
      <c r="AZ208" s="6">
        <v>0.54900000000000004</v>
      </c>
      <c r="BA208" s="6">
        <v>1.49</v>
      </c>
      <c r="BB208" s="6">
        <f t="shared" si="26"/>
        <v>4915.772435705293</v>
      </c>
      <c r="BC208" s="6"/>
      <c r="BD208" s="6">
        <v>0.17699999999999999</v>
      </c>
      <c r="BE208" s="6">
        <v>1</v>
      </c>
      <c r="BF208" s="6"/>
      <c r="BG208" s="6"/>
      <c r="BH208" s="6">
        <v>13.2</v>
      </c>
      <c r="BI208" s="6">
        <v>1.05</v>
      </c>
      <c r="BJ208" s="6"/>
      <c r="BK208" s="6">
        <v>105</v>
      </c>
      <c r="BL208" s="6">
        <f t="shared" si="27"/>
        <v>0.11119402985074626</v>
      </c>
      <c r="BM208" s="6">
        <f t="shared" si="30"/>
        <v>1.860019175455417</v>
      </c>
      <c r="BN208" s="6">
        <f t="shared" si="29"/>
        <v>1.6786720952082679</v>
      </c>
      <c r="BO208" s="6">
        <v>9.181226447413497</v>
      </c>
      <c r="BP208" s="6">
        <v>8.3333333333333339</v>
      </c>
      <c r="BQ208" s="6">
        <v>1.0300730895530366</v>
      </c>
      <c r="BR208" s="6">
        <v>20.522388059701491</v>
      </c>
      <c r="BS208" s="6">
        <v>0.12686567164179105</v>
      </c>
    </row>
    <row r="209" spans="1:71" x14ac:dyDescent="0.3">
      <c r="A209" s="1" t="s">
        <v>1209</v>
      </c>
      <c r="B209" s="1" t="s">
        <v>924</v>
      </c>
      <c r="C209" s="1" t="s">
        <v>1186</v>
      </c>
      <c r="D209" s="195">
        <v>33.630000000000003</v>
      </c>
      <c r="E209" s="195">
        <v>11</v>
      </c>
      <c r="F209" s="6">
        <v>53.77</v>
      </c>
      <c r="G209" s="6">
        <v>17.649999999999999</v>
      </c>
      <c r="I209" s="6"/>
      <c r="J209" s="6">
        <v>7.79</v>
      </c>
      <c r="K209" s="6">
        <v>0.15</v>
      </c>
      <c r="L209" s="6">
        <v>5.97</v>
      </c>
      <c r="M209" s="6">
        <v>9.73</v>
      </c>
      <c r="N209" s="6">
        <v>2.95</v>
      </c>
      <c r="O209" s="6">
        <v>1.1000000000000001</v>
      </c>
      <c r="P209" s="6">
        <v>0.74</v>
      </c>
      <c r="Q209" s="6">
        <v>0.16</v>
      </c>
      <c r="R209" s="6">
        <v>0.56000000000000005</v>
      </c>
      <c r="S209" s="6" t="e">
        <f>F209+P209+G209+#REF!+K209+L209+M209+N209+O209+Q209+R209</f>
        <v>#REF!</v>
      </c>
      <c r="T209" s="6">
        <f t="shared" si="25"/>
        <v>1.3048576214405361</v>
      </c>
      <c r="U209" s="6">
        <v>244</v>
      </c>
      <c r="V209" s="6"/>
      <c r="W209" s="6"/>
      <c r="X209" s="6">
        <v>19.5</v>
      </c>
      <c r="Y209" s="6">
        <v>33</v>
      </c>
      <c r="Z209" s="6">
        <v>3</v>
      </c>
      <c r="AA209" s="6">
        <v>0.37</v>
      </c>
      <c r="AB209" s="6"/>
      <c r="AC209" s="6">
        <v>2.29</v>
      </c>
      <c r="AD209" s="6">
        <v>1.1499999999999999</v>
      </c>
      <c r="AE209" s="6">
        <v>1.03</v>
      </c>
      <c r="AF209" s="6"/>
      <c r="AG209" s="6">
        <v>2.64</v>
      </c>
      <c r="AH209" s="6">
        <v>2.0099999999999998</v>
      </c>
      <c r="AI209" s="6">
        <v>0.436</v>
      </c>
      <c r="AJ209" s="6">
        <v>8.8000000000000007</v>
      </c>
      <c r="AK209" s="6"/>
      <c r="AL209" s="6">
        <v>0.154</v>
      </c>
      <c r="AM209" s="6"/>
      <c r="AN209" s="6">
        <v>1.8</v>
      </c>
      <c r="AO209" s="6">
        <v>12.5</v>
      </c>
      <c r="AP209" s="6">
        <v>3</v>
      </c>
      <c r="AQ209" s="6">
        <v>3.7</v>
      </c>
      <c r="AR209" s="6">
        <v>2.8</v>
      </c>
      <c r="AS209" s="6">
        <v>14</v>
      </c>
      <c r="AT209" s="6"/>
      <c r="AU209" s="6">
        <v>24.5</v>
      </c>
      <c r="AV209" s="6">
        <v>2.94</v>
      </c>
      <c r="AW209" s="6"/>
      <c r="AX209" s="6">
        <v>1068</v>
      </c>
      <c r="AY209" s="6">
        <v>0.16</v>
      </c>
      <c r="AZ209" s="6">
        <v>0.39</v>
      </c>
      <c r="BA209" s="6">
        <v>1.4</v>
      </c>
      <c r="BB209" s="6">
        <f t="shared" si="26"/>
        <v>4436.1848810023375</v>
      </c>
      <c r="BC209" s="6"/>
      <c r="BD209" s="6">
        <v>0.16400000000000001</v>
      </c>
      <c r="BE209" s="6">
        <v>0.54</v>
      </c>
      <c r="BF209" s="6"/>
      <c r="BG209" s="6"/>
      <c r="BH209" s="6">
        <v>11.1</v>
      </c>
      <c r="BI209" s="6">
        <v>0.99</v>
      </c>
      <c r="BJ209" s="6"/>
      <c r="BK209" s="6">
        <v>69</v>
      </c>
      <c r="BL209" s="6">
        <f t="shared" si="27"/>
        <v>0.15909090909090906</v>
      </c>
      <c r="BM209" s="6">
        <f t="shared" si="30"/>
        <v>1.5524371229069216</v>
      </c>
      <c r="BN209" s="6">
        <f t="shared" si="29"/>
        <v>1.9310950186526223</v>
      </c>
      <c r="BO209" s="6">
        <v>6.3948840927258201</v>
      </c>
      <c r="BP209" s="6">
        <v>5.4713804713804706</v>
      </c>
      <c r="BQ209" s="6">
        <v>1.1276211366297986</v>
      </c>
      <c r="BR209" s="6">
        <v>27.727272727272727</v>
      </c>
      <c r="BS209" s="6">
        <v>0.20454545454545453</v>
      </c>
    </row>
    <row r="210" spans="1:71" x14ac:dyDescent="0.3">
      <c r="A210" s="1" t="s">
        <v>1208</v>
      </c>
      <c r="B210" s="1" t="s">
        <v>924</v>
      </c>
      <c r="C210" s="1" t="s">
        <v>1186</v>
      </c>
      <c r="D210" s="195">
        <v>31.09</v>
      </c>
      <c r="E210" s="195">
        <v>11</v>
      </c>
      <c r="F210" s="6">
        <v>54.12</v>
      </c>
      <c r="G210" s="6">
        <v>17.11</v>
      </c>
      <c r="I210" s="6"/>
      <c r="J210" s="6">
        <v>8.93</v>
      </c>
      <c r="K210" s="6">
        <v>0.15</v>
      </c>
      <c r="L210" s="6">
        <v>6.01</v>
      </c>
      <c r="M210" s="6">
        <v>8.4499999999999993</v>
      </c>
      <c r="N210" s="6">
        <v>2.84</v>
      </c>
      <c r="O210" s="6">
        <v>1.42</v>
      </c>
      <c r="P210" s="6">
        <v>0.86</v>
      </c>
      <c r="Q210" s="6">
        <v>0.12</v>
      </c>
      <c r="R210" s="6">
        <v>0.95</v>
      </c>
      <c r="S210" s="6" t="e">
        <f>F210+P210+G210+#REF!+K210+L210+M210+N210+O210+Q210+R210</f>
        <v>#REF!</v>
      </c>
      <c r="T210" s="6">
        <f t="shared" si="25"/>
        <v>1.4858569051580699</v>
      </c>
      <c r="U210" s="6">
        <v>191</v>
      </c>
      <c r="V210" s="6"/>
      <c r="W210" s="6"/>
      <c r="X210" s="6">
        <v>17.399999999999999</v>
      </c>
      <c r="Y210" s="6">
        <v>34</v>
      </c>
      <c r="Z210" s="6">
        <v>51</v>
      </c>
      <c r="AA210" s="6">
        <v>0.49</v>
      </c>
      <c r="AB210" s="6"/>
      <c r="AC210" s="6">
        <v>2.19</v>
      </c>
      <c r="AD210" s="6">
        <v>1.1200000000000001</v>
      </c>
      <c r="AE210" s="6">
        <v>0.93</v>
      </c>
      <c r="AF210" s="6"/>
      <c r="AG210" s="6">
        <v>2.46</v>
      </c>
      <c r="AH210" s="6">
        <v>1.9</v>
      </c>
      <c r="AI210" s="6">
        <v>0.432</v>
      </c>
      <c r="AJ210" s="6">
        <v>8.1</v>
      </c>
      <c r="AK210" s="6"/>
      <c r="AL210" s="6">
        <v>0.16200000000000001</v>
      </c>
      <c r="AM210" s="6"/>
      <c r="AN210" s="6">
        <v>3.4</v>
      </c>
      <c r="AO210" s="6">
        <v>10.6</v>
      </c>
      <c r="AP210" s="6">
        <v>33</v>
      </c>
      <c r="AQ210" s="6">
        <v>3.8</v>
      </c>
      <c r="AR210" s="6">
        <v>2.4300000000000002</v>
      </c>
      <c r="AS210" s="6">
        <v>20</v>
      </c>
      <c r="AT210" s="6"/>
      <c r="AU210" s="6">
        <v>23.5</v>
      </c>
      <c r="AV210" s="6">
        <v>2.61</v>
      </c>
      <c r="AW210" s="6"/>
      <c r="AX210" s="6">
        <v>709</v>
      </c>
      <c r="AY210" s="6">
        <v>0.28999999999999998</v>
      </c>
      <c r="AZ210" s="6">
        <v>0.376</v>
      </c>
      <c r="BA210" s="6">
        <v>2.36</v>
      </c>
      <c r="BB210" s="6">
        <f t="shared" si="26"/>
        <v>5155.5662130567716</v>
      </c>
      <c r="BC210" s="6"/>
      <c r="BD210" s="6">
        <v>0.16400000000000001</v>
      </c>
      <c r="BE210" s="6">
        <v>0.89</v>
      </c>
      <c r="BF210" s="6"/>
      <c r="BG210" s="6"/>
      <c r="BH210" s="6">
        <v>10.9</v>
      </c>
      <c r="BI210" s="6">
        <v>1.01</v>
      </c>
      <c r="BJ210" s="6"/>
      <c r="BK210" s="6">
        <v>62</v>
      </c>
      <c r="BL210" s="6">
        <f t="shared" si="27"/>
        <v>0.29135802469135802</v>
      </c>
      <c r="BM210" s="6">
        <f t="shared" si="30"/>
        <v>1.4552461957605158</v>
      </c>
      <c r="BN210" s="6">
        <f t="shared" si="29"/>
        <v>2.0022246941045605</v>
      </c>
      <c r="BO210" s="6">
        <v>5.7696417123726764</v>
      </c>
      <c r="BP210" s="6">
        <v>4.785478547854785</v>
      </c>
      <c r="BQ210" s="6">
        <v>1.1194295144219664</v>
      </c>
      <c r="BR210" s="6">
        <v>23.580246913580247</v>
      </c>
      <c r="BS210" s="6">
        <v>0.41975308641975312</v>
      </c>
    </row>
    <row r="211" spans="1:71" x14ac:dyDescent="0.3">
      <c r="A211" s="1" t="s">
        <v>1207</v>
      </c>
      <c r="B211" s="1" t="s">
        <v>996</v>
      </c>
      <c r="C211" s="1" t="s">
        <v>1186</v>
      </c>
      <c r="D211" s="195">
        <v>34.590000000000003</v>
      </c>
      <c r="E211" s="195">
        <v>11</v>
      </c>
      <c r="F211" s="6">
        <v>56.43</v>
      </c>
      <c r="G211" s="6">
        <v>17.21</v>
      </c>
      <c r="I211" s="6"/>
      <c r="J211" s="6">
        <v>7.11</v>
      </c>
      <c r="K211" s="6">
        <v>0.12</v>
      </c>
      <c r="L211" s="6">
        <v>4.9000000000000004</v>
      </c>
      <c r="M211" s="6">
        <v>7.93</v>
      </c>
      <c r="N211" s="6">
        <v>3.35</v>
      </c>
      <c r="O211" s="6">
        <v>1.94</v>
      </c>
      <c r="P211" s="6">
        <v>0.83</v>
      </c>
      <c r="Q211" s="6">
        <v>0.18</v>
      </c>
      <c r="R211" s="6">
        <v>0.69</v>
      </c>
      <c r="S211" s="6" t="e">
        <f>F211+P211+G211+#REF!+K211+L211+M211+N211+O211+Q211+R211</f>
        <v>#REF!</v>
      </c>
      <c r="T211" s="6">
        <f t="shared" si="25"/>
        <v>1.4510204081632652</v>
      </c>
      <c r="U211" s="6">
        <v>328</v>
      </c>
      <c r="V211" s="6"/>
      <c r="W211" s="6"/>
      <c r="X211" s="6">
        <v>30.9</v>
      </c>
      <c r="Y211" s="6">
        <v>22</v>
      </c>
      <c r="Z211" s="6">
        <v>104</v>
      </c>
      <c r="AA211" s="6">
        <v>0.91</v>
      </c>
      <c r="AB211" s="6"/>
      <c r="AC211" s="6">
        <v>3.89</v>
      </c>
      <c r="AD211" s="6">
        <v>2.14</v>
      </c>
      <c r="AE211" s="6">
        <v>1.23</v>
      </c>
      <c r="AF211" s="6"/>
      <c r="AG211" s="6">
        <v>4.26</v>
      </c>
      <c r="AH211" s="6">
        <v>4.2</v>
      </c>
      <c r="AI211" s="6">
        <v>0.76800000000000002</v>
      </c>
      <c r="AJ211" s="6">
        <v>13.3</v>
      </c>
      <c r="AK211" s="6"/>
      <c r="AL211" s="6">
        <v>0.29599999999999999</v>
      </c>
      <c r="AM211" s="6"/>
      <c r="AN211" s="6">
        <v>4.4000000000000004</v>
      </c>
      <c r="AO211" s="6">
        <v>19.5</v>
      </c>
      <c r="AP211" s="6">
        <v>37</v>
      </c>
      <c r="AQ211" s="6">
        <v>5.4</v>
      </c>
      <c r="AR211" s="6">
        <v>4.45</v>
      </c>
      <c r="AS211" s="6">
        <v>35</v>
      </c>
      <c r="AT211" s="6"/>
      <c r="AU211" s="6">
        <v>25.2</v>
      </c>
      <c r="AV211" s="6">
        <v>4.72</v>
      </c>
      <c r="AW211" s="6"/>
      <c r="AX211" s="6">
        <v>551</v>
      </c>
      <c r="AY211" s="6">
        <v>0.68</v>
      </c>
      <c r="AZ211" s="6">
        <v>0.65500000000000003</v>
      </c>
      <c r="BA211" s="6">
        <v>3.38</v>
      </c>
      <c r="BB211" s="6">
        <f t="shared" si="26"/>
        <v>4975.7208800431627</v>
      </c>
      <c r="BC211" s="6"/>
      <c r="BD211" s="6">
        <v>0.307</v>
      </c>
      <c r="BE211" s="6">
        <v>1.1499999999999999</v>
      </c>
      <c r="BF211" s="6"/>
      <c r="BG211" s="6"/>
      <c r="BH211" s="6">
        <v>20.2</v>
      </c>
      <c r="BI211" s="6">
        <v>1.91</v>
      </c>
      <c r="BJ211" s="6"/>
      <c r="BK211" s="6">
        <v>148</v>
      </c>
      <c r="BL211" s="6">
        <f t="shared" si="27"/>
        <v>0.25413533834586466</v>
      </c>
      <c r="BM211" s="6">
        <f t="shared" si="30"/>
        <v>1.3668786675568363</v>
      </c>
      <c r="BN211" s="6">
        <f t="shared" si="29"/>
        <v>1.8179332968835431</v>
      </c>
      <c r="BO211" s="6">
        <v>5.0096048815397953</v>
      </c>
      <c r="BP211" s="6">
        <v>4.493891797556719</v>
      </c>
      <c r="BQ211" s="6">
        <v>0.83662516640084872</v>
      </c>
      <c r="BR211" s="6">
        <v>24.661654135338345</v>
      </c>
      <c r="BS211" s="6">
        <v>0.33082706766917291</v>
      </c>
    </row>
    <row r="212" spans="1:71" x14ac:dyDescent="0.3">
      <c r="A212" s="1" t="s">
        <v>1206</v>
      </c>
      <c r="B212" s="1" t="s">
        <v>996</v>
      </c>
      <c r="C212" s="1" t="s">
        <v>1186</v>
      </c>
      <c r="D212" s="195">
        <v>32.89</v>
      </c>
      <c r="E212" s="195">
        <v>11</v>
      </c>
      <c r="F212" s="6">
        <v>57.94</v>
      </c>
      <c r="G212" s="6">
        <v>17.100000000000001</v>
      </c>
      <c r="I212" s="6"/>
      <c r="J212" s="6">
        <v>6.96</v>
      </c>
      <c r="K212" s="6">
        <v>0.13</v>
      </c>
      <c r="L212" s="6">
        <v>3.69</v>
      </c>
      <c r="M212" s="6">
        <v>6.74</v>
      </c>
      <c r="N212" s="6">
        <v>3.66</v>
      </c>
      <c r="O212" s="6">
        <v>2.57</v>
      </c>
      <c r="P212" s="6">
        <v>0.92</v>
      </c>
      <c r="Q212" s="6">
        <v>0.28000000000000003</v>
      </c>
      <c r="R212" s="6">
        <v>0.54</v>
      </c>
      <c r="S212" s="6" t="e">
        <f>F212+P212+G212+#REF!+K212+L212+M212+N212+O212+Q212+R212</f>
        <v>#REF!</v>
      </c>
      <c r="T212" s="6">
        <f t="shared" si="25"/>
        <v>1.8861788617886179</v>
      </c>
      <c r="U212" s="6">
        <v>407</v>
      </c>
      <c r="V212" s="6"/>
      <c r="W212" s="6"/>
      <c r="X212" s="6">
        <v>46.28</v>
      </c>
      <c r="Y212" s="6">
        <v>22</v>
      </c>
      <c r="Z212" s="6">
        <v>45</v>
      </c>
      <c r="AA212" s="6">
        <v>1.1200000000000001</v>
      </c>
      <c r="AB212" s="6"/>
      <c r="AC212" s="6">
        <v>4.6399999999999997</v>
      </c>
      <c r="AD212" s="6">
        <v>2.42</v>
      </c>
      <c r="AE212" s="6">
        <v>1.52</v>
      </c>
      <c r="AF212" s="6"/>
      <c r="AG212" s="6">
        <v>5.22</v>
      </c>
      <c r="AH212" s="6">
        <v>3.46</v>
      </c>
      <c r="AI212" s="6">
        <v>0.92</v>
      </c>
      <c r="AJ212" s="6">
        <v>22.16</v>
      </c>
      <c r="AK212" s="6"/>
      <c r="AL212" s="6">
        <v>0.35</v>
      </c>
      <c r="AM212" s="6"/>
      <c r="AN212" s="6">
        <v>11.9</v>
      </c>
      <c r="AO212" s="6">
        <v>25.96</v>
      </c>
      <c r="AP212" s="6">
        <v>25</v>
      </c>
      <c r="AQ212" s="6">
        <v>6.6</v>
      </c>
      <c r="AR212" s="6">
        <v>6.23</v>
      </c>
      <c r="AS212" s="6">
        <v>38</v>
      </c>
      <c r="AT212" s="6"/>
      <c r="AU212" s="6">
        <v>21</v>
      </c>
      <c r="AV212" s="6">
        <v>5.87</v>
      </c>
      <c r="AW212" s="6"/>
      <c r="AX212" s="6">
        <v>534</v>
      </c>
      <c r="AY212" s="6">
        <v>0.94</v>
      </c>
      <c r="AZ212" s="6">
        <v>0.79300000000000004</v>
      </c>
      <c r="BA212" s="6">
        <v>5.21</v>
      </c>
      <c r="BB212" s="6">
        <f t="shared" si="26"/>
        <v>5515.2568790839887</v>
      </c>
      <c r="BC212" s="6"/>
      <c r="BD212" s="6">
        <v>0.35</v>
      </c>
      <c r="BE212" s="6">
        <v>2.2799999999999998</v>
      </c>
      <c r="BF212" s="6"/>
      <c r="BG212" s="6"/>
      <c r="BH212" s="6">
        <v>24.1</v>
      </c>
      <c r="BI212" s="6">
        <v>2.2400000000000002</v>
      </c>
      <c r="BJ212" s="6"/>
      <c r="BK212" s="6">
        <v>120</v>
      </c>
      <c r="BL212" s="6">
        <f t="shared" si="27"/>
        <v>0.23510830324909748</v>
      </c>
      <c r="BM212" s="6">
        <f t="shared" si="30"/>
        <v>1.3902205177372962</v>
      </c>
      <c r="BN212" s="6">
        <f t="shared" si="29"/>
        <v>2.435566302137715</v>
      </c>
      <c r="BO212" s="6">
        <v>7.1171634121274412</v>
      </c>
      <c r="BP212" s="6">
        <v>5.7390873015873014</v>
      </c>
      <c r="BQ212" s="6">
        <v>0.83751172856855383</v>
      </c>
      <c r="BR212" s="6">
        <v>18.366425992779785</v>
      </c>
      <c r="BS212" s="6">
        <v>0.53700361010830322</v>
      </c>
    </row>
    <row r="213" spans="1:71" x14ac:dyDescent="0.3">
      <c r="A213" s="1" t="s">
        <v>1205</v>
      </c>
      <c r="B213" s="1" t="s">
        <v>996</v>
      </c>
      <c r="C213" s="1" t="s">
        <v>1186</v>
      </c>
      <c r="D213" s="195">
        <v>32.71</v>
      </c>
      <c r="E213" s="195">
        <v>11</v>
      </c>
      <c r="F213" s="6">
        <v>58.88</v>
      </c>
      <c r="G213" s="6">
        <v>17.18</v>
      </c>
      <c r="I213" s="6"/>
      <c r="J213" s="6">
        <v>6</v>
      </c>
      <c r="K213" s="6">
        <v>0.11</v>
      </c>
      <c r="L213" s="6">
        <v>3.53</v>
      </c>
      <c r="M213" s="6">
        <v>6.31</v>
      </c>
      <c r="N213" s="6">
        <v>3.77</v>
      </c>
      <c r="O213" s="6">
        <v>3.06</v>
      </c>
      <c r="P213" s="6">
        <v>0.93</v>
      </c>
      <c r="Q213" s="6">
        <v>0.24</v>
      </c>
      <c r="R213" s="6">
        <v>0.63</v>
      </c>
      <c r="S213" s="6" t="e">
        <f>F213+P213+G213+#REF!+K213+L213+M213+N213+O213+Q213+R213</f>
        <v>#REF!</v>
      </c>
      <c r="T213" s="6">
        <f t="shared" si="25"/>
        <v>1.6997167138810199</v>
      </c>
      <c r="U213" s="6">
        <v>562</v>
      </c>
      <c r="V213" s="6"/>
      <c r="W213" s="6"/>
      <c r="X213" s="6">
        <v>39.799999999999997</v>
      </c>
      <c r="Y213" s="6"/>
      <c r="Z213" s="6">
        <v>42</v>
      </c>
      <c r="AA213" s="6">
        <v>1.1599999999999999</v>
      </c>
      <c r="AB213" s="6"/>
      <c r="AC213" s="6">
        <v>3.49</v>
      </c>
      <c r="AD213" s="6">
        <v>1.95</v>
      </c>
      <c r="AE213" s="6">
        <v>1.3</v>
      </c>
      <c r="AF213" s="6"/>
      <c r="AG213" s="6">
        <v>4.28</v>
      </c>
      <c r="AH213" s="6">
        <v>3.63</v>
      </c>
      <c r="AI213" s="6">
        <v>0.66</v>
      </c>
      <c r="AJ213" s="6">
        <v>19.2</v>
      </c>
      <c r="AK213" s="6"/>
      <c r="AL213" s="6">
        <v>0.28599999999999998</v>
      </c>
      <c r="AM213" s="6"/>
      <c r="AN213" s="6">
        <v>10.3</v>
      </c>
      <c r="AO213" s="6">
        <v>23</v>
      </c>
      <c r="AP213" s="6">
        <v>15</v>
      </c>
      <c r="AQ213" s="6">
        <v>6.1</v>
      </c>
      <c r="AR213" s="6">
        <v>5.3</v>
      </c>
      <c r="AS213" s="6">
        <v>44</v>
      </c>
      <c r="AT213" s="6"/>
      <c r="AU213" s="6">
        <v>18.600000000000001</v>
      </c>
      <c r="AV213" s="6">
        <v>5.29</v>
      </c>
      <c r="AW213" s="6"/>
      <c r="AX213" s="6">
        <v>512</v>
      </c>
      <c r="AY213" s="6">
        <v>0.61</v>
      </c>
      <c r="AZ213" s="6">
        <v>0.64</v>
      </c>
      <c r="BA213" s="6">
        <v>4.4000000000000004</v>
      </c>
      <c r="BB213" s="6">
        <f t="shared" si="26"/>
        <v>5575.2053234218583</v>
      </c>
      <c r="BC213" s="6"/>
      <c r="BD213" s="6">
        <v>0.31</v>
      </c>
      <c r="BE213" s="6">
        <v>1.82</v>
      </c>
      <c r="BF213" s="6"/>
      <c r="BG213" s="6"/>
      <c r="BH213" s="6">
        <v>21.9</v>
      </c>
      <c r="BI213" s="6">
        <v>2.0299999999999998</v>
      </c>
      <c r="BJ213" s="6"/>
      <c r="BK213" s="6">
        <v>127</v>
      </c>
      <c r="BL213" s="6">
        <f t="shared" si="27"/>
        <v>0.22916666666666669</v>
      </c>
      <c r="BM213" s="6">
        <f t="shared" si="30"/>
        <v>1.153833438026912</v>
      </c>
      <c r="BN213" s="6">
        <f t="shared" si="29"/>
        <v>2.3416061954997254</v>
      </c>
      <c r="BO213" s="6">
        <v>6.804408689796932</v>
      </c>
      <c r="BP213" s="6">
        <v>5.4460864805692397</v>
      </c>
      <c r="BQ213" s="6">
        <v>0.83328822240317957</v>
      </c>
      <c r="BR213" s="6">
        <v>29.270833333333336</v>
      </c>
      <c r="BS213" s="6">
        <v>0.53645833333333337</v>
      </c>
    </row>
    <row r="214" spans="1:71" x14ac:dyDescent="0.3">
      <c r="A214" s="1" t="s">
        <v>1204</v>
      </c>
      <c r="B214" s="1" t="s">
        <v>996</v>
      </c>
      <c r="C214" s="1" t="s">
        <v>1186</v>
      </c>
      <c r="D214" s="195">
        <v>34.590000000000003</v>
      </c>
      <c r="E214" s="195">
        <v>11</v>
      </c>
      <c r="F214" s="6">
        <v>61.64</v>
      </c>
      <c r="G214" s="6">
        <v>17.02</v>
      </c>
      <c r="I214" s="6"/>
      <c r="J214" s="6">
        <v>5.18</v>
      </c>
      <c r="K214" s="6">
        <v>0.08</v>
      </c>
      <c r="L214" s="6">
        <v>2.9</v>
      </c>
      <c r="M214" s="6">
        <v>5.99</v>
      </c>
      <c r="N214" s="6">
        <v>3.96</v>
      </c>
      <c r="O214" s="6">
        <v>2.1</v>
      </c>
      <c r="P214" s="6">
        <v>0.82</v>
      </c>
      <c r="Q214" s="6">
        <v>0.31</v>
      </c>
      <c r="R214" s="6"/>
      <c r="S214" s="6" t="e">
        <f>F214+P214+G214+#REF!+K214+L214+M214+N214+O214+Q214+R214</f>
        <v>#REF!</v>
      </c>
      <c r="T214" s="6">
        <f t="shared" si="25"/>
        <v>1.7862068965517242</v>
      </c>
      <c r="U214" s="6">
        <v>361</v>
      </c>
      <c r="V214" s="6"/>
      <c r="W214" s="6"/>
      <c r="X214" s="6">
        <v>33</v>
      </c>
      <c r="Y214" s="6">
        <v>15</v>
      </c>
      <c r="Z214" s="6">
        <v>64</v>
      </c>
      <c r="AA214" s="6">
        <v>0.78</v>
      </c>
      <c r="AB214" s="6"/>
      <c r="AC214" s="6"/>
      <c r="AD214" s="6"/>
      <c r="AE214" s="6">
        <v>1.0389999999999999</v>
      </c>
      <c r="AF214" s="6"/>
      <c r="AG214" s="6"/>
      <c r="AH214" s="6">
        <v>4.4000000000000004</v>
      </c>
      <c r="AI214" s="6"/>
      <c r="AJ214" s="6">
        <v>14.36</v>
      </c>
      <c r="AK214" s="6"/>
      <c r="AL214" s="6">
        <v>0.248</v>
      </c>
      <c r="AM214" s="6"/>
      <c r="AO214" s="6">
        <v>16.899999999999999</v>
      </c>
      <c r="AP214" s="6">
        <v>22</v>
      </c>
      <c r="AQ214" s="6"/>
      <c r="AR214" s="6"/>
      <c r="AS214" s="6">
        <v>31</v>
      </c>
      <c r="AT214" s="6"/>
      <c r="AU214" s="6">
        <v>15</v>
      </c>
      <c r="AV214" s="6">
        <v>4.1399999999999997</v>
      </c>
      <c r="AW214" s="6"/>
      <c r="AX214" s="6">
        <v>654</v>
      </c>
      <c r="AY214" s="6">
        <v>0.38</v>
      </c>
      <c r="AZ214" s="6">
        <v>0.499</v>
      </c>
      <c r="BA214" s="6">
        <v>2.38</v>
      </c>
      <c r="BB214" s="6">
        <f t="shared" si="26"/>
        <v>4915.772435705293</v>
      </c>
      <c r="BC214" s="6"/>
      <c r="BD214" s="6"/>
      <c r="BE214" s="6">
        <v>1.2</v>
      </c>
      <c r="BF214" s="6"/>
      <c r="BG214" s="6"/>
      <c r="BH214" s="6"/>
      <c r="BI214" s="6">
        <v>1.78</v>
      </c>
      <c r="BJ214" s="6"/>
      <c r="BK214" s="6">
        <v>155</v>
      </c>
      <c r="BL214" s="6">
        <f t="shared" si="27"/>
        <v>0.16573816155988857</v>
      </c>
      <c r="BN214" s="6">
        <f t="shared" si="29"/>
        <v>2.2378058282686615</v>
      </c>
      <c r="BO214" s="6">
        <v>5.8038962088755968</v>
      </c>
      <c r="BP214" s="6">
        <v>5.1498127340823974</v>
      </c>
      <c r="BR214" s="6">
        <v>25.139275766016713</v>
      </c>
    </row>
    <row r="215" spans="1:71" x14ac:dyDescent="0.3">
      <c r="A215" s="1" t="s">
        <v>1203</v>
      </c>
      <c r="B215" s="1" t="s">
        <v>1201</v>
      </c>
      <c r="C215" s="1" t="s">
        <v>1186</v>
      </c>
      <c r="D215" s="195">
        <v>31.06</v>
      </c>
      <c r="E215" s="195">
        <v>2</v>
      </c>
      <c r="F215" s="6">
        <v>67.010000000000005</v>
      </c>
      <c r="G215" s="6">
        <v>16.329999999999998</v>
      </c>
      <c r="I215" s="6"/>
      <c r="J215" s="6">
        <v>3.42</v>
      </c>
      <c r="K215" s="6">
        <v>0.05</v>
      </c>
      <c r="L215" s="6">
        <v>1.64</v>
      </c>
      <c r="M215" s="6">
        <v>4.28</v>
      </c>
      <c r="N215" s="6">
        <v>3.89</v>
      </c>
      <c r="O215" s="6">
        <v>2.58</v>
      </c>
      <c r="P215" s="6">
        <v>0.61</v>
      </c>
      <c r="Q215" s="6">
        <v>0.18</v>
      </c>
      <c r="R215" s="6"/>
      <c r="S215" s="6" t="e">
        <f>F215+P215+G215+#REF!+K215+L215+M215+N215+O215+Q215+R215</f>
        <v>#REF!</v>
      </c>
      <c r="T215" s="6">
        <f t="shared" si="25"/>
        <v>2.0853658536585367</v>
      </c>
      <c r="U215" s="6">
        <v>1026</v>
      </c>
      <c r="V215" s="6"/>
      <c r="W215" s="6"/>
      <c r="X215" s="6">
        <v>29.5</v>
      </c>
      <c r="Y215" s="6">
        <v>38</v>
      </c>
      <c r="Z215" s="6">
        <v>6</v>
      </c>
      <c r="AA215" s="6">
        <v>0.22</v>
      </c>
      <c r="AB215" s="6"/>
      <c r="AC215" s="6"/>
      <c r="AD215" s="6"/>
      <c r="AE215" s="6">
        <v>0.85</v>
      </c>
      <c r="AF215" s="6"/>
      <c r="AG215" s="6"/>
      <c r="AH215" s="6">
        <v>5.13</v>
      </c>
      <c r="AI215" s="6"/>
      <c r="AJ215" s="6">
        <v>14.2</v>
      </c>
      <c r="AK215" s="6"/>
      <c r="AL215" s="6">
        <v>0.20399999999999999</v>
      </c>
      <c r="AM215" s="6"/>
      <c r="AO215" s="6">
        <v>17.100000000000001</v>
      </c>
      <c r="AP215" s="6">
        <v>5</v>
      </c>
      <c r="AQ215" s="6"/>
      <c r="AR215" s="6"/>
      <c r="AS215" s="6">
        <v>23</v>
      </c>
      <c r="AT215" s="6"/>
      <c r="AU215" s="6">
        <v>8.1</v>
      </c>
      <c r="AV215" s="6">
        <v>2.83</v>
      </c>
      <c r="AW215" s="6"/>
      <c r="AX215" s="6">
        <v>601</v>
      </c>
      <c r="AY215" s="6"/>
      <c r="AZ215" s="6">
        <v>0.36499999999999999</v>
      </c>
      <c r="BA215" s="6">
        <v>5.21</v>
      </c>
      <c r="BB215" s="6">
        <f t="shared" si="26"/>
        <v>3656.8551046100356</v>
      </c>
      <c r="BC215" s="6"/>
      <c r="BD215" s="6"/>
      <c r="BE215" s="6">
        <v>2.09</v>
      </c>
      <c r="BF215" s="6"/>
      <c r="BG215" s="6"/>
      <c r="BH215" s="6">
        <v>40</v>
      </c>
      <c r="BI215" s="6">
        <v>1.42</v>
      </c>
      <c r="BJ215" s="6"/>
      <c r="BK215" s="6">
        <v>167</v>
      </c>
      <c r="BL215" s="6">
        <f t="shared" si="27"/>
        <v>0.36690140845070424</v>
      </c>
      <c r="BN215" s="6">
        <f t="shared" si="29"/>
        <v>3.2372050609825593</v>
      </c>
      <c r="BO215" s="6">
        <v>7.1942446043165473</v>
      </c>
      <c r="BP215" s="6">
        <v>5.7707355242566507</v>
      </c>
      <c r="BR215" s="6">
        <v>72.25352112676056</v>
      </c>
    </row>
    <row r="216" spans="1:71" x14ac:dyDescent="0.3">
      <c r="A216" s="1" t="s">
        <v>1202</v>
      </c>
      <c r="B216" s="1" t="s">
        <v>1201</v>
      </c>
      <c r="C216" s="1" t="s">
        <v>1186</v>
      </c>
      <c r="D216" s="195">
        <v>31.06</v>
      </c>
      <c r="E216" s="195">
        <v>2</v>
      </c>
      <c r="F216" s="6">
        <v>67.38</v>
      </c>
      <c r="G216" s="6">
        <v>15.47</v>
      </c>
      <c r="I216" s="6"/>
      <c r="J216" s="6">
        <v>3.84</v>
      </c>
      <c r="K216" s="6">
        <v>0.09</v>
      </c>
      <c r="L216" s="6">
        <v>1.85</v>
      </c>
      <c r="M216" s="6">
        <v>3.96</v>
      </c>
      <c r="N216" s="6">
        <v>3.85</v>
      </c>
      <c r="O216" s="6">
        <v>3</v>
      </c>
      <c r="P216" s="6">
        <v>0.45</v>
      </c>
      <c r="Q216" s="6">
        <v>0.11</v>
      </c>
      <c r="R216" s="6">
        <v>0.88</v>
      </c>
      <c r="S216" s="6" t="e">
        <f>F216+P216+G216+#REF!+K216+L216+M216+N216+O216+Q216+R216</f>
        <v>#REF!</v>
      </c>
      <c r="T216" s="6">
        <f t="shared" si="25"/>
        <v>2.0756756756756753</v>
      </c>
      <c r="U216" s="6">
        <v>645</v>
      </c>
      <c r="V216" s="6"/>
      <c r="W216" s="6"/>
      <c r="X216" s="6">
        <v>27.49</v>
      </c>
      <c r="Y216" s="6">
        <v>52</v>
      </c>
      <c r="Z216" s="6">
        <v>19</v>
      </c>
      <c r="AA216" s="6">
        <v>0.55000000000000004</v>
      </c>
      <c r="AB216" s="6"/>
      <c r="AC216" s="6"/>
      <c r="AD216" s="6"/>
      <c r="AE216" s="6">
        <v>0.71</v>
      </c>
      <c r="AF216" s="6"/>
      <c r="AG216" s="6"/>
      <c r="AH216" s="6">
        <v>3.62</v>
      </c>
      <c r="AI216" s="6"/>
      <c r="AJ216" s="6">
        <v>14.53</v>
      </c>
      <c r="AK216" s="6"/>
      <c r="AL216" s="6">
        <v>0.17699999999999999</v>
      </c>
      <c r="AM216" s="6"/>
      <c r="AO216" s="6">
        <v>13.7</v>
      </c>
      <c r="AP216" s="6">
        <v>5</v>
      </c>
      <c r="AQ216" s="6"/>
      <c r="AR216" s="6"/>
      <c r="AS216" s="6">
        <v>43</v>
      </c>
      <c r="AT216" s="6"/>
      <c r="AU216" s="6">
        <v>9.4</v>
      </c>
      <c r="AV216" s="6">
        <v>2.6</v>
      </c>
      <c r="AW216" s="6"/>
      <c r="AX216" s="6">
        <v>426</v>
      </c>
      <c r="AY216" s="6"/>
      <c r="AZ216" s="6">
        <v>0.32600000000000001</v>
      </c>
      <c r="BA216" s="6">
        <v>4.88</v>
      </c>
      <c r="BB216" s="6">
        <f t="shared" si="26"/>
        <v>2697.6799952041247</v>
      </c>
      <c r="BC216" s="6"/>
      <c r="BD216" s="6"/>
      <c r="BE216" s="6">
        <v>1.99</v>
      </c>
      <c r="BF216" s="6"/>
      <c r="BG216" s="6"/>
      <c r="BH216" s="6"/>
      <c r="BI216" s="6">
        <v>1.1599999999999999</v>
      </c>
      <c r="BJ216" s="6"/>
      <c r="BK216" s="6">
        <v>123</v>
      </c>
      <c r="BL216" s="6">
        <f t="shared" si="27"/>
        <v>0.33585684790089471</v>
      </c>
      <c r="BN216" s="6">
        <f t="shared" si="29"/>
        <v>3.6054590570719598</v>
      </c>
      <c r="BO216" s="6">
        <v>9.0114115604068488</v>
      </c>
      <c r="BP216" s="6">
        <v>6.5828544061302674</v>
      </c>
      <c r="BR216" s="6">
        <v>44.390915347556778</v>
      </c>
    </row>
    <row r="217" spans="1:71" x14ac:dyDescent="0.3">
      <c r="A217" s="1" t="s">
        <v>1200</v>
      </c>
      <c r="B217" s="1" t="s">
        <v>1187</v>
      </c>
      <c r="C217" s="1" t="s">
        <v>1186</v>
      </c>
      <c r="D217" s="195">
        <v>32.46</v>
      </c>
      <c r="E217" s="195">
        <v>2</v>
      </c>
      <c r="F217" s="6">
        <v>71.459999999999994</v>
      </c>
      <c r="G217" s="6">
        <v>14.92</v>
      </c>
      <c r="I217" s="6"/>
      <c r="J217" s="6">
        <v>2.35</v>
      </c>
      <c r="K217" s="6">
        <v>0.06</v>
      </c>
      <c r="L217" s="6">
        <v>1.1399999999999999</v>
      </c>
      <c r="M217" s="6">
        <v>3.71</v>
      </c>
      <c r="N217" s="6">
        <v>5.1100000000000003</v>
      </c>
      <c r="O217" s="6">
        <v>0.72</v>
      </c>
      <c r="P217" s="6">
        <v>0.45</v>
      </c>
      <c r="Q217" s="6">
        <v>0.09</v>
      </c>
      <c r="R217" s="6"/>
      <c r="S217" s="6" t="e">
        <f>F217+P217+G217+#REF!+K217+L217+M217+N217+O217+Q217+R217</f>
        <v>#REF!</v>
      </c>
      <c r="T217" s="6">
        <f t="shared" si="25"/>
        <v>2.0614035087719302</v>
      </c>
      <c r="U217" s="6">
        <v>209</v>
      </c>
      <c r="V217" s="6"/>
      <c r="W217" s="6"/>
      <c r="X217" s="6">
        <v>18.399999999999999</v>
      </c>
      <c r="Y217" s="6">
        <v>8</v>
      </c>
      <c r="Z217" s="6">
        <v>18</v>
      </c>
      <c r="AA217" s="6">
        <v>0.14000000000000001</v>
      </c>
      <c r="AB217" s="6"/>
      <c r="AC217" s="6">
        <v>1.86</v>
      </c>
      <c r="AD217" s="6">
        <v>1.1200000000000001</v>
      </c>
      <c r="AE217" s="6">
        <v>0.84599999999999997</v>
      </c>
      <c r="AF217" s="6"/>
      <c r="AG217" s="6">
        <v>2.0299999999999998</v>
      </c>
      <c r="AH217" s="6">
        <v>4.74</v>
      </c>
      <c r="AI217" s="6">
        <v>0.38800000000000001</v>
      </c>
      <c r="AJ217" s="6">
        <v>8.58</v>
      </c>
      <c r="AK217" s="6"/>
      <c r="AL217" s="6">
        <v>0.20200000000000001</v>
      </c>
      <c r="AM217" s="6"/>
      <c r="AN217" s="6">
        <v>4.5999999999999996</v>
      </c>
      <c r="AO217" s="6">
        <v>9.93</v>
      </c>
      <c r="AP217" s="6">
        <v>8</v>
      </c>
      <c r="AQ217" s="6">
        <v>17.7</v>
      </c>
      <c r="AR217" s="6">
        <v>2.42</v>
      </c>
      <c r="AS217" s="6">
        <v>7</v>
      </c>
      <c r="AT217" s="6"/>
      <c r="AU217" s="6">
        <v>7.2</v>
      </c>
      <c r="AV217" s="6">
        <v>2.21</v>
      </c>
      <c r="AW217" s="6"/>
      <c r="AX217" s="6">
        <v>588</v>
      </c>
      <c r="AY217" s="6">
        <v>0.53</v>
      </c>
      <c r="AZ217" s="6">
        <v>0.31</v>
      </c>
      <c r="BA217" s="6">
        <v>5.21</v>
      </c>
      <c r="BB217" s="6">
        <f t="shared" si="26"/>
        <v>2697.6799952041247</v>
      </c>
      <c r="BC217" s="6"/>
      <c r="BD217" s="6">
        <v>0.17599999999999999</v>
      </c>
      <c r="BE217" s="6">
        <v>1.46</v>
      </c>
      <c r="BF217" s="6"/>
      <c r="BG217" s="6"/>
      <c r="BH217" s="6">
        <v>10.4</v>
      </c>
      <c r="BI217" s="6">
        <v>1.1499999999999999</v>
      </c>
      <c r="BJ217" s="6"/>
      <c r="BK217" s="6">
        <v>178</v>
      </c>
      <c r="BL217" s="6">
        <f t="shared" si="27"/>
        <v>0.60722610722610726</v>
      </c>
      <c r="BM217" s="6">
        <f>AC217/BI217/1.49</f>
        <v>1.0854975196965277</v>
      </c>
      <c r="BN217" s="6">
        <f t="shared" si="29"/>
        <v>2.5047438330170779</v>
      </c>
      <c r="BO217" s="6">
        <v>5.3675320613074762</v>
      </c>
      <c r="BP217" s="6">
        <v>4.4444444444444446</v>
      </c>
      <c r="BQ217" s="6">
        <v>1.2182258733824256</v>
      </c>
      <c r="BR217" s="6">
        <v>24.358974358974358</v>
      </c>
      <c r="BS217" s="6">
        <v>0.53613053613053607</v>
      </c>
    </row>
    <row r="218" spans="1:71" x14ac:dyDescent="0.3">
      <c r="A218" s="1" t="s">
        <v>1199</v>
      </c>
      <c r="B218" s="1" t="s">
        <v>1187</v>
      </c>
      <c r="C218" s="1" t="s">
        <v>1186</v>
      </c>
      <c r="D218" s="195">
        <v>32.46</v>
      </c>
      <c r="E218" s="195">
        <v>2</v>
      </c>
      <c r="F218" s="6">
        <v>76.87</v>
      </c>
      <c r="G218" s="6">
        <v>12.36</v>
      </c>
      <c r="I218" s="6"/>
      <c r="J218" s="6">
        <v>1.37</v>
      </c>
      <c r="K218" s="6">
        <v>0.01</v>
      </c>
      <c r="L218" s="6">
        <v>0.14000000000000001</v>
      </c>
      <c r="M218" s="6">
        <v>0.74</v>
      </c>
      <c r="N218" s="6">
        <v>3.65</v>
      </c>
      <c r="O218" s="6">
        <v>4.7</v>
      </c>
      <c r="P218" s="6">
        <v>0.13</v>
      </c>
      <c r="Q218" s="6">
        <v>0.03</v>
      </c>
      <c r="R218" s="6">
        <v>0.48</v>
      </c>
      <c r="S218" s="6" t="e">
        <f>F218+P218+G218+#REF!+K218+L218+M218+N218+O218+Q218+R218</f>
        <v>#REF!</v>
      </c>
      <c r="T218" s="6">
        <f t="shared" si="25"/>
        <v>9.7857142857142847</v>
      </c>
      <c r="U218" s="6">
        <v>68</v>
      </c>
      <c r="V218" s="6"/>
      <c r="W218" s="6"/>
      <c r="X218" s="6">
        <v>31.6</v>
      </c>
      <c r="Y218" s="6">
        <v>2</v>
      </c>
      <c r="Z218" s="6"/>
      <c r="AA218" s="6">
        <v>0.86</v>
      </c>
      <c r="AB218" s="6"/>
      <c r="AC218" s="6">
        <v>2.2799999999999998</v>
      </c>
      <c r="AD218" s="6">
        <v>1.3520000000000001</v>
      </c>
      <c r="AE218" s="6">
        <v>0.222</v>
      </c>
      <c r="AF218" s="6"/>
      <c r="AG218" s="6">
        <v>2.6</v>
      </c>
      <c r="AH218" s="6">
        <v>4.0999999999999996</v>
      </c>
      <c r="AI218" s="6">
        <v>0.48399999999999999</v>
      </c>
      <c r="AJ218" s="6">
        <v>15.28</v>
      </c>
      <c r="AK218" s="6"/>
      <c r="AL218" s="6">
        <v>0.252</v>
      </c>
      <c r="AM218" s="6"/>
      <c r="AO218" s="6">
        <v>12.83</v>
      </c>
      <c r="AP218" s="6"/>
      <c r="AQ218" s="6"/>
      <c r="AR218" s="6">
        <v>18.47</v>
      </c>
      <c r="AS218" s="6">
        <v>114</v>
      </c>
      <c r="AT218" s="6"/>
      <c r="AU218" s="6">
        <v>1.3</v>
      </c>
      <c r="AV218" s="6">
        <v>2.33</v>
      </c>
      <c r="AW218" s="6"/>
      <c r="AX218" s="6">
        <v>83</v>
      </c>
      <c r="AY218" s="6">
        <v>1</v>
      </c>
      <c r="AZ218" s="6">
        <v>0.4</v>
      </c>
      <c r="BA218" s="6">
        <v>15.12</v>
      </c>
      <c r="BB218" s="6">
        <f t="shared" si="26"/>
        <v>779.32977639230262</v>
      </c>
      <c r="BC218" s="6"/>
      <c r="BD218" s="6">
        <v>0.216</v>
      </c>
      <c r="BE218" s="6">
        <v>6.29</v>
      </c>
      <c r="BF218" s="6"/>
      <c r="BG218" s="6"/>
      <c r="BH218" s="6">
        <v>11.4</v>
      </c>
      <c r="BI218" s="6">
        <v>1.57</v>
      </c>
      <c r="BJ218" s="6"/>
      <c r="BK218" s="6">
        <v>137</v>
      </c>
      <c r="BL218" s="6">
        <f t="shared" si="27"/>
        <v>0.98952879581151831</v>
      </c>
      <c r="BM218" s="6">
        <f>AC218/BI218/1.49</f>
        <v>0.97465053648527333</v>
      </c>
      <c r="BN218" s="6">
        <f t="shared" si="29"/>
        <v>4.2309289768794125</v>
      </c>
      <c r="BO218" s="6">
        <v>7.0017871053475691</v>
      </c>
      <c r="BP218" s="6">
        <v>5.5909412597310686</v>
      </c>
      <c r="BQ218" s="6">
        <v>0.27509959547353396</v>
      </c>
      <c r="BR218" s="6">
        <v>4.4502617801047126</v>
      </c>
    </row>
    <row r="219" spans="1:71" x14ac:dyDescent="0.3">
      <c r="A219" s="1" t="s">
        <v>1198</v>
      </c>
      <c r="B219" s="1" t="s">
        <v>563</v>
      </c>
      <c r="C219" s="1" t="s">
        <v>1186</v>
      </c>
      <c r="D219" s="195">
        <v>32.799999999999997</v>
      </c>
      <c r="E219" s="195">
        <v>11</v>
      </c>
      <c r="F219" s="6">
        <v>52.02</v>
      </c>
      <c r="G219" s="6">
        <v>17.72</v>
      </c>
      <c r="I219" s="6"/>
      <c r="J219" s="6">
        <v>9.85</v>
      </c>
      <c r="K219" s="6">
        <v>0.11</v>
      </c>
      <c r="L219" s="6">
        <v>5.89</v>
      </c>
      <c r="M219" s="6">
        <v>6.65</v>
      </c>
      <c r="N219" s="6">
        <v>5.6</v>
      </c>
      <c r="O219" s="6">
        <v>0.94</v>
      </c>
      <c r="P219" s="6">
        <v>0.99</v>
      </c>
      <c r="Q219" s="6">
        <v>0.23</v>
      </c>
      <c r="R219" s="6"/>
      <c r="S219" s="6" t="e">
        <f>F219+P219+G219+#REF!+K219+L219+M219+N219+O219+Q219+R219</f>
        <v>#REF!</v>
      </c>
      <c r="T219" s="6">
        <f t="shared" si="25"/>
        <v>1.6723259762309</v>
      </c>
      <c r="U219" s="6">
        <v>206</v>
      </c>
      <c r="V219" s="6"/>
      <c r="W219" s="6"/>
      <c r="X219" s="6">
        <v>33.880000000000003</v>
      </c>
      <c r="Y219" s="6">
        <v>18</v>
      </c>
      <c r="Z219" s="6">
        <v>93</v>
      </c>
      <c r="AA219" s="6">
        <v>2.06</v>
      </c>
      <c r="AB219" s="6"/>
      <c r="AC219" s="6">
        <v>3.13</v>
      </c>
      <c r="AD219" s="6">
        <v>1.63</v>
      </c>
      <c r="AE219" s="6">
        <v>1.22</v>
      </c>
      <c r="AF219" s="6"/>
      <c r="AG219" s="6">
        <v>3.65</v>
      </c>
      <c r="AH219" s="6">
        <v>2.7</v>
      </c>
      <c r="AI219" s="6">
        <v>0.62</v>
      </c>
      <c r="AJ219" s="6">
        <v>17.48</v>
      </c>
      <c r="AK219" s="6"/>
      <c r="AL219" s="6">
        <v>0.22</v>
      </c>
      <c r="AM219" s="6"/>
      <c r="AN219" s="6">
        <v>5.7</v>
      </c>
      <c r="AO219" s="6">
        <v>18.350000000000001</v>
      </c>
      <c r="AP219" s="6">
        <v>34</v>
      </c>
      <c r="AQ219" s="6">
        <v>4.3</v>
      </c>
      <c r="AR219" s="6">
        <v>4.37</v>
      </c>
      <c r="AS219" s="6">
        <v>16</v>
      </c>
      <c r="AT219" s="6"/>
      <c r="AU219" s="6">
        <v>26.5</v>
      </c>
      <c r="AV219" s="6">
        <v>4.13</v>
      </c>
      <c r="AW219" s="6"/>
      <c r="AX219" s="6">
        <v>537</v>
      </c>
      <c r="AY219" s="6">
        <v>0.43</v>
      </c>
      <c r="AZ219" s="6">
        <v>0.54</v>
      </c>
      <c r="BA219" s="6">
        <v>2.2400000000000002</v>
      </c>
      <c r="BB219" s="6">
        <f t="shared" si="26"/>
        <v>5934.8959894490736</v>
      </c>
      <c r="BC219" s="6"/>
      <c r="BD219" s="6">
        <v>0.22</v>
      </c>
      <c r="BE219" s="6">
        <v>1.1000000000000001</v>
      </c>
      <c r="BF219" s="6"/>
      <c r="BG219" s="6"/>
      <c r="BH219" s="6">
        <v>15.7</v>
      </c>
      <c r="BI219" s="6">
        <v>1.4</v>
      </c>
      <c r="BJ219" s="6"/>
      <c r="BK219" s="6">
        <v>96</v>
      </c>
      <c r="BL219" s="6">
        <f t="shared" si="27"/>
        <v>0.12814645308924486</v>
      </c>
      <c r="BM219" s="6">
        <f>AC219/BI219/1.49</f>
        <v>1.5004793863854267</v>
      </c>
      <c r="BN219" s="6">
        <f t="shared" si="29"/>
        <v>2.7306100132781381</v>
      </c>
      <c r="BO219" s="6">
        <v>8.9825282631038039</v>
      </c>
      <c r="BP219" s="6">
        <v>6.7222222222222232</v>
      </c>
      <c r="BQ219" s="6">
        <v>0.95838494841890098</v>
      </c>
      <c r="BR219" s="6">
        <v>11.784897025171624</v>
      </c>
      <c r="BS219" s="6">
        <v>0.32608695652173914</v>
      </c>
    </row>
    <row r="220" spans="1:71" x14ac:dyDescent="0.3">
      <c r="A220" s="1" t="s">
        <v>1197</v>
      </c>
      <c r="B220" s="1" t="s">
        <v>924</v>
      </c>
      <c r="C220" s="1" t="s">
        <v>1186</v>
      </c>
      <c r="D220" s="195">
        <v>33.36</v>
      </c>
      <c r="E220" s="195">
        <v>11</v>
      </c>
      <c r="F220" s="6">
        <v>54.75</v>
      </c>
      <c r="G220" s="6">
        <v>16.37</v>
      </c>
      <c r="I220" s="6"/>
      <c r="J220" s="6">
        <v>8.18</v>
      </c>
      <c r="K220" s="6">
        <v>0.19</v>
      </c>
      <c r="L220" s="6">
        <v>7.36</v>
      </c>
      <c r="M220" s="6">
        <v>8.07</v>
      </c>
      <c r="N220" s="6">
        <v>3.16</v>
      </c>
      <c r="O220" s="6">
        <v>0.87</v>
      </c>
      <c r="P220" s="6">
        <v>0.73</v>
      </c>
      <c r="Q220" s="6">
        <v>0.31</v>
      </c>
      <c r="R220" s="6">
        <v>4.63</v>
      </c>
      <c r="S220" s="6" t="e">
        <f>F220+P220+G220+#REF!+K220+L220+M220+N220+O220+Q220+R220</f>
        <v>#REF!</v>
      </c>
      <c r="T220" s="6">
        <f t="shared" si="25"/>
        <v>1.1114130434782608</v>
      </c>
      <c r="U220" s="6">
        <v>303</v>
      </c>
      <c r="V220" s="6"/>
      <c r="W220" s="6"/>
      <c r="X220" s="6">
        <v>45.86</v>
      </c>
      <c r="Y220" s="6">
        <v>34</v>
      </c>
      <c r="Z220" s="6">
        <v>383</v>
      </c>
      <c r="AA220" s="6">
        <v>0.63</v>
      </c>
      <c r="AB220" s="6"/>
      <c r="AC220" s="6">
        <v>3.79</v>
      </c>
      <c r="AD220" s="6">
        <v>1.75</v>
      </c>
      <c r="AE220" s="6">
        <v>1.96</v>
      </c>
      <c r="AF220" s="6"/>
      <c r="AG220" s="6">
        <v>5.41</v>
      </c>
      <c r="AH220" s="6">
        <v>3.38</v>
      </c>
      <c r="AI220" s="6">
        <v>0.7</v>
      </c>
      <c r="AJ220" s="6">
        <v>20.51</v>
      </c>
      <c r="AK220" s="6"/>
      <c r="AL220" s="6">
        <v>0.24</v>
      </c>
      <c r="AM220" s="6"/>
      <c r="AN220" s="6">
        <v>2.5</v>
      </c>
      <c r="AO220" s="6">
        <v>28.98</v>
      </c>
      <c r="AP220" s="6">
        <v>156</v>
      </c>
      <c r="AQ220" s="6">
        <v>3.9</v>
      </c>
      <c r="AR220" s="6">
        <v>6.68</v>
      </c>
      <c r="AS220" s="6">
        <v>20</v>
      </c>
      <c r="AT220" s="6"/>
      <c r="AU220" s="6">
        <v>21.8</v>
      </c>
      <c r="AV220" s="6">
        <v>6.63</v>
      </c>
      <c r="AW220" s="6"/>
      <c r="AX220" s="6">
        <v>687</v>
      </c>
      <c r="AY220" s="6">
        <v>0.22</v>
      </c>
      <c r="AZ220" s="6">
        <v>0.72</v>
      </c>
      <c r="BA220" s="6">
        <v>2.96</v>
      </c>
      <c r="BB220" s="6">
        <f t="shared" si="26"/>
        <v>4376.2364366644688</v>
      </c>
      <c r="BC220" s="6"/>
      <c r="BD220" s="6">
        <v>0.24</v>
      </c>
      <c r="BE220" s="6">
        <v>1.56</v>
      </c>
      <c r="BF220" s="6"/>
      <c r="BG220" s="6"/>
      <c r="BH220" s="6">
        <v>18</v>
      </c>
      <c r="BI220" s="6">
        <v>1.5</v>
      </c>
      <c r="BJ220" s="6"/>
      <c r="BK220" s="6">
        <v>140</v>
      </c>
      <c r="BL220" s="6">
        <f t="shared" si="27"/>
        <v>0.14431984397854702</v>
      </c>
      <c r="BM220" s="6">
        <f>AC220/BI220/1.49</f>
        <v>1.6957494407158837</v>
      </c>
      <c r="BN220" s="6">
        <f t="shared" si="29"/>
        <v>1.9958156960054494</v>
      </c>
      <c r="BO220" s="6">
        <v>9.8369304556354926</v>
      </c>
      <c r="BP220" s="6">
        <v>8.492592592592592</v>
      </c>
      <c r="BQ220" s="6">
        <v>0.99816488249440594</v>
      </c>
      <c r="BR220" s="6">
        <v>14.773281326182349</v>
      </c>
      <c r="BS220" s="6">
        <v>0.12189176011701608</v>
      </c>
    </row>
    <row r="221" spans="1:71" x14ac:dyDescent="0.3">
      <c r="A221" s="4" t="s">
        <v>1196</v>
      </c>
      <c r="B221" s="1"/>
      <c r="F221" s="6"/>
      <c r="G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</row>
    <row r="222" spans="1:71" x14ac:dyDescent="0.3">
      <c r="A222" s="205" t="s">
        <v>1195</v>
      </c>
      <c r="B222" s="2" t="s">
        <v>996</v>
      </c>
      <c r="C222" s="1" t="s">
        <v>1186</v>
      </c>
      <c r="D222" s="195">
        <v>14.7</v>
      </c>
      <c r="E222" s="195">
        <v>11</v>
      </c>
      <c r="F222" s="6">
        <v>64.037695227274895</v>
      </c>
      <c r="G222" s="6">
        <v>17.175896178087498</v>
      </c>
      <c r="I222" s="6"/>
      <c r="J222" s="6">
        <v>4.2122208234876597</v>
      </c>
      <c r="K222" s="6">
        <v>9.6700180622897494E-2</v>
      </c>
      <c r="L222" s="6">
        <v>2.4565987687083801</v>
      </c>
      <c r="M222" s="6">
        <v>4.9814992414351797</v>
      </c>
      <c r="N222" s="6">
        <v>3.9857619731847</v>
      </c>
      <c r="O222" s="6">
        <v>2.3894329189820098</v>
      </c>
      <c r="P222" s="6">
        <v>0.49767212898142998</v>
      </c>
      <c r="Q222" s="6">
        <v>0.16652255923527401</v>
      </c>
      <c r="R222" s="6">
        <v>0.6</v>
      </c>
      <c r="S222" s="6" t="e">
        <f>F222+P222+G222+#REF!+K222+L222+M222+N222+O222+Q222+R222</f>
        <v>#REF!</v>
      </c>
      <c r="T222" s="6">
        <f t="shared" ref="T222:T228" si="31">J222/L222</f>
        <v>1.7146555950210554</v>
      </c>
      <c r="U222" s="6">
        <v>442</v>
      </c>
      <c r="V222" s="6"/>
      <c r="W222" s="6"/>
      <c r="X222" s="6">
        <v>29.5</v>
      </c>
      <c r="Y222" s="6">
        <v>11.171388</v>
      </c>
      <c r="Z222" s="6">
        <v>23.523114</v>
      </c>
      <c r="AA222" s="6">
        <v>0.49</v>
      </c>
      <c r="AB222" s="6"/>
      <c r="AC222" s="6">
        <v>2.4422971921134802</v>
      </c>
      <c r="AD222" s="6">
        <v>1.3714252013563499</v>
      </c>
      <c r="AE222" s="6">
        <v>0.92</v>
      </c>
      <c r="AF222" s="6"/>
      <c r="AG222" s="6">
        <v>2.84</v>
      </c>
      <c r="AH222" s="6">
        <v>4.0624622317547301</v>
      </c>
      <c r="AI222" s="6">
        <v>0.49</v>
      </c>
      <c r="AJ222" s="6">
        <v>13.61</v>
      </c>
      <c r="AK222" s="6"/>
      <c r="AL222" s="6">
        <v>0.22130567375063701</v>
      </c>
      <c r="AM222" s="6"/>
      <c r="AN222" s="6">
        <v>6</v>
      </c>
      <c r="AO222" s="6">
        <v>15.35</v>
      </c>
      <c r="AP222" s="6">
        <v>15.632508</v>
      </c>
      <c r="AQ222" s="6">
        <v>3.66</v>
      </c>
      <c r="AR222" s="6">
        <v>3.85</v>
      </c>
      <c r="AS222" s="6">
        <v>30.5</v>
      </c>
      <c r="AT222" s="6"/>
      <c r="AU222" s="6">
        <v>9.0853878807032906</v>
      </c>
      <c r="AV222" s="6">
        <v>3.21</v>
      </c>
      <c r="AW222" s="6"/>
      <c r="AX222" s="6">
        <v>614</v>
      </c>
      <c r="AY222" s="6">
        <v>0.36</v>
      </c>
      <c r="AZ222" s="6">
        <v>0.42</v>
      </c>
      <c r="BA222" s="6">
        <v>3.3041073923412299</v>
      </c>
      <c r="BB222" s="6">
        <f t="shared" ref="BB222:BB228" si="32">SUM((P222/1.6681)*10000)</f>
        <v>2983.4669922752232</v>
      </c>
      <c r="BC222" s="6"/>
      <c r="BD222" s="6">
        <v>0.201382857584886</v>
      </c>
      <c r="BE222" s="6">
        <v>1.6169380821989101</v>
      </c>
      <c r="BF222" s="6"/>
      <c r="BG222" s="6"/>
      <c r="BH222" s="6">
        <v>12.96</v>
      </c>
      <c r="BI222" s="6">
        <v>1.3240000000000001</v>
      </c>
      <c r="BJ222" s="6"/>
      <c r="BK222" s="6">
        <v>138</v>
      </c>
      <c r="BL222" s="6">
        <f t="shared" ref="BL222:BL228" si="33">BA222/AJ222</f>
        <v>0.24277056519773915</v>
      </c>
      <c r="BM222" s="6">
        <f>AC222/BI222/1.49</f>
        <v>1.2380102962922404</v>
      </c>
      <c r="BN222" s="6">
        <f t="shared" ref="BN222:BN228" si="34">AJ222/AV222/1.55</f>
        <v>2.7354034770374831</v>
      </c>
      <c r="BO222" s="6">
        <v>7.3952922254341544</v>
      </c>
      <c r="BP222" s="6">
        <v>6.1891574353809995</v>
      </c>
      <c r="BQ222" s="6">
        <v>0.92934668243113983</v>
      </c>
      <c r="BR222" s="6">
        <v>32.476120499632621</v>
      </c>
      <c r="BS222" s="6">
        <v>0.44085231447465101</v>
      </c>
    </row>
    <row r="223" spans="1:71" x14ac:dyDescent="0.3">
      <c r="A223" s="205" t="s">
        <v>1194</v>
      </c>
      <c r="B223" s="2" t="s">
        <v>996</v>
      </c>
      <c r="C223" s="1" t="s">
        <v>1186</v>
      </c>
      <c r="D223" s="195">
        <v>13.9</v>
      </c>
      <c r="E223" s="195">
        <v>2</v>
      </c>
      <c r="F223" s="6">
        <v>66.816366138874599</v>
      </c>
      <c r="G223" s="6">
        <v>16.1006274938449</v>
      </c>
      <c r="I223" s="6"/>
      <c r="J223" s="6">
        <v>3.2884317217074202</v>
      </c>
      <c r="K223" s="6">
        <v>5.6488321835596697E-2</v>
      </c>
      <c r="L223" s="6">
        <v>2.0331601373091801</v>
      </c>
      <c r="M223" s="6">
        <v>4.3469979493427999</v>
      </c>
      <c r="N223" s="6">
        <v>3.8403933069918099</v>
      </c>
      <c r="O223" s="6">
        <v>2.9501682274552699</v>
      </c>
      <c r="P223" s="6">
        <v>0.45070004701236699</v>
      </c>
      <c r="Q223" s="6">
        <v>0.116666655626044</v>
      </c>
      <c r="R223" s="6">
        <v>0.68</v>
      </c>
      <c r="S223" s="6" t="e">
        <f>F223+P223+G223+#REF!+K223+L223+M223+N223+O223+Q223+R223</f>
        <v>#REF!</v>
      </c>
      <c r="T223" s="6">
        <f t="shared" si="31"/>
        <v>1.6173992699166089</v>
      </c>
      <c r="U223" s="6">
        <v>485.04485951999999</v>
      </c>
      <c r="V223" s="6"/>
      <c r="W223" s="6"/>
      <c r="X223" s="6">
        <v>23.579723520000002</v>
      </c>
      <c r="Y223" s="6">
        <v>9.7185600000000001</v>
      </c>
      <c r="Z223" s="6">
        <v>41.988095999999999</v>
      </c>
      <c r="AA223" s="6">
        <v>1.0819180799999999</v>
      </c>
      <c r="AB223" s="6"/>
      <c r="AC223" s="6">
        <v>1.9870000000000001</v>
      </c>
      <c r="AD223" s="6">
        <v>0.99</v>
      </c>
      <c r="AE223" s="6">
        <v>0.65018880000000001</v>
      </c>
      <c r="AF223" s="6"/>
      <c r="AG223" s="6">
        <v>2.58097915559373</v>
      </c>
      <c r="AH223" s="6">
        <v>2.9865599999999999</v>
      </c>
      <c r="AI223" s="6">
        <v>0.4</v>
      </c>
      <c r="AJ223" s="6">
        <v>11.94310656</v>
      </c>
      <c r="AK223" s="6"/>
      <c r="AL223" s="6">
        <v>0.1204416</v>
      </c>
      <c r="AM223" s="6"/>
      <c r="AN223" s="6">
        <v>6.1830389386101903</v>
      </c>
      <c r="AO223" s="6">
        <v>10.57379328</v>
      </c>
      <c r="AP223" s="6">
        <v>13.885056000000001</v>
      </c>
      <c r="AQ223" s="6">
        <v>3.15</v>
      </c>
      <c r="AR223" s="6">
        <v>2.91</v>
      </c>
      <c r="AS223" s="6">
        <v>46.9291896268386</v>
      </c>
      <c r="AT223" s="6"/>
      <c r="AU223" s="6">
        <v>8.2141171199999992</v>
      </c>
      <c r="AV223" s="6">
        <v>2.3758329599999999</v>
      </c>
      <c r="AW223" s="6"/>
      <c r="AX223" s="6">
        <v>482.91885662973198</v>
      </c>
      <c r="AY223" s="6">
        <v>0.524274386764917</v>
      </c>
      <c r="AZ223" s="6">
        <v>0.36699999999999999</v>
      </c>
      <c r="BA223" s="6">
        <v>3.6925631999999999</v>
      </c>
      <c r="BB223" s="6">
        <f t="shared" si="32"/>
        <v>2701.8766681396023</v>
      </c>
      <c r="BC223" s="6"/>
      <c r="BD223" s="6">
        <v>0.14000000000000001</v>
      </c>
      <c r="BE223" s="6">
        <v>1.7922297599999999</v>
      </c>
      <c r="BF223" s="6"/>
      <c r="BG223" s="6"/>
      <c r="BH223" s="6">
        <v>11.5</v>
      </c>
      <c r="BI223" s="6">
        <v>0.86296896000000001</v>
      </c>
      <c r="BJ223" s="6"/>
      <c r="BK223" s="6">
        <v>127</v>
      </c>
      <c r="BL223" s="6">
        <f t="shared" si="33"/>
        <v>0.3091794569067296</v>
      </c>
      <c r="BM223" s="6">
        <f>AC223/BI223/1.49</f>
        <v>1.545312877742284</v>
      </c>
      <c r="BN223" s="6">
        <f t="shared" si="34"/>
        <v>3.2431699401584519</v>
      </c>
      <c r="BO223" s="6">
        <v>9.9565145342026629</v>
      </c>
      <c r="BP223" s="6">
        <v>7.589987014133162</v>
      </c>
      <c r="BQ223" s="6">
        <v>0.80083103627617591</v>
      </c>
      <c r="BR223" s="6">
        <v>40.612955857274038</v>
      </c>
      <c r="BS223" s="6">
        <v>0.51770775949688841</v>
      </c>
    </row>
    <row r="224" spans="1:71" x14ac:dyDescent="0.3">
      <c r="A224" s="205" t="s">
        <v>1193</v>
      </c>
      <c r="B224" s="2" t="s">
        <v>563</v>
      </c>
      <c r="C224" s="1" t="s">
        <v>1186</v>
      </c>
      <c r="D224" s="195">
        <v>14.24</v>
      </c>
      <c r="E224" s="195">
        <v>11</v>
      </c>
      <c r="F224" s="6">
        <v>51.5</v>
      </c>
      <c r="G224" s="6">
        <v>20.190000000000001</v>
      </c>
      <c r="I224" s="6"/>
      <c r="J224" s="6">
        <v>8.51</v>
      </c>
      <c r="K224" s="6">
        <v>0.16</v>
      </c>
      <c r="L224" s="6">
        <v>2.96</v>
      </c>
      <c r="M224" s="6">
        <v>9.4600000000000009</v>
      </c>
      <c r="N224" s="6">
        <v>4.0999999999999996</v>
      </c>
      <c r="O224" s="6">
        <v>1.47</v>
      </c>
      <c r="P224" s="6">
        <v>0.95</v>
      </c>
      <c r="Q224" s="6">
        <v>0.71</v>
      </c>
      <c r="R224" s="6">
        <v>0.35</v>
      </c>
      <c r="S224" s="6" t="e">
        <f>F224+P224+G224+#REF!+K224+L224+M224+N224+O224+Q224+R224</f>
        <v>#REF!</v>
      </c>
      <c r="T224" s="6">
        <f t="shared" si="31"/>
        <v>2.875</v>
      </c>
      <c r="U224" s="6">
        <v>328</v>
      </c>
      <c r="V224" s="6"/>
      <c r="W224" s="6"/>
      <c r="X224" s="6">
        <v>32.270000000000003</v>
      </c>
      <c r="Y224" s="6">
        <v>18</v>
      </c>
      <c r="Z224" s="6">
        <v>19</v>
      </c>
      <c r="AA224" s="6">
        <v>0.71</v>
      </c>
      <c r="AB224" s="6"/>
      <c r="AC224" s="6">
        <v>3.62</v>
      </c>
      <c r="AD224" s="6">
        <v>1.78</v>
      </c>
      <c r="AE224" s="6">
        <v>1.76</v>
      </c>
      <c r="AF224" s="6"/>
      <c r="AG224" s="6">
        <v>4.6100000000000003</v>
      </c>
      <c r="AH224" s="6">
        <v>2.87</v>
      </c>
      <c r="AI224" s="6">
        <v>0.7</v>
      </c>
      <c r="AJ224" s="6">
        <v>13.4</v>
      </c>
      <c r="AK224" s="6"/>
      <c r="AL224" s="6">
        <v>0.24</v>
      </c>
      <c r="AM224" s="6"/>
      <c r="AN224" s="6">
        <v>1.8</v>
      </c>
      <c r="AO224" s="6">
        <v>22.51</v>
      </c>
      <c r="AP224" s="6">
        <v>8</v>
      </c>
      <c r="AQ224" s="6">
        <v>4.5999999999999996</v>
      </c>
      <c r="AR224" s="6">
        <v>4.88</v>
      </c>
      <c r="AS224" s="6">
        <v>22</v>
      </c>
      <c r="AT224" s="6"/>
      <c r="AU224" s="6">
        <v>17.7</v>
      </c>
      <c r="AV224" s="6">
        <v>5.32</v>
      </c>
      <c r="AW224" s="6"/>
      <c r="AX224" s="6">
        <v>1000</v>
      </c>
      <c r="AY224" s="6">
        <v>0.14000000000000001</v>
      </c>
      <c r="AZ224" s="6">
        <v>0.60299999999999998</v>
      </c>
      <c r="BA224" s="6">
        <v>1.75</v>
      </c>
      <c r="BB224" s="6">
        <f t="shared" si="32"/>
        <v>5695.1022120975958</v>
      </c>
      <c r="BC224" s="6"/>
      <c r="BD224" s="6">
        <v>0.25</v>
      </c>
      <c r="BE224" s="6">
        <v>0.93</v>
      </c>
      <c r="BF224" s="6"/>
      <c r="BG224" s="6"/>
      <c r="BH224" s="6">
        <v>22</v>
      </c>
      <c r="BI224" s="6">
        <v>1.6140000000000001</v>
      </c>
      <c r="BJ224" s="6"/>
      <c r="BK224" s="6">
        <v>100</v>
      </c>
      <c r="BL224" s="6">
        <f t="shared" si="33"/>
        <v>0.13059701492537312</v>
      </c>
      <c r="BM224" s="6">
        <f>AC224/BI224/1.49</f>
        <v>1.5052851309431734</v>
      </c>
      <c r="BN224" s="6">
        <f t="shared" si="34"/>
        <v>1.6250303177298084</v>
      </c>
      <c r="BO224" s="6">
        <v>5.9729168338191903</v>
      </c>
      <c r="BP224" s="6">
        <v>5.5538345036486296</v>
      </c>
      <c r="BQ224" s="6">
        <v>1.0839468828522809</v>
      </c>
      <c r="BR224" s="6">
        <v>24.477611940298505</v>
      </c>
      <c r="BS224" s="6">
        <v>0.13432835820895522</v>
      </c>
    </row>
    <row r="225" spans="1:71" x14ac:dyDescent="0.3">
      <c r="A225" s="205" t="s">
        <v>1192</v>
      </c>
      <c r="B225" s="2" t="s">
        <v>1191</v>
      </c>
      <c r="C225" s="1" t="s">
        <v>1186</v>
      </c>
      <c r="D225" s="195">
        <v>13.9</v>
      </c>
      <c r="E225" s="195">
        <v>11</v>
      </c>
      <c r="F225" s="6">
        <v>58.3</v>
      </c>
      <c r="G225" s="6">
        <v>17.57</v>
      </c>
      <c r="I225" s="6"/>
      <c r="J225" s="6">
        <v>7</v>
      </c>
      <c r="K225" s="6">
        <v>0.25</v>
      </c>
      <c r="L225" s="6">
        <v>3.08</v>
      </c>
      <c r="M225" s="6">
        <v>6.01</v>
      </c>
      <c r="N225" s="6">
        <v>4.17</v>
      </c>
      <c r="O225" s="6">
        <v>2.44</v>
      </c>
      <c r="P225" s="6">
        <v>0.87</v>
      </c>
      <c r="Q225" s="6">
        <v>0.31</v>
      </c>
      <c r="R225" s="6"/>
      <c r="S225" s="6" t="e">
        <f>F225+P225+G225+#REF!+K225+L225+M225+N225+O225+Q225+R225</f>
        <v>#REF!</v>
      </c>
      <c r="T225" s="6">
        <f t="shared" si="31"/>
        <v>2.2727272727272725</v>
      </c>
      <c r="U225" s="6">
        <v>567</v>
      </c>
      <c r="V225" s="6"/>
      <c r="W225" s="6"/>
      <c r="X225" s="6">
        <v>50.1</v>
      </c>
      <c r="Y225" s="6">
        <v>27</v>
      </c>
      <c r="Z225" s="6">
        <v>61</v>
      </c>
      <c r="AA225" s="6">
        <v>0.82</v>
      </c>
      <c r="AB225" s="6"/>
      <c r="AC225" s="6"/>
      <c r="AD225" s="6"/>
      <c r="AE225" s="6">
        <v>1.44</v>
      </c>
      <c r="AF225" s="6"/>
      <c r="AG225" s="6"/>
      <c r="AH225" s="6">
        <v>6.03</v>
      </c>
      <c r="AI225" s="6"/>
      <c r="AJ225" s="6">
        <v>21.4</v>
      </c>
      <c r="AK225" s="6"/>
      <c r="AL225" s="6">
        <v>0.38</v>
      </c>
      <c r="AM225" s="6"/>
      <c r="AO225" s="6">
        <v>32</v>
      </c>
      <c r="AP225" s="6">
        <v>20</v>
      </c>
      <c r="AQ225" s="6"/>
      <c r="AR225" s="6"/>
      <c r="AS225" s="6">
        <v>36</v>
      </c>
      <c r="AT225" s="6"/>
      <c r="AU225" s="6">
        <v>20</v>
      </c>
      <c r="AV225" s="6">
        <v>6.48</v>
      </c>
      <c r="AW225" s="6"/>
      <c r="AX225" s="6">
        <v>596</v>
      </c>
      <c r="AY225" s="6"/>
      <c r="AZ225" s="6">
        <v>0.874</v>
      </c>
      <c r="BA225" s="6">
        <v>3.6</v>
      </c>
      <c r="BB225" s="6">
        <f t="shared" si="32"/>
        <v>5215.5146573946413</v>
      </c>
      <c r="BC225" s="6"/>
      <c r="BD225" s="6"/>
      <c r="BE225" s="6">
        <v>1.96</v>
      </c>
      <c r="BF225" s="6"/>
      <c r="BG225" s="6"/>
      <c r="BH225" s="6">
        <v>33</v>
      </c>
      <c r="BI225" s="6">
        <v>2.69</v>
      </c>
      <c r="BJ225" s="6"/>
      <c r="BK225" s="6">
        <v>208</v>
      </c>
      <c r="BL225" s="6">
        <f t="shared" si="33"/>
        <v>0.16822429906542058</v>
      </c>
      <c r="BN225" s="6">
        <f t="shared" si="34"/>
        <v>2.1306252489048183</v>
      </c>
      <c r="BO225" s="6">
        <v>5.723302398973015</v>
      </c>
      <c r="BP225" s="6">
        <v>5.1734820322180921</v>
      </c>
      <c r="BR225" s="6">
        <v>26.495327102803738</v>
      </c>
    </row>
    <row r="226" spans="1:71" x14ac:dyDescent="0.3">
      <c r="A226" s="205" t="s">
        <v>1190</v>
      </c>
      <c r="B226" s="2" t="s">
        <v>996</v>
      </c>
      <c r="C226" s="1" t="s">
        <v>1186</v>
      </c>
      <c r="D226" s="195">
        <v>13.9</v>
      </c>
      <c r="E226" s="195">
        <v>11</v>
      </c>
      <c r="F226" s="6">
        <v>63.73</v>
      </c>
      <c r="G226" s="6">
        <v>16.670000000000002</v>
      </c>
      <c r="I226" s="6"/>
      <c r="J226" s="6">
        <v>4.05</v>
      </c>
      <c r="K226" s="6">
        <v>0.08</v>
      </c>
      <c r="L226" s="6">
        <v>1.76</v>
      </c>
      <c r="M226" s="6">
        <v>2.61</v>
      </c>
      <c r="N226" s="6">
        <v>3.71</v>
      </c>
      <c r="O226" s="6">
        <v>6.53</v>
      </c>
      <c r="P226" s="6">
        <v>0.72</v>
      </c>
      <c r="Q226" s="6">
        <v>0.13</v>
      </c>
      <c r="R226" s="6">
        <v>0.59</v>
      </c>
      <c r="S226" s="6" t="e">
        <f>F226+P226+G226+#REF!+K226+L226+M226+N226+O226+Q226+R226</f>
        <v>#REF!</v>
      </c>
      <c r="T226" s="6">
        <f t="shared" si="31"/>
        <v>2.3011363636363633</v>
      </c>
      <c r="U226" s="6">
        <v>1194</v>
      </c>
      <c r="V226" s="6"/>
      <c r="W226" s="6"/>
      <c r="X226" s="6">
        <v>22.8</v>
      </c>
      <c r="Y226" s="6">
        <v>12</v>
      </c>
      <c r="Z226" s="6">
        <v>55</v>
      </c>
      <c r="AA226" s="6">
        <v>1.75</v>
      </c>
      <c r="AB226" s="6"/>
      <c r="AC226" s="6"/>
      <c r="AD226" s="6"/>
      <c r="AE226" s="6">
        <v>1.43</v>
      </c>
      <c r="AF226" s="6"/>
      <c r="AG226" s="6"/>
      <c r="AH226" s="6">
        <v>13.76</v>
      </c>
      <c r="AI226" s="6"/>
      <c r="AJ226" s="6">
        <v>10.9</v>
      </c>
      <c r="AK226" s="6"/>
      <c r="AL226" s="6">
        <v>0.25900000000000001</v>
      </c>
      <c r="AM226" s="6"/>
      <c r="AO226" s="6">
        <v>10.8</v>
      </c>
      <c r="AP226" s="6">
        <v>19</v>
      </c>
      <c r="AQ226" s="6"/>
      <c r="AR226" s="6"/>
      <c r="AS226" s="6">
        <v>103</v>
      </c>
      <c r="AT226" s="6"/>
      <c r="AU226" s="6">
        <v>10</v>
      </c>
      <c r="AV226" s="6">
        <v>2.81</v>
      </c>
      <c r="AW226" s="6"/>
      <c r="AX226" s="6">
        <v>425</v>
      </c>
      <c r="AY226" s="6">
        <v>0.24</v>
      </c>
      <c r="AZ226" s="6">
        <v>0.36099999999999999</v>
      </c>
      <c r="BA226" s="6">
        <v>4.92</v>
      </c>
      <c r="BB226" s="6">
        <f t="shared" si="32"/>
        <v>4316.2879923265991</v>
      </c>
      <c r="BC226" s="6"/>
      <c r="BD226" s="6"/>
      <c r="BE226" s="6">
        <v>2.86</v>
      </c>
      <c r="BF226" s="6"/>
      <c r="BG226" s="6"/>
      <c r="BH226" s="6">
        <v>16.5</v>
      </c>
      <c r="BI226" s="6">
        <v>1.66</v>
      </c>
      <c r="BJ226" s="6"/>
      <c r="BK226" s="6">
        <v>537</v>
      </c>
      <c r="BL226" s="6">
        <f t="shared" si="33"/>
        <v>0.4513761467889908</v>
      </c>
      <c r="BN226" s="6">
        <f t="shared" si="34"/>
        <v>2.5025829411089426</v>
      </c>
      <c r="BO226" s="6">
        <v>4.7239316980150825</v>
      </c>
      <c r="BP226" s="6">
        <v>3.8152610441767068</v>
      </c>
      <c r="BR226" s="6">
        <v>109.54128440366972</v>
      </c>
    </row>
    <row r="227" spans="1:71" x14ac:dyDescent="0.3">
      <c r="A227" s="205" t="s">
        <v>1189</v>
      </c>
      <c r="B227" s="2" t="s">
        <v>996</v>
      </c>
      <c r="C227" s="1" t="s">
        <v>1186</v>
      </c>
      <c r="D227" s="195">
        <v>13.9</v>
      </c>
      <c r="E227" s="195">
        <v>11</v>
      </c>
      <c r="F227" s="6">
        <v>66.05</v>
      </c>
      <c r="G227" s="6">
        <v>16.350000000000001</v>
      </c>
      <c r="I227" s="6"/>
      <c r="J227" s="6">
        <v>3.44</v>
      </c>
      <c r="K227" s="6">
        <v>0.06</v>
      </c>
      <c r="L227" s="6">
        <v>2.08</v>
      </c>
      <c r="M227" s="6">
        <v>4.67</v>
      </c>
      <c r="N227" s="6">
        <v>4.13</v>
      </c>
      <c r="O227" s="6">
        <v>2.64</v>
      </c>
      <c r="P227" s="6">
        <v>0.43</v>
      </c>
      <c r="Q227" s="6">
        <v>0.14000000000000001</v>
      </c>
      <c r="R227" s="6">
        <v>0.56999999999999995</v>
      </c>
      <c r="S227" s="6" t="e">
        <f>F227+P227+G227+#REF!+K227+L227+M227+N227+O227+Q227+R227</f>
        <v>#REF!</v>
      </c>
      <c r="T227" s="6">
        <f t="shared" si="31"/>
        <v>1.6538461538461537</v>
      </c>
      <c r="U227" s="6">
        <v>562</v>
      </c>
      <c r="V227" s="6"/>
      <c r="W227" s="6"/>
      <c r="X227" s="6">
        <v>20.22</v>
      </c>
      <c r="Y227" s="6">
        <v>14</v>
      </c>
      <c r="Z227" s="6">
        <v>90</v>
      </c>
      <c r="AA227" s="6">
        <v>0.94</v>
      </c>
      <c r="AB227" s="6"/>
      <c r="AC227" s="6">
        <v>2.04</v>
      </c>
      <c r="AD227" s="6">
        <v>1.1000000000000001</v>
      </c>
      <c r="AE227" s="6">
        <v>0.56999999999999995</v>
      </c>
      <c r="AF227" s="6"/>
      <c r="AG227" s="6">
        <v>2.46</v>
      </c>
      <c r="AH227" s="6"/>
      <c r="AI227" s="6">
        <v>0.41</v>
      </c>
      <c r="AJ227" s="6">
        <v>10</v>
      </c>
      <c r="AK227" s="6"/>
      <c r="AL227" s="6">
        <v>0.13</v>
      </c>
      <c r="AM227" s="6"/>
      <c r="AN227" s="6">
        <v>8.1999999999999993</v>
      </c>
      <c r="AO227" s="6">
        <v>9.58</v>
      </c>
      <c r="AP227" s="6">
        <v>19</v>
      </c>
      <c r="AQ227" s="6">
        <v>2.7</v>
      </c>
      <c r="AR227" s="6">
        <v>2.5299999999999998</v>
      </c>
      <c r="AS227" s="6">
        <v>37</v>
      </c>
      <c r="AT227" s="6"/>
      <c r="AU227" s="6">
        <v>10</v>
      </c>
      <c r="AV227" s="6">
        <v>2.13</v>
      </c>
      <c r="AW227" s="6"/>
      <c r="AX227" s="6">
        <v>463.3</v>
      </c>
      <c r="AY227" s="6">
        <v>0.92</v>
      </c>
      <c r="AZ227" s="6">
        <v>0.36</v>
      </c>
      <c r="BA227" s="6">
        <v>2.87</v>
      </c>
      <c r="BB227" s="6">
        <f t="shared" si="32"/>
        <v>2577.7831065283858</v>
      </c>
      <c r="BC227" s="6"/>
      <c r="BD227" s="6">
        <v>0.16</v>
      </c>
      <c r="BE227" s="6">
        <v>1.04</v>
      </c>
      <c r="BF227" s="6"/>
      <c r="BG227" s="6"/>
      <c r="BH227" s="6"/>
      <c r="BI227" s="6">
        <v>0.98</v>
      </c>
      <c r="BJ227" s="6"/>
      <c r="BK227" s="6"/>
      <c r="BL227" s="6">
        <f t="shared" si="33"/>
        <v>0.28700000000000003</v>
      </c>
      <c r="BM227" s="6">
        <f>AC227/BI227/1.49</f>
        <v>1.3970688946719627</v>
      </c>
      <c r="BN227" s="6">
        <f t="shared" si="34"/>
        <v>3.0289262456459185</v>
      </c>
      <c r="BO227" s="6">
        <v>7.3410659227719872</v>
      </c>
      <c r="BP227" s="6">
        <v>5.7312925170068025</v>
      </c>
      <c r="BQ227" s="6">
        <v>0.75948484497355095</v>
      </c>
      <c r="BR227" s="6">
        <v>56.2</v>
      </c>
      <c r="BS227" s="6">
        <v>0.82</v>
      </c>
    </row>
    <row r="228" spans="1:71" x14ac:dyDescent="0.3">
      <c r="A228" s="205" t="s">
        <v>1188</v>
      </c>
      <c r="B228" s="2" t="s">
        <v>1187</v>
      </c>
      <c r="C228" s="1" t="s">
        <v>1186</v>
      </c>
      <c r="D228" s="195">
        <v>13.9</v>
      </c>
      <c r="E228" s="195">
        <v>2</v>
      </c>
      <c r="F228" s="6">
        <v>75.77</v>
      </c>
      <c r="G228" s="6">
        <v>12.55</v>
      </c>
      <c r="I228" s="6"/>
      <c r="J228" s="6">
        <v>1.1399999999999999</v>
      </c>
      <c r="K228" s="6">
        <v>7.0000000000000007E-2</v>
      </c>
      <c r="L228" s="6">
        <v>0.28999999999999998</v>
      </c>
      <c r="M228" s="6">
        <v>0.49</v>
      </c>
      <c r="N228" s="6">
        <v>2.62</v>
      </c>
      <c r="O228" s="6">
        <v>6.05</v>
      </c>
      <c r="P228" s="6">
        <v>0.1</v>
      </c>
      <c r="Q228" s="6">
        <v>0.15</v>
      </c>
      <c r="R228" s="6"/>
      <c r="S228" s="6" t="e">
        <f>F228+P228+G228+#REF!+K228+L228+M228+N228+O228+Q228+R228</f>
        <v>#REF!</v>
      </c>
      <c r="T228" s="6">
        <f t="shared" si="31"/>
        <v>3.9310344827586206</v>
      </c>
      <c r="U228" s="6">
        <v>100</v>
      </c>
      <c r="V228" s="6"/>
      <c r="W228" s="6"/>
      <c r="X228" s="6">
        <v>40.5</v>
      </c>
      <c r="Y228" s="6">
        <v>1</v>
      </c>
      <c r="Z228" s="6">
        <v>45</v>
      </c>
      <c r="AA228" s="6">
        <v>0.68</v>
      </c>
      <c r="AB228" s="6"/>
      <c r="AC228" s="6">
        <v>2.25</v>
      </c>
      <c r="AD228" s="6">
        <v>1.21</v>
      </c>
      <c r="AE228" s="6">
        <v>0.22</v>
      </c>
      <c r="AF228" s="6"/>
      <c r="AG228" s="6">
        <v>2.5</v>
      </c>
      <c r="AH228" s="6">
        <v>5.25</v>
      </c>
      <c r="AI228" s="6">
        <v>0.45700000000000002</v>
      </c>
      <c r="AJ228" s="6">
        <v>19.5</v>
      </c>
      <c r="AK228" s="6"/>
      <c r="AL228" s="6">
        <v>0.18</v>
      </c>
      <c r="AM228" s="6"/>
      <c r="AO228" s="6">
        <v>13.3</v>
      </c>
      <c r="AP228" s="6">
        <v>6</v>
      </c>
      <c r="AQ228" s="6"/>
      <c r="AR228" s="6">
        <v>4.5</v>
      </c>
      <c r="AS228" s="6">
        <v>124</v>
      </c>
      <c r="AT228" s="6"/>
      <c r="AU228" s="6">
        <v>0.7</v>
      </c>
      <c r="AV228" s="6">
        <v>2.2400000000000002</v>
      </c>
      <c r="AW228" s="6"/>
      <c r="AX228" s="6">
        <v>109</v>
      </c>
      <c r="AY228" s="6">
        <v>0.27</v>
      </c>
      <c r="AZ228" s="6">
        <v>0.38</v>
      </c>
      <c r="BA228" s="6">
        <v>14.27</v>
      </c>
      <c r="BB228" s="6">
        <f t="shared" si="32"/>
        <v>599.48444337869432</v>
      </c>
      <c r="BC228" s="6"/>
      <c r="BD228" s="6">
        <v>0.16700000000000001</v>
      </c>
      <c r="BE228" s="6">
        <v>4.09</v>
      </c>
      <c r="BF228" s="6"/>
      <c r="BG228" s="6"/>
      <c r="BH228" s="6">
        <v>13</v>
      </c>
      <c r="BI228" s="6">
        <v>1.08</v>
      </c>
      <c r="BJ228" s="6"/>
      <c r="BK228" s="6">
        <v>120</v>
      </c>
      <c r="BL228" s="6">
        <f t="shared" si="33"/>
        <v>0.73179487179487179</v>
      </c>
      <c r="BM228" s="6">
        <f>AC228/BI228/1.49</f>
        <v>1.3982102908277403</v>
      </c>
      <c r="BN228" s="6">
        <f t="shared" si="34"/>
        <v>5.6163594470046077</v>
      </c>
      <c r="BO228" s="6">
        <v>12.98960831334932</v>
      </c>
      <c r="BP228" s="6">
        <v>10.416666666666666</v>
      </c>
      <c r="BQ228" s="6">
        <v>0.28355040970476736</v>
      </c>
      <c r="BR228" s="6">
        <v>5.1282051282051286</v>
      </c>
    </row>
    <row r="229" spans="1:71" x14ac:dyDescent="0.3">
      <c r="A229" s="4" t="s">
        <v>1185</v>
      </c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</row>
    <row r="230" spans="1:71" x14ac:dyDescent="0.3">
      <c r="A230" s="204">
        <v>40916</v>
      </c>
      <c r="B230" s="2" t="s">
        <v>848</v>
      </c>
      <c r="C230" s="1" t="s">
        <v>1184</v>
      </c>
      <c r="D230" s="195">
        <v>28.3</v>
      </c>
      <c r="E230" s="195">
        <v>7.1</v>
      </c>
      <c r="F230" s="116">
        <v>54.97</v>
      </c>
      <c r="G230" s="116">
        <v>17.23</v>
      </c>
      <c r="H230" s="116">
        <v>2.65</v>
      </c>
      <c r="I230" s="116">
        <v>5.9</v>
      </c>
      <c r="J230" s="6">
        <f t="shared" ref="J230:J248" si="35">SUM(I230+(0.8998*H230))</f>
        <v>8.2844700000000007</v>
      </c>
      <c r="K230" s="116">
        <v>0.19</v>
      </c>
      <c r="L230" s="116">
        <v>3.68</v>
      </c>
      <c r="M230" s="116">
        <v>8.5299999999999994</v>
      </c>
      <c r="N230" s="116">
        <v>2.72</v>
      </c>
      <c r="O230" s="116">
        <v>0.64</v>
      </c>
      <c r="P230" s="116">
        <v>0.91</v>
      </c>
      <c r="Q230" s="116">
        <v>0.12</v>
      </c>
      <c r="R230" s="116">
        <v>2.13</v>
      </c>
      <c r="S230" s="6">
        <f t="shared" ref="S230:S248" si="36">F230+P230+G230+J230+K230+L230+M230+N230+O230+Q230+R230</f>
        <v>99.404470000000003</v>
      </c>
      <c r="T230" s="6">
        <f t="shared" ref="T230:T248" si="37">H230/L230</f>
        <v>0.72010869565217384</v>
      </c>
      <c r="U230" s="116">
        <v>245</v>
      </c>
      <c r="V230" s="116"/>
      <c r="W230" s="116"/>
      <c r="X230" s="116">
        <v>9</v>
      </c>
      <c r="Y230" s="116">
        <v>3</v>
      </c>
      <c r="Z230" s="116">
        <v>5</v>
      </c>
      <c r="AA230" s="116"/>
      <c r="AB230" s="116">
        <v>81</v>
      </c>
      <c r="AC230" s="116"/>
      <c r="AD230" s="116"/>
      <c r="AE230" s="116"/>
      <c r="AF230" s="116">
        <v>16.600000000000001</v>
      </c>
      <c r="AG230" s="116"/>
      <c r="AH230" s="116"/>
      <c r="AI230" s="116"/>
      <c r="AJ230" s="116">
        <v>3</v>
      </c>
      <c r="AK230" s="116"/>
      <c r="AL230" s="116"/>
      <c r="AM230" s="116"/>
      <c r="AN230" s="116">
        <v>0.5</v>
      </c>
      <c r="AO230" s="116">
        <v>8</v>
      </c>
      <c r="AP230" s="116">
        <v>3</v>
      </c>
      <c r="AQ230" s="116">
        <v>5</v>
      </c>
      <c r="AR230" s="116"/>
      <c r="AS230" s="116">
        <v>7.5</v>
      </c>
      <c r="AT230" s="116"/>
      <c r="AU230" s="116">
        <v>39</v>
      </c>
      <c r="AV230" s="116"/>
      <c r="AW230" s="6"/>
      <c r="AX230" s="116">
        <v>338</v>
      </c>
      <c r="AY230" s="116"/>
      <c r="AZ230" s="116"/>
      <c r="BA230" s="116">
        <v>0.6</v>
      </c>
      <c r="BB230" s="6">
        <f t="shared" ref="BB230:BB248" si="38">SUM((P230/1.6681)*10000)</f>
        <v>5455.308434746119</v>
      </c>
      <c r="BC230" s="116"/>
      <c r="BD230" s="116"/>
      <c r="BE230" s="116">
        <v>0.2</v>
      </c>
      <c r="BF230" s="116">
        <v>233</v>
      </c>
      <c r="BG230" s="116"/>
      <c r="BH230" s="116">
        <v>20</v>
      </c>
      <c r="BI230" s="116"/>
      <c r="BJ230" s="116">
        <v>85</v>
      </c>
      <c r="BK230" s="116">
        <v>47</v>
      </c>
      <c r="BL230" s="6">
        <f t="shared" ref="BL230:BL248" si="39">BA230/AJ230</f>
        <v>0.19999999999999998</v>
      </c>
      <c r="BR230" s="6">
        <v>81.666666666666671</v>
      </c>
      <c r="BS230" s="6">
        <v>0.16666666666666666</v>
      </c>
    </row>
    <row r="231" spans="1:71" x14ac:dyDescent="0.3">
      <c r="A231" s="204">
        <v>40918</v>
      </c>
      <c r="B231" s="2" t="s">
        <v>848</v>
      </c>
      <c r="C231" s="1" t="s">
        <v>1184</v>
      </c>
      <c r="D231" s="195">
        <v>28.3</v>
      </c>
      <c r="E231" s="195">
        <v>6.2</v>
      </c>
      <c r="F231" s="116">
        <v>57.02</v>
      </c>
      <c r="G231" s="116">
        <v>17.329999999999998</v>
      </c>
      <c r="H231" s="116">
        <v>4.24</v>
      </c>
      <c r="I231" s="116">
        <v>3.87</v>
      </c>
      <c r="J231" s="6">
        <f t="shared" si="35"/>
        <v>7.6851520000000004</v>
      </c>
      <c r="K231" s="116">
        <v>0.16</v>
      </c>
      <c r="L231" s="116">
        <v>3.4</v>
      </c>
      <c r="M231" s="116">
        <v>7.87</v>
      </c>
      <c r="N231" s="116">
        <v>2.84</v>
      </c>
      <c r="O231" s="116">
        <v>0.66</v>
      </c>
      <c r="P231" s="116">
        <v>0.81</v>
      </c>
      <c r="Q231" s="116">
        <v>0.11</v>
      </c>
      <c r="R231" s="116">
        <v>1.69</v>
      </c>
      <c r="S231" s="6">
        <f t="shared" si="36"/>
        <v>99.575152000000003</v>
      </c>
      <c r="T231" s="6">
        <f t="shared" si="37"/>
        <v>1.2470588235294118</v>
      </c>
      <c r="U231" s="116">
        <v>280</v>
      </c>
      <c r="V231" s="116"/>
      <c r="W231" s="116"/>
      <c r="X231" s="116">
        <v>10.199999999999999</v>
      </c>
      <c r="Y231" s="116">
        <v>9</v>
      </c>
      <c r="Z231" s="116">
        <v>3</v>
      </c>
      <c r="AA231" s="116">
        <v>0.11</v>
      </c>
      <c r="AB231" s="116">
        <v>56</v>
      </c>
      <c r="AC231" s="116"/>
      <c r="AD231" s="116"/>
      <c r="AE231" s="116">
        <v>0.92</v>
      </c>
      <c r="AF231" s="116">
        <v>16.2</v>
      </c>
      <c r="AG231" s="116">
        <v>2.9</v>
      </c>
      <c r="AH231" s="116">
        <v>1.1000000000000001</v>
      </c>
      <c r="AI231" s="116">
        <v>0.8</v>
      </c>
      <c r="AJ231" s="116">
        <v>3.7</v>
      </c>
      <c r="AK231" s="116"/>
      <c r="AL231" s="116">
        <v>0.36</v>
      </c>
      <c r="AM231" s="116"/>
      <c r="AN231" s="116">
        <v>1.5</v>
      </c>
      <c r="AO231" s="116">
        <v>8.5</v>
      </c>
      <c r="AP231" s="116">
        <v>4</v>
      </c>
      <c r="AQ231" s="116">
        <v>7</v>
      </c>
      <c r="AR231" s="116"/>
      <c r="AS231" s="116">
        <v>8.5</v>
      </c>
      <c r="AT231" s="116"/>
      <c r="AU231" s="116">
        <v>27</v>
      </c>
      <c r="AV231" s="116"/>
      <c r="AW231" s="6"/>
      <c r="AX231" s="116">
        <v>325</v>
      </c>
      <c r="AY231" s="116">
        <v>0.4</v>
      </c>
      <c r="AZ231" s="116"/>
      <c r="BA231" s="116">
        <v>0.3</v>
      </c>
      <c r="BB231" s="6">
        <f t="shared" si="38"/>
        <v>4855.8239913674242</v>
      </c>
      <c r="BC231" s="116"/>
      <c r="BD231" s="116"/>
      <c r="BE231" s="116">
        <v>0.4</v>
      </c>
      <c r="BF231" s="116">
        <v>198</v>
      </c>
      <c r="BG231" s="116"/>
      <c r="BH231" s="116">
        <v>21</v>
      </c>
      <c r="BI231" s="116">
        <v>2.2000000000000002</v>
      </c>
      <c r="BJ231" s="116">
        <v>57</v>
      </c>
      <c r="BK231" s="116">
        <v>59</v>
      </c>
      <c r="BL231" s="6">
        <f t="shared" si="39"/>
        <v>8.1081081081081072E-2</v>
      </c>
      <c r="BO231" s="6">
        <v>1.209941137998692</v>
      </c>
      <c r="BP231" s="6">
        <v>1.2878787878787876</v>
      </c>
      <c r="BR231" s="6">
        <v>75.675675675675677</v>
      </c>
      <c r="BS231" s="6">
        <v>0.40540540540540537</v>
      </c>
    </row>
    <row r="232" spans="1:71" x14ac:dyDescent="0.3">
      <c r="A232" s="204">
        <v>40920</v>
      </c>
      <c r="B232" s="2" t="s">
        <v>848</v>
      </c>
      <c r="C232" s="1" t="s">
        <v>1184</v>
      </c>
      <c r="D232" s="195">
        <v>28.3</v>
      </c>
      <c r="E232" s="195">
        <v>5.9</v>
      </c>
      <c r="F232" s="116">
        <v>61.04</v>
      </c>
      <c r="G232" s="116">
        <v>16.03</v>
      </c>
      <c r="H232" s="116">
        <v>2.83</v>
      </c>
      <c r="I232" s="116">
        <v>3.61</v>
      </c>
      <c r="J232" s="6">
        <f t="shared" si="35"/>
        <v>6.156434</v>
      </c>
      <c r="K232" s="116">
        <v>0.14000000000000001</v>
      </c>
      <c r="L232" s="116">
        <v>2.69</v>
      </c>
      <c r="M232" s="116">
        <v>6.4</v>
      </c>
      <c r="N232" s="116">
        <v>3.17</v>
      </c>
      <c r="O232" s="116">
        <v>1.42</v>
      </c>
      <c r="P232" s="116">
        <v>0.68</v>
      </c>
      <c r="Q232" s="116">
        <v>0.12</v>
      </c>
      <c r="R232" s="116">
        <v>1.64</v>
      </c>
      <c r="S232" s="6">
        <f t="shared" si="36"/>
        <v>99.486434000000017</v>
      </c>
      <c r="T232" s="6">
        <f t="shared" si="37"/>
        <v>1.0520446096654275</v>
      </c>
      <c r="U232" s="116">
        <v>310</v>
      </c>
      <c r="V232" s="116"/>
      <c r="W232" s="116"/>
      <c r="X232" s="116">
        <v>18.5</v>
      </c>
      <c r="Y232" s="116">
        <v>25</v>
      </c>
      <c r="Z232" s="116">
        <v>8</v>
      </c>
      <c r="AA232" s="116">
        <v>0.43</v>
      </c>
      <c r="AB232" s="116">
        <v>21</v>
      </c>
      <c r="AC232" s="116"/>
      <c r="AD232" s="116"/>
      <c r="AE232" s="116">
        <v>0.97</v>
      </c>
      <c r="AF232" s="116">
        <v>14.6</v>
      </c>
      <c r="AG232" s="116">
        <v>3.7</v>
      </c>
      <c r="AH232" s="116">
        <v>2.7</v>
      </c>
      <c r="AI232" s="116">
        <v>1.1000000000000001</v>
      </c>
      <c r="AJ232" s="116">
        <v>7.1</v>
      </c>
      <c r="AK232" s="116"/>
      <c r="AL232" s="116">
        <v>0.43</v>
      </c>
      <c r="AM232" s="116"/>
      <c r="AN232" s="116">
        <v>1.5</v>
      </c>
      <c r="AO232" s="116">
        <v>12.5</v>
      </c>
      <c r="AP232" s="116">
        <v>6</v>
      </c>
      <c r="AQ232" s="116">
        <v>4</v>
      </c>
      <c r="AR232" s="116"/>
      <c r="AS232" s="116">
        <v>19.5</v>
      </c>
      <c r="AT232" s="116"/>
      <c r="AU232" s="116">
        <v>19</v>
      </c>
      <c r="AV232" s="116"/>
      <c r="AW232" s="6"/>
      <c r="AX232" s="116">
        <v>296</v>
      </c>
      <c r="AY232" s="116">
        <v>0.7</v>
      </c>
      <c r="AZ232" s="116"/>
      <c r="BA232" s="116">
        <v>1.2</v>
      </c>
      <c r="BB232" s="6">
        <f t="shared" si="38"/>
        <v>4076.4942149751223</v>
      </c>
      <c r="BC232" s="116"/>
      <c r="BD232" s="116"/>
      <c r="BE232" s="116">
        <v>0.6</v>
      </c>
      <c r="BF232" s="116">
        <v>140</v>
      </c>
      <c r="BG232" s="116"/>
      <c r="BH232" s="116">
        <v>23</v>
      </c>
      <c r="BI232" s="116">
        <v>2.6</v>
      </c>
      <c r="BJ232" s="116">
        <v>54</v>
      </c>
      <c r="BK232" s="116">
        <v>98</v>
      </c>
      <c r="BL232" s="6">
        <f t="shared" si="39"/>
        <v>0.16901408450704225</v>
      </c>
      <c r="BO232" s="6">
        <v>1.9645821804095185</v>
      </c>
      <c r="BP232" s="6">
        <v>1.9764957264957264</v>
      </c>
      <c r="BR232" s="6">
        <v>43.661971830985919</v>
      </c>
      <c r="BS232" s="6">
        <v>0.21126760563380284</v>
      </c>
    </row>
    <row r="233" spans="1:71" x14ac:dyDescent="0.3">
      <c r="A233" s="204">
        <v>40922</v>
      </c>
      <c r="B233" s="2" t="s">
        <v>996</v>
      </c>
      <c r="C233" s="1" t="s">
        <v>1184</v>
      </c>
      <c r="D233" s="195">
        <v>28.3</v>
      </c>
      <c r="E233" s="195">
        <v>6.8</v>
      </c>
      <c r="F233" s="116">
        <v>64.52</v>
      </c>
      <c r="G233" s="116">
        <v>15.35</v>
      </c>
      <c r="H233" s="116">
        <v>2.2400000000000002</v>
      </c>
      <c r="I233" s="116">
        <v>3.51</v>
      </c>
      <c r="J233" s="6">
        <f t="shared" si="35"/>
        <v>5.5255520000000002</v>
      </c>
      <c r="K233" s="116">
        <v>0.13</v>
      </c>
      <c r="L233" s="116">
        <v>2.09</v>
      </c>
      <c r="M233" s="116">
        <v>5.43</v>
      </c>
      <c r="N233" s="116">
        <v>3.51</v>
      </c>
      <c r="O233" s="116">
        <v>1.46</v>
      </c>
      <c r="P233" s="116">
        <v>0.66</v>
      </c>
      <c r="Q233" s="116">
        <v>0.11</v>
      </c>
      <c r="R233" s="116">
        <v>1.06</v>
      </c>
      <c r="S233" s="6">
        <f t="shared" si="36"/>
        <v>99.845551999999984</v>
      </c>
      <c r="T233" s="6">
        <f t="shared" si="37"/>
        <v>1.0717703349282299</v>
      </c>
      <c r="U233" s="116">
        <v>255</v>
      </c>
      <c r="V233" s="116"/>
      <c r="W233" s="116"/>
      <c r="X233" s="116">
        <v>17.2</v>
      </c>
      <c r="Y233" s="116">
        <v>69</v>
      </c>
      <c r="Z233" s="116">
        <v>2</v>
      </c>
      <c r="AA233" s="116">
        <v>0.9</v>
      </c>
      <c r="AB233" s="116">
        <v>38</v>
      </c>
      <c r="AC233" s="116"/>
      <c r="AD233" s="116"/>
      <c r="AE233" s="116">
        <v>1.03</v>
      </c>
      <c r="AF233" s="116">
        <v>14.6</v>
      </c>
      <c r="AG233" s="116">
        <v>4.5999999999999996</v>
      </c>
      <c r="AH233" s="116">
        <v>3.1</v>
      </c>
      <c r="AI233" s="116">
        <v>1.2</v>
      </c>
      <c r="AJ233" s="116">
        <v>6.5</v>
      </c>
      <c r="AK233" s="116"/>
      <c r="AL233" s="116">
        <v>0.52</v>
      </c>
      <c r="AM233" s="116"/>
      <c r="AN233" s="116">
        <v>1.5</v>
      </c>
      <c r="AO233" s="116">
        <v>12.8</v>
      </c>
      <c r="AP233" s="116">
        <v>4</v>
      </c>
      <c r="AQ233" s="116">
        <v>5</v>
      </c>
      <c r="AR233" s="116"/>
      <c r="AS233" s="116">
        <v>20</v>
      </c>
      <c r="AT233" s="116"/>
      <c r="AU233" s="116">
        <v>21</v>
      </c>
      <c r="AV233" s="116"/>
      <c r="AW233" s="6"/>
      <c r="AX233" s="116">
        <v>252</v>
      </c>
      <c r="AY233" s="116">
        <v>0.4</v>
      </c>
      <c r="AZ233" s="116"/>
      <c r="BA233" s="116">
        <v>0.6</v>
      </c>
      <c r="BB233" s="6">
        <f t="shared" si="38"/>
        <v>3956.597326299383</v>
      </c>
      <c r="BC233" s="116"/>
      <c r="BD233" s="116"/>
      <c r="BE233" s="116">
        <v>0.4</v>
      </c>
      <c r="BF233" s="116">
        <v>114</v>
      </c>
      <c r="BG233" s="116"/>
      <c r="BH233" s="116">
        <v>20</v>
      </c>
      <c r="BI233" s="116">
        <v>3.2</v>
      </c>
      <c r="BJ233" s="116">
        <v>57</v>
      </c>
      <c r="BK233" s="116">
        <v>118</v>
      </c>
      <c r="BL233" s="6">
        <f t="shared" si="39"/>
        <v>9.2307692307692299E-2</v>
      </c>
      <c r="BO233" s="6">
        <v>1.4613309352517987</v>
      </c>
      <c r="BP233" s="6">
        <v>1.4930555555555554</v>
      </c>
      <c r="BR233" s="6">
        <v>39.230769230769234</v>
      </c>
      <c r="BS233" s="6">
        <v>0.23076923076923078</v>
      </c>
    </row>
    <row r="234" spans="1:71" x14ac:dyDescent="0.3">
      <c r="A234" s="204">
        <v>40924</v>
      </c>
      <c r="B234" s="2" t="s">
        <v>996</v>
      </c>
      <c r="C234" s="1" t="s">
        <v>1184</v>
      </c>
      <c r="D234" s="195">
        <v>28.3</v>
      </c>
      <c r="E234" s="195">
        <v>6.8</v>
      </c>
      <c r="F234" s="116">
        <v>64.349999999999994</v>
      </c>
      <c r="G234" s="116">
        <v>15.16</v>
      </c>
      <c r="H234" s="116">
        <v>2.14</v>
      </c>
      <c r="I234" s="116">
        <v>3.62</v>
      </c>
      <c r="J234" s="6">
        <f t="shared" si="35"/>
        <v>5.5455719999999999</v>
      </c>
      <c r="K234" s="116">
        <v>0.13</v>
      </c>
      <c r="L234" s="116">
        <v>2.17</v>
      </c>
      <c r="M234" s="116">
        <v>5.3</v>
      </c>
      <c r="N234" s="116">
        <v>3.74</v>
      </c>
      <c r="O234" s="116">
        <v>1.0900000000000001</v>
      </c>
      <c r="P234" s="116">
        <v>0.65</v>
      </c>
      <c r="Q234" s="116">
        <v>0.11</v>
      </c>
      <c r="R234" s="116">
        <v>1.41</v>
      </c>
      <c r="S234" s="6">
        <f t="shared" si="36"/>
        <v>99.655571999999978</v>
      </c>
      <c r="T234" s="6">
        <f t="shared" si="37"/>
        <v>0.98617511520737333</v>
      </c>
      <c r="U234" s="116">
        <v>300</v>
      </c>
      <c r="V234" s="116"/>
      <c r="W234" s="116"/>
      <c r="X234" s="116">
        <v>19</v>
      </c>
      <c r="Y234" s="116">
        <v>16</v>
      </c>
      <c r="Z234" s="116">
        <v>3</v>
      </c>
      <c r="AA234" s="116"/>
      <c r="AB234" s="116">
        <v>96</v>
      </c>
      <c r="AC234" s="116"/>
      <c r="AD234" s="116"/>
      <c r="AE234" s="116"/>
      <c r="AF234" s="116">
        <v>15</v>
      </c>
      <c r="AG234" s="116"/>
      <c r="AH234" s="116"/>
      <c r="AI234" s="116"/>
      <c r="AJ234" s="116">
        <v>6</v>
      </c>
      <c r="AK234" s="116"/>
      <c r="AL234" s="116"/>
      <c r="AM234" s="116"/>
      <c r="AN234" s="116">
        <v>1</v>
      </c>
      <c r="AO234" s="116">
        <v>12</v>
      </c>
      <c r="AP234" s="116">
        <v>3</v>
      </c>
      <c r="AQ234" s="116">
        <v>6</v>
      </c>
      <c r="AR234" s="116"/>
      <c r="AS234" s="116">
        <v>13.5</v>
      </c>
      <c r="AT234" s="116"/>
      <c r="AU234" s="116">
        <v>24</v>
      </c>
      <c r="AV234" s="116"/>
      <c r="AW234" s="6"/>
      <c r="AX234" s="116">
        <v>175</v>
      </c>
      <c r="AY234" s="116"/>
      <c r="AZ234" s="116"/>
      <c r="BA234" s="116">
        <v>1.2</v>
      </c>
      <c r="BB234" s="6">
        <f t="shared" si="38"/>
        <v>3896.6488819615138</v>
      </c>
      <c r="BC234" s="116"/>
      <c r="BD234" s="116"/>
      <c r="BE234" s="116">
        <v>0.6</v>
      </c>
      <c r="BF234" s="116">
        <v>118</v>
      </c>
      <c r="BG234" s="116"/>
      <c r="BH234" s="116">
        <v>20</v>
      </c>
      <c r="BI234" s="116"/>
      <c r="BJ234" s="116">
        <v>49</v>
      </c>
      <c r="BK234" s="116">
        <v>86</v>
      </c>
      <c r="BL234" s="6">
        <f t="shared" si="39"/>
        <v>0.19999999999999998</v>
      </c>
      <c r="BR234" s="6">
        <v>50</v>
      </c>
      <c r="BS234" s="6">
        <v>0.16666666666666666</v>
      </c>
    </row>
    <row r="235" spans="1:71" x14ac:dyDescent="0.3">
      <c r="A235" s="204">
        <v>40929</v>
      </c>
      <c r="B235" s="2" t="s">
        <v>848</v>
      </c>
      <c r="C235" s="1" t="s">
        <v>1184</v>
      </c>
      <c r="D235" s="195">
        <v>28.3</v>
      </c>
      <c r="E235" s="195">
        <v>5.9</v>
      </c>
      <c r="F235" s="116">
        <v>55.36</v>
      </c>
      <c r="G235" s="116">
        <v>16.649999999999999</v>
      </c>
      <c r="H235" s="116">
        <v>3.46</v>
      </c>
      <c r="I235" s="116">
        <v>5.81</v>
      </c>
      <c r="J235" s="6">
        <f t="shared" si="35"/>
        <v>8.9233079999999987</v>
      </c>
      <c r="K235" s="116">
        <v>0.25</v>
      </c>
      <c r="L235" s="116">
        <v>3.96</v>
      </c>
      <c r="M235" s="116">
        <v>8.1199999999999992</v>
      </c>
      <c r="N235" s="116">
        <v>3.81</v>
      </c>
      <c r="O235" s="116">
        <v>0.78</v>
      </c>
      <c r="P235" s="116">
        <v>0.8</v>
      </c>
      <c r="Q235" s="116">
        <v>0.1</v>
      </c>
      <c r="R235" s="116">
        <v>0.83</v>
      </c>
      <c r="S235" s="6">
        <f t="shared" si="36"/>
        <v>99.583307999999988</v>
      </c>
      <c r="T235" s="6">
        <f t="shared" si="37"/>
        <v>0.8737373737373737</v>
      </c>
      <c r="U235" s="116">
        <v>185</v>
      </c>
      <c r="V235" s="116"/>
      <c r="W235" s="116"/>
      <c r="X235" s="116">
        <v>15</v>
      </c>
      <c r="Y235" s="116">
        <v>18</v>
      </c>
      <c r="Z235" s="116">
        <v>5</v>
      </c>
      <c r="AA235" s="116"/>
      <c r="AB235" s="116">
        <v>66</v>
      </c>
      <c r="AC235" s="116"/>
      <c r="AD235" s="116"/>
      <c r="AE235" s="116"/>
      <c r="AF235" s="116">
        <v>16.399999999999999</v>
      </c>
      <c r="AG235" s="116"/>
      <c r="AH235" s="116"/>
      <c r="AI235" s="116"/>
      <c r="AJ235" s="116">
        <v>5</v>
      </c>
      <c r="AK235" s="116"/>
      <c r="AL235" s="116"/>
      <c r="AM235" s="116"/>
      <c r="AN235" s="116">
        <v>1.5</v>
      </c>
      <c r="AO235" s="116">
        <v>11</v>
      </c>
      <c r="AP235" s="116">
        <v>4</v>
      </c>
      <c r="AQ235" s="116">
        <v>7</v>
      </c>
      <c r="AR235" s="116"/>
      <c r="AS235" s="116">
        <v>7</v>
      </c>
      <c r="AT235" s="116"/>
      <c r="AU235" s="116">
        <v>40</v>
      </c>
      <c r="AV235" s="116"/>
      <c r="AW235" s="6"/>
      <c r="AX235" s="116">
        <v>277</v>
      </c>
      <c r="AY235" s="116"/>
      <c r="AZ235" s="116"/>
      <c r="BA235" s="116">
        <v>0.4</v>
      </c>
      <c r="BB235" s="6">
        <f t="shared" si="38"/>
        <v>4795.8755470295546</v>
      </c>
      <c r="BC235" s="116"/>
      <c r="BD235" s="116"/>
      <c r="BE235" s="116">
        <v>0.2</v>
      </c>
      <c r="BF235" s="116">
        <v>244</v>
      </c>
      <c r="BG235" s="116"/>
      <c r="BH235" s="116">
        <v>31</v>
      </c>
      <c r="BI235" s="116"/>
      <c r="BJ235" s="116">
        <v>134</v>
      </c>
      <c r="BK235" s="116">
        <v>45</v>
      </c>
      <c r="BL235" s="6">
        <f t="shared" si="39"/>
        <v>0.08</v>
      </c>
      <c r="BR235" s="6">
        <v>37</v>
      </c>
      <c r="BS235" s="6">
        <v>0.3</v>
      </c>
    </row>
    <row r="236" spans="1:71" x14ac:dyDescent="0.3">
      <c r="A236" s="204">
        <v>40930</v>
      </c>
      <c r="B236" s="2" t="s">
        <v>996</v>
      </c>
      <c r="C236" s="1" t="s">
        <v>1184</v>
      </c>
      <c r="D236" s="195">
        <v>28.3</v>
      </c>
      <c r="E236" s="195">
        <v>4.9000000000000004</v>
      </c>
      <c r="F236" s="116">
        <v>68.819999999999993</v>
      </c>
      <c r="G236" s="116">
        <v>14.42</v>
      </c>
      <c r="H236" s="116">
        <v>1.83</v>
      </c>
      <c r="I236" s="116">
        <v>2.21</v>
      </c>
      <c r="J236" s="6">
        <f t="shared" si="35"/>
        <v>3.8566340000000001</v>
      </c>
      <c r="K236" s="116">
        <v>0.11</v>
      </c>
      <c r="L236" s="116">
        <v>1.2</v>
      </c>
      <c r="M236" s="116">
        <v>3.73</v>
      </c>
      <c r="N236" s="116">
        <v>4.33</v>
      </c>
      <c r="O236" s="116">
        <v>1.24</v>
      </c>
      <c r="P236" s="116">
        <v>0.49</v>
      </c>
      <c r="Q236" s="116">
        <v>0.09</v>
      </c>
      <c r="R236" s="116">
        <v>1.17</v>
      </c>
      <c r="S236" s="6">
        <f t="shared" si="36"/>
        <v>99.456633999999994</v>
      </c>
      <c r="T236" s="6">
        <f t="shared" si="37"/>
        <v>1.5250000000000001</v>
      </c>
      <c r="U236" s="116">
        <v>145</v>
      </c>
      <c r="V236" s="116"/>
      <c r="W236" s="116"/>
      <c r="X236" s="116">
        <v>18.2</v>
      </c>
      <c r="Y236" s="116">
        <v>6</v>
      </c>
      <c r="Z236" s="116">
        <v>2</v>
      </c>
      <c r="AA236" s="116">
        <v>0.09</v>
      </c>
      <c r="AB236" s="116">
        <v>11</v>
      </c>
      <c r="AC236" s="116"/>
      <c r="AD236" s="116"/>
      <c r="AE236" s="116">
        <v>1.1299999999999999</v>
      </c>
      <c r="AF236" s="116">
        <v>14.2</v>
      </c>
      <c r="AG236" s="116">
        <v>4.8</v>
      </c>
      <c r="AH236" s="116">
        <v>3.8</v>
      </c>
      <c r="AI236" s="116">
        <v>1.3</v>
      </c>
      <c r="AJ236" s="116">
        <v>7.2</v>
      </c>
      <c r="AK236" s="116"/>
      <c r="AL236" s="116">
        <v>0.66</v>
      </c>
      <c r="AM236" s="116"/>
      <c r="AN236" s="116">
        <v>1.5</v>
      </c>
      <c r="AO236" s="116">
        <v>14</v>
      </c>
      <c r="AP236" s="116">
        <v>1</v>
      </c>
      <c r="AQ236" s="116">
        <v>5</v>
      </c>
      <c r="AR236" s="116"/>
      <c r="AS236" s="116">
        <v>14.5</v>
      </c>
      <c r="AT236" s="116"/>
      <c r="AU236" s="116">
        <v>14</v>
      </c>
      <c r="AV236" s="116">
        <v>4.4000000000000004</v>
      </c>
      <c r="AW236" s="6"/>
      <c r="AX236" s="116">
        <v>196</v>
      </c>
      <c r="AY236" s="116">
        <v>1</v>
      </c>
      <c r="AZ236" s="116"/>
      <c r="BA236" s="116">
        <v>0.7</v>
      </c>
      <c r="BB236" s="6">
        <f t="shared" si="38"/>
        <v>2937.473772555602</v>
      </c>
      <c r="BC236" s="116"/>
      <c r="BD236" s="116"/>
      <c r="BE236" s="116">
        <v>0.2</v>
      </c>
      <c r="BF236" s="116">
        <v>49</v>
      </c>
      <c r="BG236" s="116"/>
      <c r="BH236" s="116">
        <v>34</v>
      </c>
      <c r="BI236" s="116">
        <v>4</v>
      </c>
      <c r="BJ236" s="116">
        <v>55</v>
      </c>
      <c r="BK236" s="116">
        <v>137</v>
      </c>
      <c r="BL236" s="6">
        <f t="shared" si="39"/>
        <v>9.722222222222221E-2</v>
      </c>
      <c r="BN236" s="6">
        <f>AJ236/AV236/1.55</f>
        <v>1.0557184750733137</v>
      </c>
      <c r="BO236" s="6">
        <v>1.2949640287769786</v>
      </c>
      <c r="BP236" s="6">
        <v>1.2638888888888888</v>
      </c>
      <c r="BQ236" s="6">
        <v>0.74995136231170856</v>
      </c>
      <c r="BR236" s="6">
        <v>20.138888888888889</v>
      </c>
      <c r="BS236" s="6">
        <v>0.20833333333333331</v>
      </c>
    </row>
    <row r="237" spans="1:71" x14ac:dyDescent="0.3">
      <c r="A237" s="204">
        <v>40932</v>
      </c>
      <c r="B237" s="2" t="s">
        <v>996</v>
      </c>
      <c r="C237" s="1" t="s">
        <v>1184</v>
      </c>
      <c r="D237" s="195">
        <v>28.3</v>
      </c>
      <c r="E237" s="195">
        <v>7.9</v>
      </c>
      <c r="F237" s="116">
        <v>69.56</v>
      </c>
      <c r="G237" s="116">
        <v>14.98</v>
      </c>
      <c r="H237" s="116">
        <v>1.52</v>
      </c>
      <c r="I237" s="116">
        <v>1.75</v>
      </c>
      <c r="J237" s="6">
        <f t="shared" si="35"/>
        <v>3.117696</v>
      </c>
      <c r="K237" s="116">
        <v>7.0000000000000007E-2</v>
      </c>
      <c r="L237" s="116">
        <v>0.7</v>
      </c>
      <c r="M237" s="116">
        <v>3.99</v>
      </c>
      <c r="N237" s="116">
        <v>3.61</v>
      </c>
      <c r="O237" s="116">
        <v>2.04</v>
      </c>
      <c r="P237" s="116">
        <v>0.44</v>
      </c>
      <c r="Q237" s="116">
        <v>7.0000000000000007E-2</v>
      </c>
      <c r="R237" s="116">
        <v>1.03</v>
      </c>
      <c r="S237" s="6">
        <f t="shared" si="36"/>
        <v>99.60769599999999</v>
      </c>
      <c r="T237" s="6">
        <f t="shared" si="37"/>
        <v>2.1714285714285717</v>
      </c>
      <c r="U237" s="116">
        <v>580</v>
      </c>
      <c r="V237" s="116"/>
      <c r="W237" s="116"/>
      <c r="X237" s="116">
        <v>12</v>
      </c>
      <c r="Y237" s="116">
        <v>9</v>
      </c>
      <c r="Z237" s="116">
        <v>1</v>
      </c>
      <c r="AA237" s="116"/>
      <c r="AB237" s="116">
        <v>66</v>
      </c>
      <c r="AC237" s="116"/>
      <c r="AD237" s="116"/>
      <c r="AE237" s="116"/>
      <c r="AF237" s="116">
        <v>13</v>
      </c>
      <c r="AG237" s="116"/>
      <c r="AH237" s="116"/>
      <c r="AI237" s="116"/>
      <c r="AJ237" s="116">
        <v>5</v>
      </c>
      <c r="AK237" s="116"/>
      <c r="AL237" s="116"/>
      <c r="AM237" s="116"/>
      <c r="AN237" s="116">
        <v>0.5</v>
      </c>
      <c r="AO237" s="116">
        <v>6</v>
      </c>
      <c r="AP237" s="116">
        <v>1</v>
      </c>
      <c r="AQ237" s="116">
        <v>4</v>
      </c>
      <c r="AR237" s="116"/>
      <c r="AS237" s="116">
        <v>22.5</v>
      </c>
      <c r="AT237" s="116"/>
      <c r="AU237" s="116">
        <v>12</v>
      </c>
      <c r="AV237" s="116"/>
      <c r="AW237" s="6"/>
      <c r="AX237" s="116">
        <v>280</v>
      </c>
      <c r="AY237" s="116"/>
      <c r="AZ237" s="116"/>
      <c r="BA237" s="116">
        <v>1.2</v>
      </c>
      <c r="BB237" s="6">
        <f t="shared" si="38"/>
        <v>2637.731550866255</v>
      </c>
      <c r="BC237" s="116"/>
      <c r="BD237" s="116"/>
      <c r="BE237" s="116">
        <v>0.4</v>
      </c>
      <c r="BF237" s="116">
        <v>41</v>
      </c>
      <c r="BG237" s="116"/>
      <c r="BH237" s="116">
        <v>13</v>
      </c>
      <c r="BI237" s="116"/>
      <c r="BJ237" s="116">
        <v>30</v>
      </c>
      <c r="BK237" s="116">
        <v>141</v>
      </c>
      <c r="BL237" s="6">
        <f t="shared" si="39"/>
        <v>0.24</v>
      </c>
      <c r="BR237" s="6">
        <v>116</v>
      </c>
      <c r="BS237" s="6">
        <v>0.1</v>
      </c>
    </row>
    <row r="238" spans="1:71" x14ac:dyDescent="0.3">
      <c r="A238" s="204">
        <v>40933</v>
      </c>
      <c r="B238" s="2" t="s">
        <v>996</v>
      </c>
      <c r="C238" s="1" t="s">
        <v>1184</v>
      </c>
      <c r="D238" s="195">
        <v>28.3</v>
      </c>
      <c r="E238" s="195">
        <v>3.4</v>
      </c>
      <c r="F238" s="116">
        <v>68.72</v>
      </c>
      <c r="G238" s="116">
        <v>14.32</v>
      </c>
      <c r="H238" s="116">
        <v>1.55</v>
      </c>
      <c r="I238" s="116">
        <v>2.78</v>
      </c>
      <c r="J238" s="6">
        <f t="shared" si="35"/>
        <v>4.17469</v>
      </c>
      <c r="K238" s="116">
        <v>0.1</v>
      </c>
      <c r="L238" s="116">
        <v>1.5</v>
      </c>
      <c r="M238" s="116">
        <v>4.3499999999999996</v>
      </c>
      <c r="N238" s="116">
        <v>3.37</v>
      </c>
      <c r="O238" s="116">
        <v>1.81</v>
      </c>
      <c r="P238" s="116">
        <v>0.48</v>
      </c>
      <c r="Q238" s="116">
        <v>0.06</v>
      </c>
      <c r="R238" s="116">
        <v>1.02</v>
      </c>
      <c r="S238" s="6">
        <f t="shared" si="36"/>
        <v>99.904690000000002</v>
      </c>
      <c r="T238" s="6">
        <f t="shared" si="37"/>
        <v>1.0333333333333334</v>
      </c>
      <c r="U238" s="116">
        <v>465</v>
      </c>
      <c r="V238" s="116"/>
      <c r="W238" s="116"/>
      <c r="X238" s="116">
        <v>18.100000000000001</v>
      </c>
      <c r="Y238" s="116">
        <v>10</v>
      </c>
      <c r="Z238" s="116">
        <v>2</v>
      </c>
      <c r="AA238" s="116">
        <v>0.64</v>
      </c>
      <c r="AB238" s="116">
        <v>10</v>
      </c>
      <c r="AC238" s="116"/>
      <c r="AD238" s="116"/>
      <c r="AE238" s="116">
        <v>0.83</v>
      </c>
      <c r="AF238" s="116">
        <v>13</v>
      </c>
      <c r="AG238" s="116">
        <v>4.5999999999999996</v>
      </c>
      <c r="AH238" s="116">
        <v>3.5</v>
      </c>
      <c r="AI238" s="116">
        <v>1.1000000000000001</v>
      </c>
      <c r="AJ238" s="116">
        <v>7.1</v>
      </c>
      <c r="AK238" s="116"/>
      <c r="AL238" s="116">
        <v>0.51</v>
      </c>
      <c r="AM238" s="116"/>
      <c r="AN238" s="116">
        <v>1</v>
      </c>
      <c r="AO238" s="116">
        <v>13.3</v>
      </c>
      <c r="AP238" s="116">
        <v>1</v>
      </c>
      <c r="AQ238" s="116">
        <v>6</v>
      </c>
      <c r="AR238" s="116"/>
      <c r="AS238" s="116">
        <v>25.5</v>
      </c>
      <c r="AT238" s="116"/>
      <c r="AU238" s="116">
        <v>16</v>
      </c>
      <c r="AV238" s="116">
        <v>4.0999999999999996</v>
      </c>
      <c r="AW238" s="6"/>
      <c r="AX238" s="116">
        <v>225</v>
      </c>
      <c r="AY238" s="116">
        <v>0.7</v>
      </c>
      <c r="AZ238" s="116"/>
      <c r="BA238" s="116">
        <v>0.8</v>
      </c>
      <c r="BB238" s="6">
        <f t="shared" si="38"/>
        <v>2877.5253282177327</v>
      </c>
      <c r="BC238" s="116"/>
      <c r="BD238" s="116"/>
      <c r="BE238" s="116">
        <v>0.6</v>
      </c>
      <c r="BF238" s="116">
        <v>73</v>
      </c>
      <c r="BG238" s="116"/>
      <c r="BH238" s="116">
        <v>29</v>
      </c>
      <c r="BI238" s="116">
        <v>3.2</v>
      </c>
      <c r="BJ238" s="116">
        <v>38</v>
      </c>
      <c r="BK238" s="116">
        <v>129</v>
      </c>
      <c r="BL238" s="6">
        <f t="shared" si="39"/>
        <v>0.11267605633802819</v>
      </c>
      <c r="BN238" s="6">
        <f>AJ238/AV238/1.55</f>
        <v>1.1172305271439811</v>
      </c>
      <c r="BO238" s="6">
        <v>1.5962230215827335</v>
      </c>
      <c r="BP238" s="6">
        <v>1.5711805555555556</v>
      </c>
      <c r="BQ238" s="6">
        <v>0.58291987083168595</v>
      </c>
      <c r="BR238" s="6">
        <v>65.492957746478879</v>
      </c>
      <c r="BS238" s="6">
        <v>0.14084507042253522</v>
      </c>
    </row>
    <row r="239" spans="1:71" x14ac:dyDescent="0.3">
      <c r="A239" s="204">
        <v>40946</v>
      </c>
      <c r="B239" s="2" t="s">
        <v>848</v>
      </c>
      <c r="C239" s="1" t="s">
        <v>1184</v>
      </c>
      <c r="D239" s="195">
        <v>28.3</v>
      </c>
      <c r="E239" s="195">
        <v>1.7</v>
      </c>
      <c r="F239" s="116">
        <v>55.4</v>
      </c>
      <c r="G239" s="116">
        <v>16.48</v>
      </c>
      <c r="H239" s="116">
        <v>3.24</v>
      </c>
      <c r="I239" s="116">
        <v>5.72</v>
      </c>
      <c r="J239" s="6">
        <f t="shared" si="35"/>
        <v>8.635352000000001</v>
      </c>
      <c r="K239" s="116">
        <v>0.2</v>
      </c>
      <c r="L239" s="116">
        <v>4.26</v>
      </c>
      <c r="M239" s="116">
        <v>7.45</v>
      </c>
      <c r="N239" s="116">
        <v>3.37</v>
      </c>
      <c r="O239" s="116">
        <v>1.34</v>
      </c>
      <c r="P239" s="116">
        <v>0.84</v>
      </c>
      <c r="Q239" s="116">
        <v>0.11</v>
      </c>
      <c r="R239" s="116">
        <v>1.71</v>
      </c>
      <c r="S239" s="6">
        <f t="shared" si="36"/>
        <v>99.795352000000008</v>
      </c>
      <c r="T239" s="6">
        <f t="shared" si="37"/>
        <v>0.76056338028169024</v>
      </c>
      <c r="U239" s="116">
        <v>90</v>
      </c>
      <c r="V239" s="116"/>
      <c r="W239" s="116"/>
      <c r="X239" s="116">
        <v>10</v>
      </c>
      <c r="Y239" s="116">
        <v>4</v>
      </c>
      <c r="Z239" s="116">
        <v>17</v>
      </c>
      <c r="AA239" s="116"/>
      <c r="AB239" s="116">
        <v>10</v>
      </c>
      <c r="AC239" s="116"/>
      <c r="AD239" s="116"/>
      <c r="AE239" s="116"/>
      <c r="AF239" s="116">
        <v>17</v>
      </c>
      <c r="AG239" s="116"/>
      <c r="AH239" s="116"/>
      <c r="AI239" s="116"/>
      <c r="AJ239" s="116">
        <v>3</v>
      </c>
      <c r="AK239" s="116"/>
      <c r="AL239" s="116"/>
      <c r="AM239" s="116"/>
      <c r="AN239" s="116">
        <v>1</v>
      </c>
      <c r="AO239" s="116">
        <v>9</v>
      </c>
      <c r="AP239" s="116">
        <v>15</v>
      </c>
      <c r="AQ239" s="116">
        <v>8</v>
      </c>
      <c r="AR239" s="116"/>
      <c r="AS239" s="116">
        <v>37.5</v>
      </c>
      <c r="AT239" s="116"/>
      <c r="AU239" s="116">
        <v>32</v>
      </c>
      <c r="AV239" s="116"/>
      <c r="AW239" s="6"/>
      <c r="AX239" s="116">
        <v>212</v>
      </c>
      <c r="AY239" s="116"/>
      <c r="AZ239" s="116"/>
      <c r="BA239" s="116">
        <v>1</v>
      </c>
      <c r="BB239" s="6">
        <f t="shared" si="38"/>
        <v>5035.6693243810323</v>
      </c>
      <c r="BC239" s="116"/>
      <c r="BD239" s="116"/>
      <c r="BE239" s="116">
        <v>0.6</v>
      </c>
      <c r="BF239" s="116">
        <v>253</v>
      </c>
      <c r="BG239" s="116"/>
      <c r="BH239" s="116">
        <v>23</v>
      </c>
      <c r="BI239" s="116"/>
      <c r="BJ239" s="116">
        <v>122</v>
      </c>
      <c r="BK239" s="116">
        <v>75</v>
      </c>
      <c r="BL239" s="6">
        <f t="shared" si="39"/>
        <v>0.33333333333333331</v>
      </c>
      <c r="BR239" s="6">
        <v>30</v>
      </c>
      <c r="BS239" s="6">
        <v>0.33333333333333331</v>
      </c>
    </row>
    <row r="240" spans="1:71" x14ac:dyDescent="0.3">
      <c r="A240" s="204">
        <v>40937</v>
      </c>
      <c r="B240" s="2" t="s">
        <v>848</v>
      </c>
      <c r="C240" s="1" t="s">
        <v>1184</v>
      </c>
      <c r="D240" s="195">
        <v>28.3</v>
      </c>
      <c r="E240" s="195">
        <v>2.9</v>
      </c>
      <c r="F240" s="116">
        <v>66.81</v>
      </c>
      <c r="G240" s="116">
        <v>15.81</v>
      </c>
      <c r="H240" s="116">
        <v>1.58</v>
      </c>
      <c r="I240" s="116">
        <v>1.22</v>
      </c>
      <c r="J240" s="6">
        <f t="shared" si="35"/>
        <v>2.6416840000000001</v>
      </c>
      <c r="K240" s="116">
        <v>0.08</v>
      </c>
      <c r="L240" s="116">
        <v>0.79</v>
      </c>
      <c r="M240" s="116">
        <v>4.1500000000000004</v>
      </c>
      <c r="N240" s="116">
        <v>4.76</v>
      </c>
      <c r="O240" s="116">
        <v>1.1499999999999999</v>
      </c>
      <c r="P240" s="116">
        <v>0.36</v>
      </c>
      <c r="Q240" s="116">
        <v>0.11</v>
      </c>
      <c r="R240" s="116">
        <v>0.76</v>
      </c>
      <c r="S240" s="6">
        <f t="shared" si="36"/>
        <v>97.421684000000027</v>
      </c>
      <c r="T240" s="6">
        <f t="shared" si="37"/>
        <v>2</v>
      </c>
      <c r="U240" s="116">
        <v>340</v>
      </c>
      <c r="V240" s="116"/>
      <c r="W240" s="116"/>
      <c r="X240" s="116">
        <v>13.1</v>
      </c>
      <c r="Y240" s="116">
        <v>2</v>
      </c>
      <c r="Z240" s="116">
        <v>1</v>
      </c>
      <c r="AA240" s="116">
        <v>0.27</v>
      </c>
      <c r="AB240" s="116">
        <v>36</v>
      </c>
      <c r="AC240" s="116"/>
      <c r="AD240" s="116"/>
      <c r="AE240" s="116">
        <v>0.75</v>
      </c>
      <c r="AF240" s="116">
        <v>17.600000000000001</v>
      </c>
      <c r="AG240" s="116">
        <v>2.1</v>
      </c>
      <c r="AH240" s="116">
        <v>2</v>
      </c>
      <c r="AI240" s="116"/>
      <c r="AJ240" s="116">
        <v>5.6</v>
      </c>
      <c r="AK240" s="116"/>
      <c r="AL240" s="116">
        <v>0.22</v>
      </c>
      <c r="AM240" s="116"/>
      <c r="AN240" s="116">
        <v>1.5</v>
      </c>
      <c r="AO240" s="116">
        <v>8.3000000000000007</v>
      </c>
      <c r="AP240" s="116">
        <v>2</v>
      </c>
      <c r="AQ240" s="116">
        <v>3</v>
      </c>
      <c r="AR240" s="116"/>
      <c r="AS240" s="116">
        <v>19</v>
      </c>
      <c r="AT240" s="116"/>
      <c r="AU240" s="116">
        <v>4</v>
      </c>
      <c r="AV240" s="116"/>
      <c r="AW240" s="6"/>
      <c r="AX240" s="116">
        <v>410</v>
      </c>
      <c r="AY240" s="116">
        <v>0.9</v>
      </c>
      <c r="AZ240" s="116"/>
      <c r="BA240" s="116">
        <v>0.7</v>
      </c>
      <c r="BB240" s="6">
        <f t="shared" si="38"/>
        <v>2158.1439961632996</v>
      </c>
      <c r="BC240" s="116"/>
      <c r="BD240" s="116"/>
      <c r="BE240" s="116">
        <v>0.2</v>
      </c>
      <c r="BF240" s="116">
        <v>32</v>
      </c>
      <c r="BG240" s="116"/>
      <c r="BH240" s="116">
        <v>12</v>
      </c>
      <c r="BI240" s="116">
        <v>1.4</v>
      </c>
      <c r="BJ240" s="116">
        <v>23</v>
      </c>
      <c r="BK240" s="116">
        <v>68</v>
      </c>
      <c r="BL240" s="6">
        <f t="shared" si="39"/>
        <v>0.125</v>
      </c>
      <c r="BO240" s="6">
        <v>2.877697841726619</v>
      </c>
      <c r="BP240" s="6">
        <v>2.5992063492063493</v>
      </c>
      <c r="BR240" s="6">
        <v>60.714285714285715</v>
      </c>
      <c r="BS240" s="6">
        <v>0.26785714285714285</v>
      </c>
    </row>
    <row r="241" spans="1:71" x14ac:dyDescent="0.3">
      <c r="A241" s="204">
        <v>40938</v>
      </c>
      <c r="B241" s="2" t="s">
        <v>848</v>
      </c>
      <c r="C241" s="1" t="s">
        <v>1184</v>
      </c>
      <c r="D241" s="195">
        <v>28.3</v>
      </c>
      <c r="E241" s="195">
        <v>1.7</v>
      </c>
      <c r="F241" s="116">
        <v>66.58</v>
      </c>
      <c r="G241" s="116">
        <v>16.510000000000002</v>
      </c>
      <c r="H241" s="116">
        <v>2</v>
      </c>
      <c r="I241" s="116">
        <v>1.8</v>
      </c>
      <c r="J241" s="6">
        <f t="shared" si="35"/>
        <v>3.5996000000000001</v>
      </c>
      <c r="K241" s="116">
        <v>0.08</v>
      </c>
      <c r="L241" s="116">
        <v>1.32</v>
      </c>
      <c r="M241" s="116">
        <v>5.32</v>
      </c>
      <c r="N241" s="116">
        <v>4.2300000000000004</v>
      </c>
      <c r="O241" s="116">
        <v>0.68</v>
      </c>
      <c r="P241" s="116">
        <v>0.46</v>
      </c>
      <c r="Q241" s="116">
        <v>0.12</v>
      </c>
      <c r="R241" s="116">
        <v>0.86</v>
      </c>
      <c r="S241" s="6">
        <f t="shared" si="36"/>
        <v>99.759600000000006</v>
      </c>
      <c r="T241" s="6">
        <f t="shared" si="37"/>
        <v>1.5151515151515151</v>
      </c>
      <c r="U241" s="116">
        <v>210</v>
      </c>
      <c r="V241" s="116"/>
      <c r="W241" s="116"/>
      <c r="X241" s="116">
        <v>13</v>
      </c>
      <c r="Y241" s="116">
        <v>13</v>
      </c>
      <c r="Z241" s="116">
        <v>3</v>
      </c>
      <c r="AA241" s="116"/>
      <c r="AB241" s="116">
        <v>23</v>
      </c>
      <c r="AC241" s="116"/>
      <c r="AD241" s="116"/>
      <c r="AE241" s="116"/>
      <c r="AF241" s="116">
        <v>17.2</v>
      </c>
      <c r="AG241" s="116"/>
      <c r="AH241" s="116"/>
      <c r="AI241" s="116"/>
      <c r="AJ241" s="116">
        <v>5</v>
      </c>
      <c r="AK241" s="116"/>
      <c r="AL241" s="116"/>
      <c r="AM241" s="116"/>
      <c r="AN241" s="116">
        <v>1</v>
      </c>
      <c r="AO241" s="116">
        <v>10</v>
      </c>
      <c r="AP241" s="116">
        <v>2</v>
      </c>
      <c r="AQ241" s="116">
        <v>3</v>
      </c>
      <c r="AR241" s="116"/>
      <c r="AS241" s="116">
        <v>14.5</v>
      </c>
      <c r="AT241" s="116"/>
      <c r="AU241" s="116">
        <v>8</v>
      </c>
      <c r="AV241" s="116"/>
      <c r="AW241" s="6"/>
      <c r="AX241" s="116">
        <v>441</v>
      </c>
      <c r="AY241" s="116"/>
      <c r="AZ241" s="116"/>
      <c r="BA241" s="116">
        <v>0.6</v>
      </c>
      <c r="BB241" s="6">
        <f t="shared" si="38"/>
        <v>2757.6284395419943</v>
      </c>
      <c r="BC241" s="116"/>
      <c r="BD241" s="116"/>
      <c r="BE241" s="116">
        <v>0.2</v>
      </c>
      <c r="BF241" s="116">
        <v>48</v>
      </c>
      <c r="BG241" s="116"/>
      <c r="BH241" s="116">
        <v>12</v>
      </c>
      <c r="BI241" s="116"/>
      <c r="BJ241" s="116">
        <v>33</v>
      </c>
      <c r="BK241" s="116">
        <v>76</v>
      </c>
      <c r="BL241" s="6">
        <f t="shared" si="39"/>
        <v>0.12</v>
      </c>
      <c r="BR241" s="6">
        <v>42</v>
      </c>
      <c r="BS241" s="6">
        <v>0.2</v>
      </c>
    </row>
    <row r="242" spans="1:71" x14ac:dyDescent="0.3">
      <c r="A242" s="204">
        <v>40905</v>
      </c>
      <c r="B242" s="2" t="s">
        <v>563</v>
      </c>
      <c r="C242" s="1" t="s">
        <v>1184</v>
      </c>
      <c r="D242" s="195">
        <v>29</v>
      </c>
      <c r="E242" s="195">
        <v>5</v>
      </c>
      <c r="F242" s="116">
        <v>46.07</v>
      </c>
      <c r="G242" s="116">
        <v>12.69</v>
      </c>
      <c r="H242" s="116">
        <v>2.86</v>
      </c>
      <c r="I242" s="116">
        <v>9.84</v>
      </c>
      <c r="J242" s="6">
        <f t="shared" si="35"/>
        <v>12.413428</v>
      </c>
      <c r="K242" s="116">
        <v>0.24</v>
      </c>
      <c r="L242" s="116">
        <v>16.96</v>
      </c>
      <c r="M242" s="116">
        <v>7.5</v>
      </c>
      <c r="N242" s="116">
        <v>1.0900000000000001</v>
      </c>
      <c r="O242" s="116">
        <v>0.19</v>
      </c>
      <c r="P242" s="116">
        <v>0.31</v>
      </c>
      <c r="Q242" s="116">
        <v>0.05</v>
      </c>
      <c r="R242" s="116">
        <v>2.12</v>
      </c>
      <c r="S242" s="6">
        <f t="shared" si="36"/>
        <v>99.633427999999995</v>
      </c>
      <c r="T242" s="6">
        <f t="shared" si="37"/>
        <v>0.16863207547169809</v>
      </c>
      <c r="U242" s="116">
        <v>25</v>
      </c>
      <c r="V242" s="116"/>
      <c r="W242" s="116"/>
      <c r="X242" s="116">
        <v>4</v>
      </c>
      <c r="Y242" s="116">
        <v>11</v>
      </c>
      <c r="Z242" s="116">
        <v>102</v>
      </c>
      <c r="AA242" s="116"/>
      <c r="AB242" s="116">
        <v>3</v>
      </c>
      <c r="AC242" s="116"/>
      <c r="AD242" s="116"/>
      <c r="AE242" s="116"/>
      <c r="AF242" s="116">
        <v>9</v>
      </c>
      <c r="AG242" s="116"/>
      <c r="AH242" s="116"/>
      <c r="AI242" s="116"/>
      <c r="AJ242" s="116">
        <v>1</v>
      </c>
      <c r="AK242" s="116"/>
      <c r="AL242" s="116"/>
      <c r="AM242" s="116"/>
      <c r="AN242" s="116">
        <v>0.5</v>
      </c>
      <c r="AO242" s="116">
        <v>4</v>
      </c>
      <c r="AP242" s="116">
        <v>145</v>
      </c>
      <c r="AQ242" s="116">
        <v>6</v>
      </c>
      <c r="AR242" s="116"/>
      <c r="AS242" s="116">
        <v>3</v>
      </c>
      <c r="AT242" s="116"/>
      <c r="AU242" s="116">
        <v>21</v>
      </c>
      <c r="AV242" s="116"/>
      <c r="AW242" s="6"/>
      <c r="AX242" s="116">
        <v>220</v>
      </c>
      <c r="AY242" s="116"/>
      <c r="AZ242" s="116"/>
      <c r="BA242" s="116">
        <v>0.2</v>
      </c>
      <c r="BB242" s="6">
        <f t="shared" si="38"/>
        <v>1858.4017744739526</v>
      </c>
      <c r="BC242" s="116"/>
      <c r="BD242" s="116"/>
      <c r="BE242" s="116">
        <v>0.2</v>
      </c>
      <c r="BF242" s="116">
        <v>91</v>
      </c>
      <c r="BG242" s="116"/>
      <c r="BH242" s="116">
        <v>10</v>
      </c>
      <c r="BI242" s="116"/>
      <c r="BJ242" s="116">
        <v>110</v>
      </c>
      <c r="BK242" s="116">
        <v>21</v>
      </c>
      <c r="BL242" s="6">
        <f t="shared" si="39"/>
        <v>0.2</v>
      </c>
      <c r="BR242" s="6">
        <v>25</v>
      </c>
      <c r="BS242" s="6">
        <v>0.5</v>
      </c>
    </row>
    <row r="243" spans="1:71" x14ac:dyDescent="0.3">
      <c r="A243" s="204">
        <v>40906</v>
      </c>
      <c r="B243" s="2" t="s">
        <v>563</v>
      </c>
      <c r="C243" s="1" t="s">
        <v>1184</v>
      </c>
      <c r="D243" s="195">
        <v>29</v>
      </c>
      <c r="E243" s="195">
        <v>2.7</v>
      </c>
      <c r="F243" s="116">
        <v>45.75</v>
      </c>
      <c r="G243" s="116">
        <v>22.8</v>
      </c>
      <c r="H243" s="116">
        <v>3.26</v>
      </c>
      <c r="I243" s="116">
        <v>4.78</v>
      </c>
      <c r="J243" s="6">
        <f t="shared" si="35"/>
        <v>7.7133479999999999</v>
      </c>
      <c r="K243" s="116">
        <v>0.15</v>
      </c>
      <c r="L243" s="116">
        <v>5.15</v>
      </c>
      <c r="M243" s="116">
        <v>14.93</v>
      </c>
      <c r="N243" s="116">
        <v>1.1499999999999999</v>
      </c>
      <c r="O243" s="116">
        <v>0.08</v>
      </c>
      <c r="P243" s="116">
        <v>0.6</v>
      </c>
      <c r="Q243" s="116">
        <v>0.03</v>
      </c>
      <c r="R243" s="116">
        <v>1.24</v>
      </c>
      <c r="S243" s="6">
        <f t="shared" si="36"/>
        <v>99.59334800000002</v>
      </c>
      <c r="T243" s="6">
        <f t="shared" si="37"/>
        <v>0.633009708737864</v>
      </c>
      <c r="U243" s="116">
        <v>10</v>
      </c>
      <c r="V243" s="116"/>
      <c r="W243" s="116"/>
      <c r="X243" s="116">
        <v>1</v>
      </c>
      <c r="Y243" s="116">
        <v>8</v>
      </c>
      <c r="Z243" s="116">
        <v>86</v>
      </c>
      <c r="AA243" s="116"/>
      <c r="AB243" s="116">
        <v>9</v>
      </c>
      <c r="AC243" s="116"/>
      <c r="AD243" s="116"/>
      <c r="AE243" s="116"/>
      <c r="AF243" s="116">
        <v>16.2</v>
      </c>
      <c r="AG243" s="116"/>
      <c r="AH243" s="116"/>
      <c r="AI243" s="116"/>
      <c r="AJ243" s="116">
        <v>1</v>
      </c>
      <c r="AK243" s="116"/>
      <c r="AL243" s="116"/>
      <c r="AM243" s="116"/>
      <c r="AN243" s="116">
        <v>0.5</v>
      </c>
      <c r="AO243" s="116">
        <v>2</v>
      </c>
      <c r="AP243" s="116">
        <v>19</v>
      </c>
      <c r="AQ243" s="116">
        <v>4</v>
      </c>
      <c r="AR243" s="116"/>
      <c r="AS243" s="116">
        <v>0.5</v>
      </c>
      <c r="AT243" s="116"/>
      <c r="AU243" s="116">
        <v>42</v>
      </c>
      <c r="AV243" s="116"/>
      <c r="AW243" s="6"/>
      <c r="AX243" s="116">
        <v>274</v>
      </c>
      <c r="AY243" s="116"/>
      <c r="AZ243" s="116"/>
      <c r="BA243" s="116">
        <v>0.4</v>
      </c>
      <c r="BB243" s="6">
        <f t="shared" si="38"/>
        <v>3596.9066602721659</v>
      </c>
      <c r="BC243" s="116"/>
      <c r="BD243" s="116"/>
      <c r="BE243" s="116">
        <v>0.2</v>
      </c>
      <c r="BF243" s="116">
        <v>315</v>
      </c>
      <c r="BG243" s="116"/>
      <c r="BH243" s="116">
        <v>6</v>
      </c>
      <c r="BI243" s="116"/>
      <c r="BJ243" s="116">
        <v>78</v>
      </c>
      <c r="BK243" s="116">
        <v>12</v>
      </c>
      <c r="BL243" s="6">
        <f t="shared" si="39"/>
        <v>0.4</v>
      </c>
      <c r="BR243" s="6">
        <v>10</v>
      </c>
      <c r="BS243" s="6">
        <v>0.5</v>
      </c>
    </row>
    <row r="244" spans="1:71" x14ac:dyDescent="0.3">
      <c r="A244" s="204">
        <v>40909</v>
      </c>
      <c r="B244" s="2" t="s">
        <v>563</v>
      </c>
      <c r="C244" s="1" t="s">
        <v>1184</v>
      </c>
      <c r="D244" s="195">
        <v>29</v>
      </c>
      <c r="E244" s="195">
        <v>5</v>
      </c>
      <c r="F244" s="116">
        <v>50.26</v>
      </c>
      <c r="G244" s="116">
        <v>22.19</v>
      </c>
      <c r="H244" s="116">
        <v>4.3499999999999996</v>
      </c>
      <c r="I244" s="116">
        <v>3.78</v>
      </c>
      <c r="J244" s="6">
        <f t="shared" si="35"/>
        <v>7.6941299999999995</v>
      </c>
      <c r="K244" s="116">
        <v>0.15</v>
      </c>
      <c r="L244" s="116">
        <v>2.85</v>
      </c>
      <c r="M244" s="116">
        <v>11.52</v>
      </c>
      <c r="N244" s="116">
        <v>2.65</v>
      </c>
      <c r="O244" s="116">
        <v>0.37</v>
      </c>
      <c r="P244" s="116">
        <v>0.82</v>
      </c>
      <c r="Q244" s="116">
        <v>0.06</v>
      </c>
      <c r="R244" s="116">
        <v>0.62</v>
      </c>
      <c r="S244" s="6">
        <f t="shared" si="36"/>
        <v>99.18413000000001</v>
      </c>
      <c r="T244" s="6">
        <f t="shared" si="37"/>
        <v>1.5263157894736841</v>
      </c>
      <c r="U244" s="116">
        <v>50</v>
      </c>
      <c r="V244" s="116"/>
      <c r="W244" s="116"/>
      <c r="X244" s="116">
        <v>5.8</v>
      </c>
      <c r="Y244" s="116">
        <v>12</v>
      </c>
      <c r="Z244" s="116">
        <v>4</v>
      </c>
      <c r="AA244" s="116">
        <v>0.03</v>
      </c>
      <c r="AB244" s="116">
        <v>35</v>
      </c>
      <c r="AC244" s="116"/>
      <c r="AD244" s="116"/>
      <c r="AE244" s="116">
        <v>0.85</v>
      </c>
      <c r="AF244" s="116">
        <v>20</v>
      </c>
      <c r="AG244" s="116">
        <v>1.5</v>
      </c>
      <c r="AH244" s="116">
        <v>0.3</v>
      </c>
      <c r="AI244" s="116">
        <v>0.6</v>
      </c>
      <c r="AJ244" s="116">
        <v>2.1</v>
      </c>
      <c r="AK244" s="116"/>
      <c r="AL244" s="116">
        <v>0.22</v>
      </c>
      <c r="AM244" s="116"/>
      <c r="AN244" s="116">
        <v>1</v>
      </c>
      <c r="AO244" s="116">
        <v>4.7</v>
      </c>
      <c r="AP244" s="116">
        <v>11</v>
      </c>
      <c r="AQ244" s="116">
        <v>6</v>
      </c>
      <c r="AR244" s="116"/>
      <c r="AS244" s="116">
        <v>4</v>
      </c>
      <c r="AT244" s="116"/>
      <c r="AU244" s="116">
        <v>26</v>
      </c>
      <c r="AV244" s="116">
        <v>1.6</v>
      </c>
      <c r="AW244" s="6"/>
      <c r="AX244" s="116">
        <v>392</v>
      </c>
      <c r="AY244" s="116">
        <v>0.1</v>
      </c>
      <c r="AZ244" s="116"/>
      <c r="BA244" s="116">
        <v>0.3</v>
      </c>
      <c r="BB244" s="6">
        <f t="shared" si="38"/>
        <v>4915.772435705293</v>
      </c>
      <c r="BC244" s="116"/>
      <c r="BD244" s="116"/>
      <c r="BE244" s="116">
        <v>0.2</v>
      </c>
      <c r="BF244" s="116">
        <v>213</v>
      </c>
      <c r="BG244" s="116"/>
      <c r="BH244" s="116">
        <v>12</v>
      </c>
      <c r="BI244" s="116">
        <v>1.4</v>
      </c>
      <c r="BJ244" s="116">
        <v>75</v>
      </c>
      <c r="BK244" s="116">
        <v>32</v>
      </c>
      <c r="BL244" s="6">
        <f t="shared" si="39"/>
        <v>0.14285714285714285</v>
      </c>
      <c r="BN244" s="6">
        <f>AJ244/AV244/1.55</f>
        <v>0.84677419354838712</v>
      </c>
      <c r="BO244" s="6">
        <v>1.0791366906474822</v>
      </c>
      <c r="BP244" s="6">
        <v>1.1507936507936509</v>
      </c>
      <c r="BQ244" s="6">
        <v>1.6734583839949417</v>
      </c>
      <c r="BR244" s="6">
        <v>23.80952380952381</v>
      </c>
      <c r="BS244" s="6">
        <v>0.47619047619047616</v>
      </c>
    </row>
    <row r="245" spans="1:71" x14ac:dyDescent="0.3">
      <c r="A245" s="204">
        <v>40912</v>
      </c>
      <c r="B245" s="2" t="s">
        <v>563</v>
      </c>
      <c r="C245" s="1" t="s">
        <v>1184</v>
      </c>
      <c r="D245" s="195">
        <v>29</v>
      </c>
      <c r="E245" s="195">
        <v>8.3000000000000007</v>
      </c>
      <c r="F245" s="116">
        <v>49.67</v>
      </c>
      <c r="G245" s="116">
        <v>18.03</v>
      </c>
      <c r="H245" s="116">
        <v>3.39</v>
      </c>
      <c r="I245" s="116">
        <v>5.05</v>
      </c>
      <c r="J245" s="6">
        <f t="shared" si="35"/>
        <v>8.1003220000000002</v>
      </c>
      <c r="K245" s="116">
        <v>0.21</v>
      </c>
      <c r="L245" s="116">
        <v>6.9</v>
      </c>
      <c r="M245" s="116">
        <v>11.16</v>
      </c>
      <c r="N245" s="116">
        <v>2.2799999999999998</v>
      </c>
      <c r="O245" s="116">
        <v>0.65</v>
      </c>
      <c r="P245" s="116">
        <v>0.62</v>
      </c>
      <c r="Q245" s="116">
        <v>0.08</v>
      </c>
      <c r="R245" s="116">
        <v>1.96</v>
      </c>
      <c r="S245" s="6">
        <f t="shared" si="36"/>
        <v>99.660321999999994</v>
      </c>
      <c r="T245" s="6">
        <f t="shared" si="37"/>
        <v>0.49130434782608695</v>
      </c>
      <c r="U245" s="116">
        <v>125</v>
      </c>
      <c r="V245" s="116"/>
      <c r="W245" s="116"/>
      <c r="X245" s="116">
        <v>6.3</v>
      </c>
      <c r="Y245" s="116">
        <v>4</v>
      </c>
      <c r="Z245" s="116">
        <v>173</v>
      </c>
      <c r="AA245" s="116">
        <v>0.28999999999999998</v>
      </c>
      <c r="AB245" s="116">
        <v>28</v>
      </c>
      <c r="AC245" s="116"/>
      <c r="AD245" s="116"/>
      <c r="AE245" s="116">
        <v>0.67</v>
      </c>
      <c r="AF245" s="116">
        <v>15</v>
      </c>
      <c r="AG245" s="116">
        <v>2.4</v>
      </c>
      <c r="AH245" s="116">
        <v>0.2</v>
      </c>
      <c r="AI245" s="116">
        <v>0.5</v>
      </c>
      <c r="AJ245" s="116">
        <v>2.2999999999999998</v>
      </c>
      <c r="AK245" s="116"/>
      <c r="AL245" s="116">
        <v>0.26</v>
      </c>
      <c r="AM245" s="116"/>
      <c r="AN245" s="116">
        <v>0.5</v>
      </c>
      <c r="AO245" s="116">
        <v>5.2</v>
      </c>
      <c r="AP245" s="116">
        <v>48</v>
      </c>
      <c r="AQ245" s="116">
        <v>5</v>
      </c>
      <c r="AR245" s="116"/>
      <c r="AS245" s="116">
        <v>14.5</v>
      </c>
      <c r="AT245" s="116"/>
      <c r="AU245" s="116">
        <v>33</v>
      </c>
      <c r="AV245" s="116">
        <v>1.7</v>
      </c>
      <c r="AW245" s="6"/>
      <c r="AX245" s="116">
        <v>288</v>
      </c>
      <c r="AY245" s="116">
        <v>0.2</v>
      </c>
      <c r="AZ245" s="116"/>
      <c r="BA245" s="116">
        <v>0.3</v>
      </c>
      <c r="BB245" s="6">
        <f t="shared" si="38"/>
        <v>3716.8035489479053</v>
      </c>
      <c r="BC245" s="116"/>
      <c r="BD245" s="116"/>
      <c r="BE245" s="116">
        <v>0.2</v>
      </c>
      <c r="BF245" s="116">
        <v>232</v>
      </c>
      <c r="BG245" s="116"/>
      <c r="BH245" s="116">
        <v>13</v>
      </c>
      <c r="BI245" s="116">
        <v>1.5</v>
      </c>
      <c r="BJ245" s="116">
        <v>75</v>
      </c>
      <c r="BK245" s="116">
        <v>37</v>
      </c>
      <c r="BL245" s="6">
        <f t="shared" si="39"/>
        <v>0.13043478260869565</v>
      </c>
      <c r="BN245" s="6">
        <f>AJ245/AV245/1.55</f>
        <v>0.87286527514231482</v>
      </c>
      <c r="BO245" s="6">
        <v>1.1031175059952039</v>
      </c>
      <c r="BP245" s="6">
        <v>1.1666666666666667</v>
      </c>
      <c r="BQ245" s="6">
        <v>1.0116873809971023</v>
      </c>
      <c r="BR245" s="6">
        <v>54.347826086956523</v>
      </c>
      <c r="BS245" s="6">
        <v>0.21739130434782611</v>
      </c>
    </row>
    <row r="246" spans="1:71" x14ac:dyDescent="0.3">
      <c r="A246" s="204">
        <v>40914</v>
      </c>
      <c r="B246" s="2" t="s">
        <v>563</v>
      </c>
      <c r="C246" s="1" t="s">
        <v>1184</v>
      </c>
      <c r="D246" s="195">
        <v>29</v>
      </c>
      <c r="E246" s="195">
        <v>7.6</v>
      </c>
      <c r="F246" s="116">
        <v>51.5</v>
      </c>
      <c r="G246" s="116">
        <v>19.32</v>
      </c>
      <c r="H246" s="116">
        <v>4.74</v>
      </c>
      <c r="I246" s="116">
        <v>4.42</v>
      </c>
      <c r="J246" s="6">
        <f t="shared" si="35"/>
        <v>8.6850520000000007</v>
      </c>
      <c r="K246" s="116">
        <v>0.21</v>
      </c>
      <c r="L246" s="116">
        <v>4.7300000000000004</v>
      </c>
      <c r="M246" s="116">
        <v>9.99</v>
      </c>
      <c r="N246" s="116">
        <v>2.2999999999999998</v>
      </c>
      <c r="O246" s="116">
        <v>0.63</v>
      </c>
      <c r="P246" s="116">
        <v>0.72</v>
      </c>
      <c r="Q246" s="116">
        <v>0.21</v>
      </c>
      <c r="R246" s="116">
        <v>1.1499999999999999</v>
      </c>
      <c r="S246" s="6">
        <f t="shared" si="36"/>
        <v>99.445051999999976</v>
      </c>
      <c r="T246" s="6">
        <f t="shared" si="37"/>
        <v>1.0021141649048626</v>
      </c>
      <c r="U246" s="116">
        <v>60</v>
      </c>
      <c r="V246" s="116"/>
      <c r="W246" s="116"/>
      <c r="X246" s="116">
        <v>12</v>
      </c>
      <c r="Y246" s="116">
        <v>16</v>
      </c>
      <c r="Z246" s="116">
        <v>8</v>
      </c>
      <c r="AA246" s="116"/>
      <c r="AB246" s="116">
        <v>91</v>
      </c>
      <c r="AC246" s="116"/>
      <c r="AD246" s="116"/>
      <c r="AE246" s="116"/>
      <c r="AF246" s="116">
        <v>18.399999999999999</v>
      </c>
      <c r="AG246" s="116"/>
      <c r="AH246" s="116"/>
      <c r="AI246" s="116"/>
      <c r="AJ246" s="116">
        <v>2</v>
      </c>
      <c r="AK246" s="116"/>
      <c r="AL246" s="116"/>
      <c r="AM246" s="116"/>
      <c r="AN246" s="116">
        <v>0.5</v>
      </c>
      <c r="AO246" s="116">
        <v>9</v>
      </c>
      <c r="AP246" s="116">
        <v>8</v>
      </c>
      <c r="AQ246" s="116">
        <v>5</v>
      </c>
      <c r="AR246" s="116"/>
      <c r="AS246" s="116">
        <v>12</v>
      </c>
      <c r="AT246" s="116"/>
      <c r="AU246" s="116">
        <v>26</v>
      </c>
      <c r="AV246" s="116"/>
      <c r="AW246" s="6"/>
      <c r="AX246" s="116">
        <v>333</v>
      </c>
      <c r="AY246" s="116"/>
      <c r="AZ246" s="116"/>
      <c r="BA246" s="116">
        <v>0.6</v>
      </c>
      <c r="BB246" s="6">
        <f t="shared" si="38"/>
        <v>4316.2879923265991</v>
      </c>
      <c r="BC246" s="116"/>
      <c r="BD246" s="116"/>
      <c r="BE246" s="116">
        <v>0.6</v>
      </c>
      <c r="BF246" s="116">
        <v>212</v>
      </c>
      <c r="BG246" s="116"/>
      <c r="BH246" s="116">
        <v>24</v>
      </c>
      <c r="BI246" s="116"/>
      <c r="BJ246" s="116">
        <v>77</v>
      </c>
      <c r="BK246" s="116">
        <v>50</v>
      </c>
      <c r="BL246" s="6">
        <f t="shared" si="39"/>
        <v>0.3</v>
      </c>
      <c r="BR246" s="6">
        <v>30</v>
      </c>
      <c r="BS246" s="6">
        <v>0.25</v>
      </c>
    </row>
    <row r="247" spans="1:71" x14ac:dyDescent="0.3">
      <c r="A247" s="204">
        <v>40926</v>
      </c>
      <c r="B247" s="2" t="s">
        <v>563</v>
      </c>
      <c r="C247" s="1" t="s">
        <v>1184</v>
      </c>
      <c r="D247" s="195">
        <v>29</v>
      </c>
      <c r="E247" s="195">
        <v>5</v>
      </c>
      <c r="F247" s="116">
        <v>49.69</v>
      </c>
      <c r="G247" s="116">
        <v>17.05</v>
      </c>
      <c r="H247" s="116">
        <v>3.72</v>
      </c>
      <c r="I247" s="116">
        <v>5.34</v>
      </c>
      <c r="J247" s="6">
        <f t="shared" si="35"/>
        <v>8.6872559999999996</v>
      </c>
      <c r="K247" s="116">
        <v>0.25</v>
      </c>
      <c r="L247" s="116">
        <v>7.57</v>
      </c>
      <c r="M247" s="116">
        <v>10.92</v>
      </c>
      <c r="N247" s="116">
        <v>2.44</v>
      </c>
      <c r="O247" s="116">
        <v>0.47</v>
      </c>
      <c r="P247" s="116">
        <v>0.73</v>
      </c>
      <c r="Q247" s="116">
        <v>0.08</v>
      </c>
      <c r="R247" s="116">
        <v>1.49</v>
      </c>
      <c r="S247" s="6">
        <f t="shared" si="36"/>
        <v>99.377256000000003</v>
      </c>
      <c r="T247" s="6">
        <f t="shared" si="37"/>
        <v>0.49141347424042275</v>
      </c>
      <c r="U247" s="116">
        <v>90</v>
      </c>
      <c r="V247" s="116"/>
      <c r="W247" s="116"/>
      <c r="X247" s="116">
        <v>8</v>
      </c>
      <c r="Y247" s="116">
        <v>25</v>
      </c>
      <c r="Z247" s="116">
        <v>286</v>
      </c>
      <c r="AA247" s="116"/>
      <c r="AB247" s="116">
        <v>61</v>
      </c>
      <c r="AC247" s="116"/>
      <c r="AD247" s="116"/>
      <c r="AE247" s="116"/>
      <c r="AF247" s="116">
        <v>15.2</v>
      </c>
      <c r="AG247" s="116"/>
      <c r="AH247" s="116"/>
      <c r="AI247" s="116"/>
      <c r="AJ247" s="116">
        <v>2</v>
      </c>
      <c r="AK247" s="116"/>
      <c r="AL247" s="116"/>
      <c r="AM247" s="116"/>
      <c r="AN247" s="116">
        <v>0.5</v>
      </c>
      <c r="AO247" s="116">
        <v>7</v>
      </c>
      <c r="AP247" s="116">
        <v>61</v>
      </c>
      <c r="AQ247" s="116">
        <v>5</v>
      </c>
      <c r="AR247" s="116"/>
      <c r="AS247" s="116">
        <v>9.5</v>
      </c>
      <c r="AT247" s="116"/>
      <c r="AU247" s="116">
        <v>43</v>
      </c>
      <c r="AV247" s="116"/>
      <c r="AW247" s="6"/>
      <c r="AX247" s="116">
        <v>256</v>
      </c>
      <c r="AY247" s="116"/>
      <c r="AZ247" s="116"/>
      <c r="BA247" s="116">
        <v>0.4</v>
      </c>
      <c r="BB247" s="6">
        <f t="shared" si="38"/>
        <v>4376.2364366644688</v>
      </c>
      <c r="BC247" s="116"/>
      <c r="BD247" s="116"/>
      <c r="BE247" s="116">
        <v>0.2</v>
      </c>
      <c r="BF247" s="116">
        <v>256</v>
      </c>
      <c r="BG247" s="116"/>
      <c r="BH247" s="116">
        <v>18</v>
      </c>
      <c r="BI247" s="116"/>
      <c r="BJ247" s="116">
        <v>84</v>
      </c>
      <c r="BK247" s="116">
        <v>41</v>
      </c>
      <c r="BL247" s="6">
        <f t="shared" si="39"/>
        <v>0.2</v>
      </c>
      <c r="BR247" s="6">
        <v>45</v>
      </c>
      <c r="BS247" s="6">
        <v>0.25</v>
      </c>
    </row>
    <row r="248" spans="1:71" x14ac:dyDescent="0.3">
      <c r="A248" s="204">
        <v>40935</v>
      </c>
      <c r="B248" s="2" t="s">
        <v>924</v>
      </c>
      <c r="C248" s="1" t="s">
        <v>1184</v>
      </c>
      <c r="D248" s="195">
        <v>28.3</v>
      </c>
      <c r="E248" s="195">
        <v>5</v>
      </c>
      <c r="F248" s="116">
        <v>53.6</v>
      </c>
      <c r="G248" s="116">
        <v>17.670000000000002</v>
      </c>
      <c r="H248" s="116">
        <v>4.22</v>
      </c>
      <c r="I248" s="116">
        <v>5.04</v>
      </c>
      <c r="J248" s="6">
        <f t="shared" si="35"/>
        <v>8.8371560000000002</v>
      </c>
      <c r="K248" s="116">
        <v>0.3</v>
      </c>
      <c r="L248" s="116">
        <v>3.99</v>
      </c>
      <c r="M248" s="116">
        <v>8.24</v>
      </c>
      <c r="N248" s="116">
        <v>4.17</v>
      </c>
      <c r="O248" s="116">
        <v>0.53</v>
      </c>
      <c r="P248" s="116">
        <v>0.85</v>
      </c>
      <c r="Q248" s="116">
        <v>0.12</v>
      </c>
      <c r="R248" s="116">
        <v>1.3</v>
      </c>
      <c r="S248" s="6">
        <f t="shared" si="36"/>
        <v>99.607155999999989</v>
      </c>
      <c r="T248" s="6">
        <f t="shared" si="37"/>
        <v>1.0576441102756891</v>
      </c>
      <c r="U248" s="116">
        <v>75</v>
      </c>
      <c r="V248" s="116"/>
      <c r="W248" s="116"/>
      <c r="X248" s="116">
        <v>14</v>
      </c>
      <c r="Y248" s="116">
        <v>16</v>
      </c>
      <c r="Z248" s="116">
        <v>2</v>
      </c>
      <c r="AA248" s="116"/>
      <c r="AB248" s="116">
        <v>25</v>
      </c>
      <c r="AC248" s="116"/>
      <c r="AD248" s="116"/>
      <c r="AE248" s="116"/>
      <c r="AF248" s="116">
        <v>18.2</v>
      </c>
      <c r="AG248" s="116"/>
      <c r="AH248" s="116"/>
      <c r="AI248" s="116"/>
      <c r="AJ248" s="116">
        <v>3</v>
      </c>
      <c r="AK248" s="116"/>
      <c r="AL248" s="116"/>
      <c r="AM248" s="116"/>
      <c r="AN248" s="116">
        <v>1</v>
      </c>
      <c r="AO248" s="116">
        <v>10</v>
      </c>
      <c r="AP248" s="116">
        <v>1</v>
      </c>
      <c r="AQ248" s="116">
        <v>5</v>
      </c>
      <c r="AR248" s="116"/>
      <c r="AS248" s="116">
        <v>6.5</v>
      </c>
      <c r="AT248" s="116"/>
      <c r="AU248" s="116">
        <v>32</v>
      </c>
      <c r="AV248" s="116"/>
      <c r="AW248" s="6"/>
      <c r="AX248" s="116">
        <v>267</v>
      </c>
      <c r="AY248" s="116"/>
      <c r="AZ248" s="116"/>
      <c r="BA248" s="116">
        <v>0.8</v>
      </c>
      <c r="BB248" s="6">
        <f t="shared" si="38"/>
        <v>5095.617768718902</v>
      </c>
      <c r="BC248" s="116"/>
      <c r="BD248" s="116"/>
      <c r="BE248" s="116">
        <v>0.4</v>
      </c>
      <c r="BF248" s="116">
        <v>233</v>
      </c>
      <c r="BG248" s="116"/>
      <c r="BH248" s="116">
        <v>22</v>
      </c>
      <c r="BI248" s="116"/>
      <c r="BJ248" s="116">
        <v>103</v>
      </c>
      <c r="BK248" s="116">
        <v>57</v>
      </c>
      <c r="BL248" s="6">
        <f t="shared" si="39"/>
        <v>0.26666666666666666</v>
      </c>
      <c r="BR248" s="6">
        <v>25</v>
      </c>
      <c r="BS248" s="6">
        <v>0.33333333333333331</v>
      </c>
    </row>
    <row r="249" spans="1:71" x14ac:dyDescent="0.3">
      <c r="A249" s="203" t="s">
        <v>1183</v>
      </c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6"/>
      <c r="T249" s="6"/>
      <c r="U249" s="116"/>
      <c r="V249" s="116"/>
      <c r="W249" s="116"/>
      <c r="X249" s="116"/>
      <c r="Y249" s="116"/>
      <c r="Z249" s="116"/>
      <c r="AA249" s="116"/>
      <c r="AB249" s="116"/>
      <c r="AC249" s="116"/>
      <c r="AD249" s="116"/>
      <c r="AE249" s="116"/>
      <c r="AF249" s="116"/>
      <c r="AG249" s="116"/>
      <c r="AH249" s="116"/>
      <c r="AI249" s="116"/>
      <c r="AJ249" s="116"/>
      <c r="AK249" s="116"/>
      <c r="AL249" s="116"/>
      <c r="AM249" s="116"/>
      <c r="AN249" s="116"/>
      <c r="AO249" s="116"/>
      <c r="AP249" s="116"/>
      <c r="AQ249" s="116"/>
      <c r="AR249" s="116"/>
      <c r="AS249" s="116"/>
      <c r="AT249" s="116"/>
      <c r="AU249" s="116"/>
      <c r="AV249" s="116"/>
      <c r="AW249" s="6"/>
      <c r="AX249" s="116"/>
      <c r="AY249" s="116"/>
      <c r="AZ249" s="116"/>
      <c r="BA249" s="116"/>
      <c r="BB249" s="6"/>
      <c r="BC249" s="116"/>
      <c r="BD249" s="116"/>
      <c r="BE249" s="116"/>
      <c r="BF249" s="116"/>
      <c r="BG249" s="116"/>
      <c r="BH249" s="116"/>
      <c r="BI249" s="116"/>
      <c r="BJ249" s="116"/>
      <c r="BK249" s="116"/>
    </row>
    <row r="250" spans="1:71" x14ac:dyDescent="0.3">
      <c r="A250" s="202" t="s">
        <v>1182</v>
      </c>
      <c r="B250" s="200" t="s">
        <v>848</v>
      </c>
      <c r="C250" s="1" t="s">
        <v>1135</v>
      </c>
      <c r="D250" s="195">
        <v>181</v>
      </c>
      <c r="E250" s="195">
        <v>5</v>
      </c>
      <c r="F250" s="116">
        <v>70.31</v>
      </c>
      <c r="G250" s="116">
        <v>14.69</v>
      </c>
      <c r="I250" s="116"/>
      <c r="J250" s="116">
        <v>3.46</v>
      </c>
      <c r="K250" s="116">
        <v>9.0999999999999998E-2</v>
      </c>
      <c r="L250" s="116">
        <v>1.35</v>
      </c>
      <c r="M250" s="116">
        <v>3.66</v>
      </c>
      <c r="N250" s="116">
        <v>4.4800000000000004</v>
      </c>
      <c r="O250" s="116">
        <v>1.23</v>
      </c>
      <c r="P250" s="116">
        <v>0.40600000000000003</v>
      </c>
      <c r="Q250" s="116">
        <v>9.7000000000000003E-2</v>
      </c>
      <c r="R250" s="116"/>
      <c r="S250" s="6" t="e">
        <f>F250+P250+G250+#REF!+K250+L250+M250+N250+O250+Q250+R250</f>
        <v>#REF!</v>
      </c>
      <c r="T250" s="6">
        <f t="shared" ref="T250:T281" si="40">J250/L250</f>
        <v>2.5629629629629629</v>
      </c>
      <c r="U250" s="116">
        <v>478</v>
      </c>
      <c r="V250" s="116"/>
      <c r="W250" s="116"/>
      <c r="X250" s="116">
        <v>14.04</v>
      </c>
      <c r="Y250" s="116"/>
      <c r="Z250" s="116">
        <v>4</v>
      </c>
      <c r="AA250" s="116">
        <v>1.28</v>
      </c>
      <c r="AB250" s="116">
        <v>17</v>
      </c>
      <c r="AC250" s="116">
        <v>3.32</v>
      </c>
      <c r="AD250" s="116">
        <v>2.17</v>
      </c>
      <c r="AE250" s="116">
        <v>0.7</v>
      </c>
      <c r="AF250" s="116">
        <v>14</v>
      </c>
      <c r="AG250" s="116">
        <v>2.71</v>
      </c>
      <c r="AH250" s="116">
        <v>3.27</v>
      </c>
      <c r="AI250" s="116">
        <v>0.73</v>
      </c>
      <c r="AJ250" s="116">
        <v>6.68</v>
      </c>
      <c r="AK250" s="116"/>
      <c r="AL250" s="116">
        <v>0.39</v>
      </c>
      <c r="AM250" s="116"/>
      <c r="AN250" s="116">
        <v>1.51</v>
      </c>
      <c r="AO250" s="116">
        <v>8.11</v>
      </c>
      <c r="AP250" s="116">
        <v>7</v>
      </c>
      <c r="AQ250" s="116">
        <v>3.97</v>
      </c>
      <c r="AR250" s="116">
        <v>1.79</v>
      </c>
      <c r="AS250" s="116">
        <v>19</v>
      </c>
      <c r="AT250" s="116"/>
      <c r="AU250" s="116">
        <v>16.5</v>
      </c>
      <c r="AV250" s="116">
        <v>2.38</v>
      </c>
      <c r="AW250" s="6"/>
      <c r="AX250" s="116">
        <v>179</v>
      </c>
      <c r="AY250" s="116">
        <v>0.15</v>
      </c>
      <c r="AZ250" s="116">
        <v>0.5</v>
      </c>
      <c r="BA250" s="116">
        <v>2</v>
      </c>
      <c r="BB250" s="6">
        <f t="shared" ref="BB250:BB281" si="41">SUM((P250/1.6681)*10000)</f>
        <v>2433.9068401174991</v>
      </c>
      <c r="BC250" s="116"/>
      <c r="BD250" s="116">
        <v>0.34</v>
      </c>
      <c r="BE250" s="116">
        <v>0.95</v>
      </c>
      <c r="BF250" s="116">
        <v>76</v>
      </c>
      <c r="BG250" s="116"/>
      <c r="BH250" s="116">
        <v>20.57</v>
      </c>
      <c r="BI250" s="116">
        <v>2.31</v>
      </c>
      <c r="BJ250" s="116">
        <v>40</v>
      </c>
      <c r="BK250" s="116">
        <v>106</v>
      </c>
      <c r="BL250" s="6">
        <f t="shared" ref="BL250:BL281" si="42">BA250/AJ250</f>
        <v>0.29940119760479045</v>
      </c>
      <c r="BM250" s="6">
        <f t="shared" ref="BM250:BM281" si="43">AC250/BI250/1.49</f>
        <v>0.96458351491908534</v>
      </c>
      <c r="BN250" s="6">
        <f t="shared" ref="BN250:BN281" si="44">AJ250/AV250/1.55</f>
        <v>1.8107888316616967</v>
      </c>
      <c r="BO250" s="6">
        <v>2.0804135912049579</v>
      </c>
      <c r="BP250" s="6">
        <v>1.6883116883116882</v>
      </c>
      <c r="BQ250" s="6">
        <v>0.84067189377022222</v>
      </c>
      <c r="BR250" s="6">
        <v>71.556886227544908</v>
      </c>
      <c r="BS250" s="6">
        <v>0.22604790419161677</v>
      </c>
    </row>
    <row r="251" spans="1:71" x14ac:dyDescent="0.3">
      <c r="A251" s="202" t="s">
        <v>1181</v>
      </c>
      <c r="B251" s="200" t="s">
        <v>848</v>
      </c>
      <c r="C251" s="1" t="s">
        <v>1135</v>
      </c>
      <c r="D251" s="195">
        <v>181</v>
      </c>
      <c r="E251" s="195">
        <v>5</v>
      </c>
      <c r="F251" s="116">
        <v>58.54</v>
      </c>
      <c r="G251" s="116">
        <v>15.89</v>
      </c>
      <c r="I251" s="116"/>
      <c r="J251" s="116">
        <v>9.18</v>
      </c>
      <c r="K251" s="116">
        <v>0.23799999999999999</v>
      </c>
      <c r="L251" s="116">
        <v>3.11</v>
      </c>
      <c r="M251" s="116">
        <v>6.2</v>
      </c>
      <c r="N251" s="116">
        <v>4.0599999999999996</v>
      </c>
      <c r="O251" s="116">
        <v>0.92</v>
      </c>
      <c r="P251" s="116">
        <v>1.22</v>
      </c>
      <c r="Q251" s="116">
        <v>0.33400000000000002</v>
      </c>
      <c r="R251" s="116"/>
      <c r="S251" s="6" t="e">
        <f>F251+P251+G251+#REF!+K251+L251+M251+N251+O251+Q251+R251</f>
        <v>#REF!</v>
      </c>
      <c r="T251" s="6">
        <f t="shared" si="40"/>
        <v>2.9517684887459805</v>
      </c>
      <c r="U251" s="116">
        <v>379</v>
      </c>
      <c r="V251" s="116"/>
      <c r="W251" s="116"/>
      <c r="X251" s="116">
        <v>16.440000000000001</v>
      </c>
      <c r="Y251" s="116"/>
      <c r="Z251" s="116">
        <v>8</v>
      </c>
      <c r="AA251" s="116">
        <v>3.51</v>
      </c>
      <c r="AB251" s="116">
        <v>52</v>
      </c>
      <c r="AC251" s="116">
        <v>6.33</v>
      </c>
      <c r="AD251" s="116">
        <v>3.72</v>
      </c>
      <c r="AE251" s="116">
        <v>1.36</v>
      </c>
      <c r="AF251" s="116">
        <v>19</v>
      </c>
      <c r="AG251" s="116">
        <v>5.48</v>
      </c>
      <c r="AH251" s="116">
        <v>2.5099999999999998</v>
      </c>
      <c r="AI251" s="116">
        <v>1.34</v>
      </c>
      <c r="AJ251" s="116">
        <v>6.73</v>
      </c>
      <c r="AK251" s="116"/>
      <c r="AL251" s="116">
        <v>0.54</v>
      </c>
      <c r="AM251" s="116"/>
      <c r="AN251" s="116">
        <v>1.93</v>
      </c>
      <c r="AO251" s="116">
        <v>13.25</v>
      </c>
      <c r="AP251" s="116">
        <v>1</v>
      </c>
      <c r="AQ251" s="116">
        <v>3.7</v>
      </c>
      <c r="AR251" s="116">
        <v>2.5099999999999998</v>
      </c>
      <c r="AS251" s="116">
        <v>16</v>
      </c>
      <c r="AT251" s="116"/>
      <c r="AU251" s="116">
        <v>41.2</v>
      </c>
      <c r="AV251" s="116">
        <v>4.53</v>
      </c>
      <c r="AW251" s="6"/>
      <c r="AX251" s="116">
        <v>236</v>
      </c>
      <c r="AY251" s="116">
        <v>0.12</v>
      </c>
      <c r="AZ251" s="116">
        <v>0.97</v>
      </c>
      <c r="BA251" s="116">
        <v>1.18</v>
      </c>
      <c r="BB251" s="6">
        <f t="shared" si="41"/>
        <v>7313.7102092200712</v>
      </c>
      <c r="BC251" s="116"/>
      <c r="BD251" s="116">
        <v>0.54</v>
      </c>
      <c r="BE251" s="116">
        <v>0.66</v>
      </c>
      <c r="BF251" s="116">
        <v>210</v>
      </c>
      <c r="BG251" s="116"/>
      <c r="BH251" s="116">
        <v>37.83</v>
      </c>
      <c r="BI251" s="116">
        <v>3.41</v>
      </c>
      <c r="BJ251" s="116">
        <v>94</v>
      </c>
      <c r="BK251" s="116">
        <v>76</v>
      </c>
      <c r="BL251" s="6">
        <f t="shared" si="42"/>
        <v>0.17533432392273401</v>
      </c>
      <c r="BM251" s="6">
        <f t="shared" si="43"/>
        <v>1.2458422720384184</v>
      </c>
      <c r="BN251" s="6">
        <f t="shared" si="44"/>
        <v>0.95848465427615182</v>
      </c>
      <c r="BO251" s="6">
        <v>1.4198611785058757</v>
      </c>
      <c r="BP251" s="6">
        <v>1.3391984359726294</v>
      </c>
      <c r="BQ251" s="6">
        <v>0.83253239198732909</v>
      </c>
      <c r="BR251" s="6">
        <v>56.315007429420504</v>
      </c>
      <c r="BS251" s="6">
        <v>0.28677563150074292</v>
      </c>
    </row>
    <row r="252" spans="1:71" x14ac:dyDescent="0.3">
      <c r="A252" s="202" t="s">
        <v>1180</v>
      </c>
      <c r="B252" s="200" t="s">
        <v>848</v>
      </c>
      <c r="C252" s="1" t="s">
        <v>1135</v>
      </c>
      <c r="D252" s="195">
        <v>181</v>
      </c>
      <c r="E252" s="195">
        <v>5</v>
      </c>
      <c r="F252" s="116">
        <v>57.6</v>
      </c>
      <c r="G252" s="116">
        <v>16.13</v>
      </c>
      <c r="I252" s="116"/>
      <c r="J252" s="116">
        <v>9.56</v>
      </c>
      <c r="K252" s="116">
        <v>0.28100000000000003</v>
      </c>
      <c r="L252" s="116">
        <v>3.42</v>
      </c>
      <c r="M252" s="116">
        <v>7.49</v>
      </c>
      <c r="N252" s="116">
        <v>3.3</v>
      </c>
      <c r="O252" s="116">
        <v>0.44</v>
      </c>
      <c r="P252" s="116">
        <v>1.002</v>
      </c>
      <c r="Q252" s="116">
        <v>0.156</v>
      </c>
      <c r="R252" s="116"/>
      <c r="S252" s="6" t="e">
        <f>F252+P252+G252+#REF!+K252+L252+M252+N252+O252+Q252+R252</f>
        <v>#REF!</v>
      </c>
      <c r="T252" s="6">
        <f t="shared" si="40"/>
        <v>2.795321637426901</v>
      </c>
      <c r="U252" s="116">
        <v>355</v>
      </c>
      <c r="V252" s="116"/>
      <c r="W252" s="116"/>
      <c r="X252" s="116">
        <v>6.95</v>
      </c>
      <c r="Y252" s="116"/>
      <c r="Z252" s="116">
        <v>18</v>
      </c>
      <c r="AA252" s="116">
        <v>1.04</v>
      </c>
      <c r="AB252" s="116">
        <v>151</v>
      </c>
      <c r="AC252" s="116">
        <v>3.67</v>
      </c>
      <c r="AD252" s="116">
        <v>2.21</v>
      </c>
      <c r="AE252" s="116">
        <v>0.97</v>
      </c>
      <c r="AF252" s="116">
        <v>20</v>
      </c>
      <c r="AG252" s="116">
        <v>3.09</v>
      </c>
      <c r="AH252" s="116">
        <v>1.1499999999999999</v>
      </c>
      <c r="AI252" s="116">
        <v>0.79</v>
      </c>
      <c r="AJ252" s="116">
        <v>2.74</v>
      </c>
      <c r="AK252" s="116"/>
      <c r="AL252" s="116">
        <v>0.32</v>
      </c>
      <c r="AM252" s="116"/>
      <c r="AN252" s="116">
        <v>0.91</v>
      </c>
      <c r="AO252" s="116">
        <v>6.24</v>
      </c>
      <c r="AP252" s="116">
        <v>4</v>
      </c>
      <c r="AQ252" s="116">
        <v>1.69</v>
      </c>
      <c r="AR252" s="116">
        <v>1.1200000000000001</v>
      </c>
      <c r="AS252" s="116">
        <v>6.8</v>
      </c>
      <c r="AT252" s="116"/>
      <c r="AU252" s="116">
        <v>42.9</v>
      </c>
      <c r="AV252" s="116">
        <v>2.38</v>
      </c>
      <c r="AW252" s="6"/>
      <c r="AX252" s="116">
        <v>298</v>
      </c>
      <c r="AY252" s="116">
        <v>0.05</v>
      </c>
      <c r="AZ252" s="116">
        <v>0.56000000000000005</v>
      </c>
      <c r="BA252" s="116">
        <v>0.21</v>
      </c>
      <c r="BB252" s="6">
        <f t="shared" si="41"/>
        <v>6006.8341226545172</v>
      </c>
      <c r="BC252" s="116"/>
      <c r="BD252" s="116">
        <v>0.32</v>
      </c>
      <c r="BE252" s="116">
        <v>0.16</v>
      </c>
      <c r="BF252" s="116">
        <v>269</v>
      </c>
      <c r="BG252" s="116"/>
      <c r="BH252" s="116">
        <v>20.65</v>
      </c>
      <c r="BI252" s="116">
        <v>2</v>
      </c>
      <c r="BJ252" s="116">
        <v>85</v>
      </c>
      <c r="BK252" s="116">
        <v>33</v>
      </c>
      <c r="BL252" s="6">
        <f t="shared" si="42"/>
        <v>7.6642335766423347E-2</v>
      </c>
      <c r="BM252" s="6">
        <f t="shared" si="43"/>
        <v>1.2315436241610738</v>
      </c>
      <c r="BN252" s="6">
        <f t="shared" si="44"/>
        <v>0.74274871238818119</v>
      </c>
      <c r="BO252" s="6">
        <v>0.98561151079136711</v>
      </c>
      <c r="BP252" s="6">
        <v>0.96527777777777779</v>
      </c>
      <c r="BQ252" s="6">
        <v>1.0909519624258919</v>
      </c>
      <c r="BR252" s="6">
        <v>129.56204379562044</v>
      </c>
      <c r="BS252" s="6">
        <v>0.33211678832116787</v>
      </c>
    </row>
    <row r="253" spans="1:71" x14ac:dyDescent="0.3">
      <c r="A253" s="202" t="s">
        <v>1179</v>
      </c>
      <c r="B253" s="200" t="s">
        <v>848</v>
      </c>
      <c r="C253" s="1" t="s">
        <v>1135</v>
      </c>
      <c r="D253" s="195">
        <v>181</v>
      </c>
      <c r="E253" s="195">
        <v>5</v>
      </c>
      <c r="F253" s="116">
        <v>57.89</v>
      </c>
      <c r="G253" s="116">
        <v>16.09</v>
      </c>
      <c r="I253" s="116"/>
      <c r="J253" s="116">
        <v>9.1300000000000008</v>
      </c>
      <c r="K253" s="116">
        <v>0.223</v>
      </c>
      <c r="L253" s="116">
        <v>2.94</v>
      </c>
      <c r="M253" s="116">
        <v>6.87</v>
      </c>
      <c r="N253" s="116">
        <v>3.62</v>
      </c>
      <c r="O253" s="116">
        <v>0.84</v>
      </c>
      <c r="P253" s="116">
        <v>1.1910000000000001</v>
      </c>
      <c r="Q253" s="116">
        <v>0.33200000000000002</v>
      </c>
      <c r="R253" s="116"/>
      <c r="S253" s="6" t="e">
        <f>F253+P253+G253+#REF!+K253+L253+M253+N253+O253+Q253+R253</f>
        <v>#REF!</v>
      </c>
      <c r="T253" s="6">
        <f t="shared" si="40"/>
        <v>3.1054421768707487</v>
      </c>
      <c r="U253" s="116">
        <v>498</v>
      </c>
      <c r="V253" s="116"/>
      <c r="W253" s="116"/>
      <c r="X253" s="116">
        <v>18.010000000000002</v>
      </c>
      <c r="Y253" s="116"/>
      <c r="Z253" s="116">
        <v>8</v>
      </c>
      <c r="AA253" s="116">
        <v>1.69</v>
      </c>
      <c r="AB253" s="116">
        <v>39</v>
      </c>
      <c r="AC253" s="116">
        <v>7.2</v>
      </c>
      <c r="AD253" s="116">
        <v>4.33</v>
      </c>
      <c r="AE253" s="116">
        <v>1.56</v>
      </c>
      <c r="AF253" s="116">
        <v>18</v>
      </c>
      <c r="AG253" s="116">
        <v>6.24</v>
      </c>
      <c r="AH253" s="116">
        <v>2.67</v>
      </c>
      <c r="AI253" s="116">
        <v>1.55</v>
      </c>
      <c r="AJ253" s="116">
        <v>7.31</v>
      </c>
      <c r="AK253" s="116"/>
      <c r="AL253" s="116">
        <v>0.63</v>
      </c>
      <c r="AM253" s="116"/>
      <c r="AN253" s="116">
        <v>2.09</v>
      </c>
      <c r="AO253" s="116">
        <v>14.71</v>
      </c>
      <c r="AP253" s="116">
        <v>2</v>
      </c>
      <c r="AQ253" s="116">
        <v>3.8</v>
      </c>
      <c r="AR253" s="116">
        <v>2.77</v>
      </c>
      <c r="AS253" s="116">
        <v>15.1</v>
      </c>
      <c r="AT253" s="116"/>
      <c r="AU253" s="116">
        <v>34.6</v>
      </c>
      <c r="AV253" s="116">
        <v>5.13</v>
      </c>
      <c r="AW253" s="6"/>
      <c r="AX253" s="116">
        <v>290</v>
      </c>
      <c r="AY253" s="116">
        <v>0.14000000000000001</v>
      </c>
      <c r="AZ253" s="116">
        <v>1.1100000000000001</v>
      </c>
      <c r="BA253" s="116">
        <v>1.1200000000000001</v>
      </c>
      <c r="BB253" s="6">
        <f t="shared" si="41"/>
        <v>7139.8597206402501</v>
      </c>
      <c r="BC253" s="116"/>
      <c r="BD253" s="116">
        <v>0.63</v>
      </c>
      <c r="BE253" s="116">
        <v>0.66</v>
      </c>
      <c r="BF253" s="116">
        <v>211</v>
      </c>
      <c r="BG253" s="116"/>
      <c r="BH253" s="116">
        <v>40.98</v>
      </c>
      <c r="BI253" s="116">
        <v>3.87</v>
      </c>
      <c r="BJ253" s="116">
        <v>82</v>
      </c>
      <c r="BK253" s="116">
        <v>78</v>
      </c>
      <c r="BL253" s="6">
        <f t="shared" si="42"/>
        <v>0.15321477428180577</v>
      </c>
      <c r="BM253" s="6">
        <f t="shared" si="43"/>
        <v>1.2486343062275636</v>
      </c>
      <c r="BN253" s="6">
        <f t="shared" si="44"/>
        <v>0.91932339810098718</v>
      </c>
      <c r="BO253" s="6">
        <v>1.3589128697042367</v>
      </c>
      <c r="BP253" s="6">
        <v>1.2927074361182889</v>
      </c>
      <c r="BQ253" s="6">
        <v>0.84095979390975573</v>
      </c>
      <c r="BR253" s="6">
        <v>68.125854993160061</v>
      </c>
      <c r="BS253" s="6">
        <v>0.2859097127222982</v>
      </c>
    </row>
    <row r="254" spans="1:71" x14ac:dyDescent="0.3">
      <c r="A254" s="202" t="s">
        <v>1178</v>
      </c>
      <c r="B254" s="200" t="s">
        <v>848</v>
      </c>
      <c r="C254" s="1" t="s">
        <v>1135</v>
      </c>
      <c r="D254" s="195">
        <v>181</v>
      </c>
      <c r="E254" s="195">
        <v>5</v>
      </c>
      <c r="F254" s="116">
        <v>70.17</v>
      </c>
      <c r="G254" s="116">
        <v>14.55</v>
      </c>
      <c r="I254" s="116"/>
      <c r="J254" s="116">
        <v>3.64</v>
      </c>
      <c r="K254" s="116">
        <v>9.9000000000000005E-2</v>
      </c>
      <c r="L254" s="116">
        <v>1.26</v>
      </c>
      <c r="M254" s="116">
        <v>3.83</v>
      </c>
      <c r="N254" s="116">
        <v>3.96</v>
      </c>
      <c r="O254" s="116">
        <v>1.57</v>
      </c>
      <c r="P254" s="116">
        <v>0.38600000000000001</v>
      </c>
      <c r="Q254" s="116">
        <v>9.5000000000000001E-2</v>
      </c>
      <c r="R254" s="116"/>
      <c r="S254" s="6" t="e">
        <f>F254+P254+G254+#REF!+K254+L254+M254+N254+O254+Q254+R254</f>
        <v>#REF!</v>
      </c>
      <c r="T254" s="6">
        <f t="shared" si="40"/>
        <v>2.8888888888888888</v>
      </c>
      <c r="U254" s="116">
        <v>636</v>
      </c>
      <c r="V254" s="116"/>
      <c r="W254" s="116"/>
      <c r="X254" s="116">
        <v>15.36</v>
      </c>
      <c r="Y254" s="116"/>
      <c r="Z254" s="116">
        <v>10</v>
      </c>
      <c r="AA254" s="116">
        <v>1.4</v>
      </c>
      <c r="AB254" s="116">
        <v>4</v>
      </c>
      <c r="AC254" s="116">
        <v>3.32</v>
      </c>
      <c r="AD254" s="116">
        <v>2.16</v>
      </c>
      <c r="AE254" s="116">
        <v>0.71</v>
      </c>
      <c r="AF254" s="116">
        <v>15</v>
      </c>
      <c r="AG254" s="116">
        <v>2.81</v>
      </c>
      <c r="AH254" s="116">
        <v>3.01</v>
      </c>
      <c r="AI254" s="116">
        <v>0.73</v>
      </c>
      <c r="AJ254" s="116">
        <v>7.31</v>
      </c>
      <c r="AK254" s="116"/>
      <c r="AL254" s="116">
        <v>0.39</v>
      </c>
      <c r="AM254" s="116"/>
      <c r="AN254" s="116">
        <v>1.62</v>
      </c>
      <c r="AO254" s="116">
        <v>8.7799999999999994</v>
      </c>
      <c r="AP254" s="116">
        <v>4</v>
      </c>
      <c r="AQ254" s="116">
        <v>4.04</v>
      </c>
      <c r="AR254" s="116">
        <v>1.93</v>
      </c>
      <c r="AS254" s="116">
        <v>22</v>
      </c>
      <c r="AT254" s="116"/>
      <c r="AU254" s="116">
        <v>14.2</v>
      </c>
      <c r="AV254" s="116">
        <v>2.5299999999999998</v>
      </c>
      <c r="AW254" s="6"/>
      <c r="AX254" s="116">
        <v>193</v>
      </c>
      <c r="AY254" s="116">
        <v>0.14000000000000001</v>
      </c>
      <c r="AZ254" s="116">
        <v>0.51</v>
      </c>
      <c r="BA254" s="116">
        <v>1.8</v>
      </c>
      <c r="BB254" s="6">
        <f t="shared" si="41"/>
        <v>2314.0099514417602</v>
      </c>
      <c r="BC254" s="116"/>
      <c r="BD254" s="116">
        <v>0.34</v>
      </c>
      <c r="BE254" s="116">
        <v>0.9</v>
      </c>
      <c r="BF254" s="116">
        <v>68</v>
      </c>
      <c r="BG254" s="116"/>
      <c r="BH254" s="116">
        <v>20.59</v>
      </c>
      <c r="BI254" s="116">
        <v>2.23</v>
      </c>
      <c r="BJ254" s="116">
        <v>35</v>
      </c>
      <c r="BK254" s="116">
        <v>96</v>
      </c>
      <c r="BL254" s="6">
        <f t="shared" si="42"/>
        <v>0.24623803009575926</v>
      </c>
      <c r="BM254" s="6">
        <f t="shared" si="43"/>
        <v>0.9991874078309807</v>
      </c>
      <c r="BN254" s="6">
        <f t="shared" si="44"/>
        <v>1.8640826214458754</v>
      </c>
      <c r="BO254" s="6">
        <v>2.3582927380069041</v>
      </c>
      <c r="BP254" s="6">
        <v>1.913303437967115</v>
      </c>
      <c r="BQ254" s="6">
        <v>0.81216924551632519</v>
      </c>
      <c r="BR254" s="6">
        <v>87.004103967168263</v>
      </c>
      <c r="BS254" s="6">
        <v>0.22161422708618334</v>
      </c>
    </row>
    <row r="255" spans="1:71" x14ac:dyDescent="0.3">
      <c r="A255" s="202" t="s">
        <v>1177</v>
      </c>
      <c r="B255" s="200" t="s">
        <v>848</v>
      </c>
      <c r="C255" s="1" t="s">
        <v>1135</v>
      </c>
      <c r="D255" s="195">
        <v>181</v>
      </c>
      <c r="E255" s="195">
        <v>5</v>
      </c>
      <c r="F255" s="116">
        <v>69.67</v>
      </c>
      <c r="G255" s="116">
        <v>15.06</v>
      </c>
      <c r="I255" s="116"/>
      <c r="J255" s="116">
        <v>3.99</v>
      </c>
      <c r="K255" s="116">
        <v>0.08</v>
      </c>
      <c r="L255" s="116">
        <v>1.4</v>
      </c>
      <c r="M255" s="116">
        <v>4.7</v>
      </c>
      <c r="N255" s="116">
        <v>3.6</v>
      </c>
      <c r="O255" s="116">
        <v>0.6</v>
      </c>
      <c r="P255" s="116">
        <v>0.45300000000000001</v>
      </c>
      <c r="Q255" s="116">
        <v>9.8000000000000004E-2</v>
      </c>
      <c r="R255" s="116"/>
      <c r="S255" s="6" t="e">
        <f>F255+P255+G255+#REF!+K255+L255+M255+N255+O255+Q255+R255</f>
        <v>#REF!</v>
      </c>
      <c r="T255" s="6">
        <f t="shared" si="40"/>
        <v>2.8500000000000005</v>
      </c>
      <c r="U255" s="116">
        <v>387</v>
      </c>
      <c r="V255" s="116"/>
      <c r="W255" s="116"/>
      <c r="X255" s="116">
        <v>10.38</v>
      </c>
      <c r="Y255" s="116"/>
      <c r="Z255" s="116">
        <v>5</v>
      </c>
      <c r="AA255" s="116">
        <v>0.56999999999999995</v>
      </c>
      <c r="AB255" s="116">
        <v>21</v>
      </c>
      <c r="AC255" s="116">
        <v>3.29</v>
      </c>
      <c r="AD255" s="116">
        <v>1.99</v>
      </c>
      <c r="AE255" s="116">
        <v>0.78</v>
      </c>
      <c r="AF255" s="116">
        <v>14</v>
      </c>
      <c r="AG255" s="116">
        <v>2.87</v>
      </c>
      <c r="AH255" s="116">
        <v>2.67</v>
      </c>
      <c r="AI255" s="116">
        <v>0.71</v>
      </c>
      <c r="AJ255" s="116">
        <v>4.71</v>
      </c>
      <c r="AK255" s="116"/>
      <c r="AL255" s="116">
        <v>0.31</v>
      </c>
      <c r="AM255" s="116"/>
      <c r="AN255" s="116">
        <v>1.48</v>
      </c>
      <c r="AO255" s="116">
        <v>7.27</v>
      </c>
      <c r="AP255" s="116">
        <v>5</v>
      </c>
      <c r="AQ255" s="116">
        <v>2.5299999999999998</v>
      </c>
      <c r="AR255" s="116">
        <v>1.44</v>
      </c>
      <c r="AS255" s="116">
        <v>8</v>
      </c>
      <c r="AT255" s="116"/>
      <c r="AU255" s="116">
        <v>16.100000000000001</v>
      </c>
      <c r="AV255" s="116">
        <v>2.39</v>
      </c>
      <c r="AW255" s="6"/>
      <c r="AX255" s="116">
        <v>326</v>
      </c>
      <c r="AY255" s="116">
        <v>0.1</v>
      </c>
      <c r="AZ255" s="116">
        <v>0.51</v>
      </c>
      <c r="BA255" s="116">
        <v>0.73</v>
      </c>
      <c r="BB255" s="6">
        <f t="shared" si="41"/>
        <v>2715.6645285054851</v>
      </c>
      <c r="BC255" s="116"/>
      <c r="BD255" s="116">
        <v>0.28999999999999998</v>
      </c>
      <c r="BE255" s="116">
        <v>0.44</v>
      </c>
      <c r="BF255" s="116">
        <v>54</v>
      </c>
      <c r="BG255" s="116"/>
      <c r="BH255" s="116">
        <v>19.079999999999998</v>
      </c>
      <c r="BI255" s="116">
        <v>1.89</v>
      </c>
      <c r="BJ255" s="116">
        <v>39</v>
      </c>
      <c r="BK255" s="116">
        <v>94</v>
      </c>
      <c r="BL255" s="6">
        <f t="shared" si="42"/>
        <v>0.15498938428874734</v>
      </c>
      <c r="BM255" s="6">
        <f t="shared" si="43"/>
        <v>1.1682823763360677</v>
      </c>
      <c r="BN255" s="6">
        <f t="shared" si="44"/>
        <v>1.2714266432716965</v>
      </c>
      <c r="BO255" s="6">
        <v>1.7928514331392031</v>
      </c>
      <c r="BP255" s="6">
        <v>1.5255731922398592</v>
      </c>
      <c r="BQ255" s="6">
        <v>0.90835647367953998</v>
      </c>
      <c r="BR255" s="6">
        <v>82.165605095541409</v>
      </c>
      <c r="BS255" s="6">
        <v>0.31422505307855625</v>
      </c>
    </row>
    <row r="256" spans="1:71" x14ac:dyDescent="0.3">
      <c r="A256" s="202" t="s">
        <v>1176</v>
      </c>
      <c r="B256" s="200" t="s">
        <v>848</v>
      </c>
      <c r="C256" s="1" t="s">
        <v>1135</v>
      </c>
      <c r="D256" s="195">
        <v>181</v>
      </c>
      <c r="E256" s="195">
        <v>5</v>
      </c>
      <c r="F256" s="116">
        <v>70.59</v>
      </c>
      <c r="G256" s="116">
        <v>14.22</v>
      </c>
      <c r="I256" s="116"/>
      <c r="J256" s="116">
        <v>3.28</v>
      </c>
      <c r="K256" s="116">
        <v>6.8000000000000005E-2</v>
      </c>
      <c r="L256" s="116">
        <v>1.25</v>
      </c>
      <c r="M256" s="116">
        <v>3.69</v>
      </c>
      <c r="N256" s="116">
        <v>3.81</v>
      </c>
      <c r="O256" s="116">
        <v>1.1399999999999999</v>
      </c>
      <c r="P256" s="116">
        <v>0.41399999999999998</v>
      </c>
      <c r="Q256" s="116">
        <v>7.2999999999999995E-2</v>
      </c>
      <c r="R256" s="116"/>
      <c r="S256" s="6" t="e">
        <f>F256+P256+G256+#REF!+K256+L256+M256+N256+O256+Q256+R256</f>
        <v>#REF!</v>
      </c>
      <c r="T256" s="6">
        <f t="shared" si="40"/>
        <v>2.6239999999999997</v>
      </c>
      <c r="U256" s="116">
        <v>685</v>
      </c>
      <c r="V256" s="116"/>
      <c r="W256" s="116"/>
      <c r="X256" s="116">
        <v>17.649999999999999</v>
      </c>
      <c r="Y256" s="116"/>
      <c r="Z256" s="116">
        <v>5</v>
      </c>
      <c r="AA256" s="116">
        <v>1.1499999999999999</v>
      </c>
      <c r="AB256" s="116">
        <v>4</v>
      </c>
      <c r="AC256" s="116">
        <v>4.46</v>
      </c>
      <c r="AD256" s="116">
        <v>2.74</v>
      </c>
      <c r="AE256" s="116">
        <v>0.83</v>
      </c>
      <c r="AF256" s="116">
        <v>12</v>
      </c>
      <c r="AG256" s="116">
        <v>3.85</v>
      </c>
      <c r="AH256" s="116">
        <v>3.66</v>
      </c>
      <c r="AI256" s="116">
        <v>0.97</v>
      </c>
      <c r="AJ256" s="116">
        <v>7.92</v>
      </c>
      <c r="AK256" s="116"/>
      <c r="AL256" s="116">
        <v>0.45</v>
      </c>
      <c r="AM256" s="116"/>
      <c r="AN256" s="116">
        <v>1.85</v>
      </c>
      <c r="AO256" s="116">
        <v>11.36</v>
      </c>
      <c r="AP256" s="116">
        <v>6</v>
      </c>
      <c r="AQ256" s="116">
        <v>2.73</v>
      </c>
      <c r="AR256" s="116">
        <v>2.41</v>
      </c>
      <c r="AS256" s="116">
        <v>16</v>
      </c>
      <c r="AT256" s="116"/>
      <c r="AU256" s="116">
        <v>13.4</v>
      </c>
      <c r="AV256" s="116">
        <v>3.45</v>
      </c>
      <c r="AW256" s="6"/>
      <c r="AX256" s="116">
        <v>212</v>
      </c>
      <c r="AY256" s="116">
        <v>0.15</v>
      </c>
      <c r="AZ256" s="116">
        <v>0.69</v>
      </c>
      <c r="BA256" s="116">
        <v>1.91</v>
      </c>
      <c r="BB256" s="6">
        <f t="shared" si="41"/>
        <v>2481.8655955877944</v>
      </c>
      <c r="BC256" s="116"/>
      <c r="BD256" s="116">
        <v>0.42</v>
      </c>
      <c r="BE256" s="116">
        <v>1.06</v>
      </c>
      <c r="BF256" s="116">
        <v>63</v>
      </c>
      <c r="BG256" s="116"/>
      <c r="BH256" s="116">
        <v>26.44</v>
      </c>
      <c r="BI256" s="116">
        <v>2.68</v>
      </c>
      <c r="BJ256" s="116">
        <v>32</v>
      </c>
      <c r="BK256" s="116">
        <v>116</v>
      </c>
      <c r="BL256" s="6">
        <f t="shared" si="42"/>
        <v>0.24116161616161616</v>
      </c>
      <c r="BM256" s="6">
        <f t="shared" si="43"/>
        <v>1.1168987278373232</v>
      </c>
      <c r="BN256" s="6">
        <f t="shared" si="44"/>
        <v>1.4810659186535764</v>
      </c>
      <c r="BO256" s="6">
        <v>2.1260603457532481</v>
      </c>
      <c r="BP256" s="6">
        <v>1.8293946932006631</v>
      </c>
      <c r="BQ256" s="6">
        <v>0.69460801760448787</v>
      </c>
      <c r="BR256" s="6">
        <v>86.48989898989899</v>
      </c>
      <c r="BS256" s="6">
        <v>0.23358585858585859</v>
      </c>
    </row>
    <row r="257" spans="1:71" x14ac:dyDescent="0.3">
      <c r="A257" s="202" t="s">
        <v>1175</v>
      </c>
      <c r="B257" s="200" t="s">
        <v>848</v>
      </c>
      <c r="C257" s="1" t="s">
        <v>1135</v>
      </c>
      <c r="D257" s="195">
        <v>181</v>
      </c>
      <c r="E257" s="195">
        <v>5</v>
      </c>
      <c r="F257" s="116">
        <v>67.05</v>
      </c>
      <c r="G257" s="116">
        <v>15.4</v>
      </c>
      <c r="I257" s="116"/>
      <c r="J257" s="116">
        <v>4.46</v>
      </c>
      <c r="K257" s="116">
        <v>0.115</v>
      </c>
      <c r="L257" s="116">
        <v>1.51</v>
      </c>
      <c r="M257" s="116">
        <v>4.91</v>
      </c>
      <c r="N257" s="116">
        <v>3.71</v>
      </c>
      <c r="O257" s="116">
        <v>1.0900000000000001</v>
      </c>
      <c r="P257" s="116">
        <v>0.52600000000000002</v>
      </c>
      <c r="Q257" s="116">
        <v>0.13100000000000001</v>
      </c>
      <c r="R257" s="116"/>
      <c r="S257" s="6" t="e">
        <f>F257+P257+G257+#REF!+K257+L257+M257+N257+O257+Q257+R257</f>
        <v>#REF!</v>
      </c>
      <c r="T257" s="6">
        <f t="shared" si="40"/>
        <v>2.9536423841059603</v>
      </c>
      <c r="U257" s="116">
        <v>486</v>
      </c>
      <c r="V257" s="116"/>
      <c r="W257" s="116"/>
      <c r="X257" s="116">
        <v>14.96</v>
      </c>
      <c r="Y257" s="116"/>
      <c r="Z257" s="116">
        <v>5</v>
      </c>
      <c r="AA257" s="116">
        <v>1.03</v>
      </c>
      <c r="AB257" s="116">
        <v>2</v>
      </c>
      <c r="AC257" s="116">
        <v>5.28</v>
      </c>
      <c r="AD257" s="116">
        <v>3.32</v>
      </c>
      <c r="AE257" s="116">
        <v>1.04</v>
      </c>
      <c r="AF257" s="116">
        <v>14</v>
      </c>
      <c r="AG257" s="116">
        <v>4.45</v>
      </c>
      <c r="AH257" s="116">
        <v>2.69</v>
      </c>
      <c r="AI257" s="116">
        <v>1.1499999999999999</v>
      </c>
      <c r="AJ257" s="116">
        <v>5.8</v>
      </c>
      <c r="AK257" s="116"/>
      <c r="AL257" s="116">
        <v>0.55000000000000004</v>
      </c>
      <c r="AM257" s="116"/>
      <c r="AN257" s="116">
        <v>2.2599999999999998</v>
      </c>
      <c r="AO257" s="116">
        <v>11.74</v>
      </c>
      <c r="AP257" s="116">
        <v>4</v>
      </c>
      <c r="AQ257" s="116">
        <v>2.52</v>
      </c>
      <c r="AR257" s="116">
        <v>2.2799999999999998</v>
      </c>
      <c r="AS257" s="116">
        <v>24.3</v>
      </c>
      <c r="AT257" s="116"/>
      <c r="AU257" s="116">
        <v>19.2</v>
      </c>
      <c r="AV257" s="116">
        <v>3.84</v>
      </c>
      <c r="AW257" s="6"/>
      <c r="AX257" s="116">
        <v>254</v>
      </c>
      <c r="AY257" s="116">
        <v>0.14000000000000001</v>
      </c>
      <c r="AZ257" s="116">
        <v>0.79</v>
      </c>
      <c r="BA257" s="116">
        <v>1.44</v>
      </c>
      <c r="BB257" s="6">
        <f t="shared" si="41"/>
        <v>3153.2881721719323</v>
      </c>
      <c r="BC257" s="116"/>
      <c r="BD257" s="116">
        <v>0.51</v>
      </c>
      <c r="BE257" s="116">
        <v>0.57999999999999996</v>
      </c>
      <c r="BF257" s="116">
        <v>71</v>
      </c>
      <c r="BG257" s="116"/>
      <c r="BH257" s="116">
        <v>30.96</v>
      </c>
      <c r="BI257" s="116">
        <v>3.3</v>
      </c>
      <c r="BJ257" s="116">
        <v>49</v>
      </c>
      <c r="BK257" s="116">
        <v>90</v>
      </c>
      <c r="BL257" s="6">
        <f t="shared" si="42"/>
        <v>0.24827586206896551</v>
      </c>
      <c r="BM257" s="6">
        <f t="shared" si="43"/>
        <v>1.0738255033557047</v>
      </c>
      <c r="BN257" s="6">
        <f t="shared" si="44"/>
        <v>0.97446236559139787</v>
      </c>
      <c r="BO257" s="6">
        <v>1.2644429910616961</v>
      </c>
      <c r="BP257" s="6">
        <v>1.2592592592592595</v>
      </c>
      <c r="BQ257" s="6">
        <v>0.76734264269459651</v>
      </c>
      <c r="BR257" s="6">
        <v>83.793103448275858</v>
      </c>
      <c r="BS257" s="6">
        <v>0.3896551724137931</v>
      </c>
    </row>
    <row r="258" spans="1:71" x14ac:dyDescent="0.3">
      <c r="A258" s="202" t="s">
        <v>1174</v>
      </c>
      <c r="B258" s="200" t="s">
        <v>848</v>
      </c>
      <c r="C258" s="1" t="s">
        <v>1135</v>
      </c>
      <c r="D258" s="195">
        <v>181</v>
      </c>
      <c r="E258" s="195">
        <v>5</v>
      </c>
      <c r="F258" s="116">
        <v>70.98</v>
      </c>
      <c r="G258" s="116">
        <v>14.22</v>
      </c>
      <c r="I258" s="116"/>
      <c r="J258" s="116">
        <v>3.15</v>
      </c>
      <c r="K258" s="116">
        <v>7.2999999999999995E-2</v>
      </c>
      <c r="L258" s="116">
        <v>1.21</v>
      </c>
      <c r="M258" s="116">
        <v>3.56</v>
      </c>
      <c r="N258" s="116">
        <v>3.63</v>
      </c>
      <c r="O258" s="116">
        <v>1.67</v>
      </c>
      <c r="P258" s="116">
        <v>0.39100000000000001</v>
      </c>
      <c r="Q258" s="116">
        <v>7.2999999999999995E-2</v>
      </c>
      <c r="R258" s="116"/>
      <c r="S258" s="6" t="e">
        <f>F258+P258+G258+#REF!+K258+L258+M258+N258+O258+Q258+R258</f>
        <v>#REF!</v>
      </c>
      <c r="T258" s="6">
        <f t="shared" si="40"/>
        <v>2.6033057851239669</v>
      </c>
      <c r="U258" s="116">
        <v>816</v>
      </c>
      <c r="V258" s="116"/>
      <c r="W258" s="116"/>
      <c r="X258" s="116">
        <v>19.93</v>
      </c>
      <c r="Y258" s="116"/>
      <c r="Z258" s="116">
        <v>9</v>
      </c>
      <c r="AA258" s="116">
        <v>0.78</v>
      </c>
      <c r="AB258" s="116">
        <v>3</v>
      </c>
      <c r="AC258" s="116">
        <v>4.18</v>
      </c>
      <c r="AD258" s="116">
        <v>2.65</v>
      </c>
      <c r="AE258" s="116">
        <v>0.84</v>
      </c>
      <c r="AF258" s="116">
        <v>13</v>
      </c>
      <c r="AG258" s="116">
        <v>3.65</v>
      </c>
      <c r="AH258" s="116">
        <v>3.71</v>
      </c>
      <c r="AI258" s="116">
        <v>0.92</v>
      </c>
      <c r="AJ258" s="116">
        <v>9.36</v>
      </c>
      <c r="AK258" s="116"/>
      <c r="AL258" s="116">
        <v>0.44</v>
      </c>
      <c r="AM258" s="116"/>
      <c r="AN258" s="116">
        <v>1.91</v>
      </c>
      <c r="AO258" s="116">
        <v>11.72</v>
      </c>
      <c r="AP258" s="116">
        <v>4</v>
      </c>
      <c r="AQ258" s="116">
        <v>3.16</v>
      </c>
      <c r="AR258" s="116">
        <v>2.62</v>
      </c>
      <c r="AS258" s="116">
        <v>28</v>
      </c>
      <c r="AT258" s="116"/>
      <c r="AU258" s="116">
        <v>12.6</v>
      </c>
      <c r="AV258" s="116">
        <v>3.33</v>
      </c>
      <c r="AW258" s="6"/>
      <c r="AX258" s="116">
        <v>215</v>
      </c>
      <c r="AY258" s="116">
        <v>0.15</v>
      </c>
      <c r="AZ258" s="116">
        <v>0.65</v>
      </c>
      <c r="BA258" s="116">
        <v>2.36</v>
      </c>
      <c r="BB258" s="6">
        <f t="shared" si="41"/>
        <v>2343.9841736106951</v>
      </c>
      <c r="BC258" s="116"/>
      <c r="BD258" s="116">
        <v>0.4</v>
      </c>
      <c r="BE258" s="116">
        <v>0.88</v>
      </c>
      <c r="BF258" s="116">
        <v>57</v>
      </c>
      <c r="BG258" s="116"/>
      <c r="BH258" s="116">
        <v>25.44</v>
      </c>
      <c r="BI258" s="116">
        <v>2.68</v>
      </c>
      <c r="BJ258" s="116">
        <v>30</v>
      </c>
      <c r="BK258" s="116">
        <v>118</v>
      </c>
      <c r="BL258" s="6">
        <f t="shared" si="42"/>
        <v>0.25213675213675213</v>
      </c>
      <c r="BM258" s="6">
        <f t="shared" si="43"/>
        <v>1.0467795251928276</v>
      </c>
      <c r="BN258" s="6">
        <f t="shared" si="44"/>
        <v>1.8134263295553616</v>
      </c>
      <c r="BO258" s="6">
        <v>2.5126167722538386</v>
      </c>
      <c r="BP258" s="6">
        <v>2.065713101160862</v>
      </c>
      <c r="BQ258" s="6">
        <v>0.73487309756588204</v>
      </c>
      <c r="BR258" s="6">
        <v>87.179487179487182</v>
      </c>
      <c r="BS258" s="6">
        <v>0.20405982905982906</v>
      </c>
    </row>
    <row r="259" spans="1:71" x14ac:dyDescent="0.3">
      <c r="A259" s="202" t="s">
        <v>1173</v>
      </c>
      <c r="B259" s="200" t="s">
        <v>848</v>
      </c>
      <c r="C259" s="1" t="s">
        <v>1135</v>
      </c>
      <c r="D259" s="195">
        <v>181</v>
      </c>
      <c r="E259" s="195">
        <v>5</v>
      </c>
      <c r="F259" s="116">
        <v>56.43</v>
      </c>
      <c r="G259" s="116">
        <v>18.87</v>
      </c>
      <c r="I259" s="116"/>
      <c r="J259" s="116">
        <v>6.97</v>
      </c>
      <c r="K259" s="116">
        <v>0.154</v>
      </c>
      <c r="L259" s="116">
        <v>3.04</v>
      </c>
      <c r="M259" s="116">
        <v>8.57</v>
      </c>
      <c r="N259" s="116">
        <v>3.18</v>
      </c>
      <c r="O259" s="116">
        <v>0.66</v>
      </c>
      <c r="P259" s="116">
        <v>0.77400000000000002</v>
      </c>
      <c r="Q259" s="116">
        <v>0.18</v>
      </c>
      <c r="R259" s="116"/>
      <c r="S259" s="6" t="e">
        <f>F259+P259+G259+#REF!+K259+L259+M259+N259+O259+Q259+R259</f>
        <v>#REF!</v>
      </c>
      <c r="T259" s="6">
        <f t="shared" si="40"/>
        <v>2.2927631578947367</v>
      </c>
      <c r="U259" s="116">
        <v>250</v>
      </c>
      <c r="V259" s="116"/>
      <c r="W259" s="116"/>
      <c r="X259" s="116">
        <v>10.26</v>
      </c>
      <c r="Y259" s="116"/>
      <c r="Z259" s="116">
        <v>21</v>
      </c>
      <c r="AA259" s="116">
        <v>1.33</v>
      </c>
      <c r="AB259" s="116">
        <v>66</v>
      </c>
      <c r="AC259" s="116">
        <v>4.24</v>
      </c>
      <c r="AD259" s="116">
        <v>2.5499999999999998</v>
      </c>
      <c r="AE259" s="116">
        <v>1.06</v>
      </c>
      <c r="AF259" s="116">
        <v>16</v>
      </c>
      <c r="AG259" s="116">
        <v>3.57</v>
      </c>
      <c r="AH259" s="116">
        <v>1.17</v>
      </c>
      <c r="AI259" s="116">
        <v>0.92</v>
      </c>
      <c r="AJ259" s="116">
        <v>4.2300000000000004</v>
      </c>
      <c r="AK259" s="116"/>
      <c r="AL259" s="116">
        <v>0.38</v>
      </c>
      <c r="AM259" s="116"/>
      <c r="AN259" s="116">
        <v>1.05</v>
      </c>
      <c r="AO259" s="116">
        <v>8.19</v>
      </c>
      <c r="AP259" s="116">
        <v>7</v>
      </c>
      <c r="AQ259" s="116">
        <v>1.69</v>
      </c>
      <c r="AR259" s="116">
        <v>1.52</v>
      </c>
      <c r="AS259" s="116">
        <v>12.9</v>
      </c>
      <c r="AT259" s="116"/>
      <c r="AU259" s="116">
        <v>32.299999999999997</v>
      </c>
      <c r="AV259" s="116">
        <v>2.91</v>
      </c>
      <c r="AW259" s="6"/>
      <c r="AX259" s="116">
        <v>316</v>
      </c>
      <c r="AY259" s="116">
        <v>0.08</v>
      </c>
      <c r="AZ259" s="116">
        <v>0.64</v>
      </c>
      <c r="BA259" s="116">
        <v>1.28</v>
      </c>
      <c r="BB259" s="6">
        <f t="shared" si="41"/>
        <v>4640.0095917510944</v>
      </c>
      <c r="BC259" s="116"/>
      <c r="BD259" s="116">
        <v>0.37</v>
      </c>
      <c r="BE259" s="116">
        <v>0.44</v>
      </c>
      <c r="BF259" s="116">
        <v>181</v>
      </c>
      <c r="BG259" s="116"/>
      <c r="BH259" s="116">
        <v>23.94</v>
      </c>
      <c r="BI259" s="116">
        <v>2.38</v>
      </c>
      <c r="BJ259" s="116">
        <v>57</v>
      </c>
      <c r="BK259" s="116">
        <v>30</v>
      </c>
      <c r="BL259" s="6">
        <f t="shared" si="42"/>
        <v>0.30260047281323876</v>
      </c>
      <c r="BM259" s="6">
        <f t="shared" si="43"/>
        <v>1.1956460436523604</v>
      </c>
      <c r="BN259" s="6">
        <f t="shared" si="44"/>
        <v>0.93781177253076164</v>
      </c>
      <c r="BO259" s="6">
        <v>1.2786409527839917</v>
      </c>
      <c r="BP259" s="6">
        <v>1.1974789915966386</v>
      </c>
      <c r="BQ259" s="6">
        <v>1.0030599135327929</v>
      </c>
      <c r="BR259" s="6">
        <v>59.101654846335691</v>
      </c>
      <c r="BS259" s="6">
        <v>0.24822695035460993</v>
      </c>
    </row>
    <row r="260" spans="1:71" x14ac:dyDescent="0.3">
      <c r="A260" s="200" t="s">
        <v>1172</v>
      </c>
      <c r="B260" s="200" t="s">
        <v>1011</v>
      </c>
      <c r="C260" s="1" t="s">
        <v>1135</v>
      </c>
      <c r="D260" s="195">
        <v>181</v>
      </c>
      <c r="E260" s="195">
        <v>17</v>
      </c>
      <c r="F260" s="199">
        <v>45.24</v>
      </c>
      <c r="G260" s="199">
        <v>27.12</v>
      </c>
      <c r="I260" s="199"/>
      <c r="J260" s="199">
        <v>4.43</v>
      </c>
      <c r="K260" s="199">
        <v>7.2999999999999995E-2</v>
      </c>
      <c r="L260" s="199">
        <v>7</v>
      </c>
      <c r="M260" s="199">
        <v>15.38</v>
      </c>
      <c r="N260" s="199">
        <v>0.87</v>
      </c>
      <c r="O260" s="199">
        <v>0.03</v>
      </c>
      <c r="P260" s="199">
        <v>4.4999999999999998E-2</v>
      </c>
      <c r="Q260" s="199">
        <v>8.0000000000000002E-3</v>
      </c>
      <c r="R260" s="116"/>
      <c r="S260" s="6" t="e">
        <f>F260+P260+G260+#REF!+K260+L260+M260+N260+O260+Q260+R260</f>
        <v>#REF!</v>
      </c>
      <c r="T260" s="6">
        <f t="shared" si="40"/>
        <v>0.63285714285714278</v>
      </c>
      <c r="U260" s="199">
        <v>16</v>
      </c>
      <c r="V260" s="199"/>
      <c r="W260" s="199"/>
      <c r="X260" s="199">
        <v>0.69</v>
      </c>
      <c r="Y260" s="199"/>
      <c r="Z260" s="6">
        <v>88</v>
      </c>
      <c r="AA260" s="199">
        <v>7.0000000000000007E-2</v>
      </c>
      <c r="AB260" s="199">
        <v>37</v>
      </c>
      <c r="AC260" s="199">
        <v>0.15</v>
      </c>
      <c r="AD260" s="199">
        <v>0.09</v>
      </c>
      <c r="AE260" s="199">
        <v>0.16</v>
      </c>
      <c r="AF260" s="199">
        <v>15</v>
      </c>
      <c r="AG260" s="199">
        <v>0.16</v>
      </c>
      <c r="AH260" s="199">
        <v>0.05</v>
      </c>
      <c r="AI260" s="199">
        <v>0.03</v>
      </c>
      <c r="AJ260" s="199">
        <v>0.34</v>
      </c>
      <c r="AK260" s="199"/>
      <c r="AL260" s="199">
        <v>0.01</v>
      </c>
      <c r="AM260" s="199"/>
      <c r="AN260" s="199">
        <v>0.05</v>
      </c>
      <c r="AO260" s="199">
        <v>0.42</v>
      </c>
      <c r="AP260" s="199">
        <v>53</v>
      </c>
      <c r="AQ260" s="199">
        <v>0.25</v>
      </c>
      <c r="AR260" s="199">
        <v>0.09</v>
      </c>
      <c r="AS260" s="199">
        <v>0.2</v>
      </c>
      <c r="AT260" s="199"/>
      <c r="AU260" s="199">
        <v>8.5</v>
      </c>
      <c r="AV260" s="199">
        <v>0.14000000000000001</v>
      </c>
      <c r="AW260" s="6"/>
      <c r="AX260" s="199">
        <v>382</v>
      </c>
      <c r="AY260" s="199">
        <v>0.03</v>
      </c>
      <c r="AZ260" s="199">
        <v>0.03</v>
      </c>
      <c r="BA260" s="199">
        <v>0.04</v>
      </c>
      <c r="BB260" s="6">
        <f t="shared" si="41"/>
        <v>269.76799952041245</v>
      </c>
      <c r="BC260" s="199"/>
      <c r="BD260" s="199">
        <v>0.01</v>
      </c>
      <c r="BE260" s="199">
        <v>0.01</v>
      </c>
      <c r="BF260" s="199">
        <v>25</v>
      </c>
      <c r="BG260" s="199"/>
      <c r="BH260" s="199">
        <v>0.86</v>
      </c>
      <c r="BI260" s="199">
        <v>0.08</v>
      </c>
      <c r="BJ260" s="199">
        <v>24</v>
      </c>
      <c r="BK260" s="199">
        <v>1</v>
      </c>
      <c r="BL260" s="6">
        <f t="shared" si="42"/>
        <v>0.11764705882352941</v>
      </c>
      <c r="BM260" s="6">
        <f t="shared" si="43"/>
        <v>1.2583892617449663</v>
      </c>
      <c r="BN260" s="6">
        <f t="shared" si="44"/>
        <v>1.5668202764976957</v>
      </c>
      <c r="BO260" s="6">
        <v>3.0575539568345325</v>
      </c>
      <c r="BP260" s="6">
        <v>2.3958333333333335</v>
      </c>
      <c r="BQ260" s="6">
        <v>3.2606004586944617</v>
      </c>
      <c r="BR260" s="6">
        <v>47.058823529411761</v>
      </c>
      <c r="BS260" s="6">
        <v>0.14705882352941177</v>
      </c>
    </row>
    <row r="261" spans="1:71" x14ac:dyDescent="0.3">
      <c r="A261" s="200" t="s">
        <v>1171</v>
      </c>
      <c r="B261" s="200" t="s">
        <v>1011</v>
      </c>
      <c r="C261" s="1" t="s">
        <v>1135</v>
      </c>
      <c r="D261" s="195">
        <v>181</v>
      </c>
      <c r="E261" s="195">
        <v>16</v>
      </c>
      <c r="F261" s="199">
        <v>45.27</v>
      </c>
      <c r="G261" s="199">
        <v>27.21</v>
      </c>
      <c r="I261" s="199"/>
      <c r="J261" s="199">
        <v>5.27</v>
      </c>
      <c r="K261" s="199">
        <v>6.6000000000000003E-2</v>
      </c>
      <c r="L261" s="199">
        <v>3.33</v>
      </c>
      <c r="M261" s="199">
        <v>16.75</v>
      </c>
      <c r="N261" s="199">
        <v>1.36</v>
      </c>
      <c r="O261" s="199">
        <v>0.02</v>
      </c>
      <c r="P261" s="199">
        <v>0.32600000000000001</v>
      </c>
      <c r="Q261" s="199">
        <v>7.0000000000000001E-3</v>
      </c>
      <c r="R261" s="116"/>
      <c r="S261" s="6" t="e">
        <f>F261+P261+G261+#REF!+K261+L261+M261+N261+O261+Q261+R261</f>
        <v>#REF!</v>
      </c>
      <c r="T261" s="6">
        <f t="shared" si="40"/>
        <v>1.5825825825825823</v>
      </c>
      <c r="U261" s="199">
        <v>16</v>
      </c>
      <c r="V261" s="199"/>
      <c r="W261" s="199"/>
      <c r="X261" s="199">
        <v>0.55000000000000004</v>
      </c>
      <c r="Y261" s="199"/>
      <c r="Z261" s="6">
        <v>65</v>
      </c>
      <c r="AA261" s="199">
        <v>0.02</v>
      </c>
      <c r="AB261" s="199">
        <v>24</v>
      </c>
      <c r="AC261" s="199">
        <v>0.38</v>
      </c>
      <c r="AD261" s="199">
        <v>0.21</v>
      </c>
      <c r="AE261" s="199">
        <v>0.21</v>
      </c>
      <c r="AF261" s="199">
        <v>17</v>
      </c>
      <c r="AG261" s="199">
        <v>0.28999999999999998</v>
      </c>
      <c r="AH261" s="199">
        <v>0.05</v>
      </c>
      <c r="AI261" s="199">
        <v>0.08</v>
      </c>
      <c r="AJ261" s="199">
        <v>0.21</v>
      </c>
      <c r="AK261" s="199"/>
      <c r="AL261" s="199">
        <v>0.03</v>
      </c>
      <c r="AM261" s="199"/>
      <c r="AN261" s="199">
        <v>0</v>
      </c>
      <c r="AO261" s="199">
        <v>0.51</v>
      </c>
      <c r="AP261" s="199">
        <v>15</v>
      </c>
      <c r="AQ261" s="199">
        <v>0.28000000000000003</v>
      </c>
      <c r="AR261" s="199">
        <v>0.09</v>
      </c>
      <c r="AS261" s="199">
        <v>0.1</v>
      </c>
      <c r="AT261" s="199"/>
      <c r="AU261" s="199">
        <v>27.1</v>
      </c>
      <c r="AV261" s="199">
        <v>0.22</v>
      </c>
      <c r="AW261" s="6"/>
      <c r="AX261" s="199">
        <v>432</v>
      </c>
      <c r="AY261" s="199">
        <v>0</v>
      </c>
      <c r="AZ261" s="199">
        <v>0.06</v>
      </c>
      <c r="BA261" s="199">
        <v>0.01</v>
      </c>
      <c r="BB261" s="6">
        <f t="shared" si="41"/>
        <v>1954.3192854145436</v>
      </c>
      <c r="BC261" s="199"/>
      <c r="BD261" s="199">
        <v>0.03</v>
      </c>
      <c r="BE261" s="199">
        <v>0</v>
      </c>
      <c r="BF261" s="199">
        <v>263</v>
      </c>
      <c r="BG261" s="199"/>
      <c r="BH261" s="199">
        <v>2.0299999999999998</v>
      </c>
      <c r="BI261" s="199">
        <v>0.18</v>
      </c>
      <c r="BJ261" s="199">
        <v>24</v>
      </c>
      <c r="BK261" s="199">
        <v>1</v>
      </c>
      <c r="BL261" s="6">
        <f t="shared" si="42"/>
        <v>4.7619047619047623E-2</v>
      </c>
      <c r="BM261" s="6">
        <f t="shared" si="43"/>
        <v>1.4168530947054438</v>
      </c>
      <c r="BN261" s="6">
        <f t="shared" si="44"/>
        <v>0.6158357771260996</v>
      </c>
      <c r="BO261" s="6">
        <v>0.8393285371702639</v>
      </c>
      <c r="BP261" s="6">
        <v>0.84876543209876543</v>
      </c>
      <c r="BQ261" s="6">
        <v>2.5357741320009843</v>
      </c>
      <c r="BR261" s="6">
        <v>76.19047619047619</v>
      </c>
    </row>
    <row r="262" spans="1:71" x14ac:dyDescent="0.3">
      <c r="A262" s="200" t="s">
        <v>1170</v>
      </c>
      <c r="B262" s="200" t="s">
        <v>1011</v>
      </c>
      <c r="C262" s="1" t="s">
        <v>1135</v>
      </c>
      <c r="D262" s="195">
        <v>181</v>
      </c>
      <c r="E262" s="195">
        <v>12.9</v>
      </c>
      <c r="F262" s="199">
        <v>47.07</v>
      </c>
      <c r="G262" s="199">
        <v>28.07</v>
      </c>
      <c r="I262" s="199"/>
      <c r="J262" s="199">
        <v>3.52</v>
      </c>
      <c r="K262" s="199">
        <v>6.5000000000000002E-2</v>
      </c>
      <c r="L262" s="199">
        <v>3.37</v>
      </c>
      <c r="M262" s="199">
        <v>16.97</v>
      </c>
      <c r="N262" s="199">
        <v>1.44</v>
      </c>
      <c r="O262" s="199">
        <v>0.02</v>
      </c>
      <c r="P262" s="199">
        <v>0.14599999999999999</v>
      </c>
      <c r="Q262" s="199">
        <v>6.0000000000000001E-3</v>
      </c>
      <c r="R262" s="116"/>
      <c r="S262" s="6" t="e">
        <f>F262+P262+G262+#REF!+K262+L262+M262+N262+O262+Q262+R262</f>
        <v>#REF!</v>
      </c>
      <c r="T262" s="6">
        <f t="shared" si="40"/>
        <v>1.0445103857566764</v>
      </c>
      <c r="U262" s="199">
        <v>14</v>
      </c>
      <c r="V262" s="199"/>
      <c r="W262" s="199"/>
      <c r="X262" s="199">
        <v>0.46</v>
      </c>
      <c r="Y262" s="199"/>
      <c r="Z262" s="6">
        <v>97</v>
      </c>
      <c r="AA262" s="199">
        <v>0.01</v>
      </c>
      <c r="AB262" s="199">
        <v>5</v>
      </c>
      <c r="AC262" s="199">
        <v>0.3</v>
      </c>
      <c r="AD262" s="199">
        <v>0.17</v>
      </c>
      <c r="AE262" s="199">
        <v>0.21</v>
      </c>
      <c r="AF262" s="199">
        <v>18</v>
      </c>
      <c r="AG262" s="199">
        <v>0.25</v>
      </c>
      <c r="AH262" s="199">
        <v>0.04</v>
      </c>
      <c r="AI262" s="199">
        <v>0.06</v>
      </c>
      <c r="AJ262" s="199">
        <v>0.31</v>
      </c>
      <c r="AK262" s="199"/>
      <c r="AL262" s="199">
        <v>0.02</v>
      </c>
      <c r="AM262" s="199"/>
      <c r="AN262" s="199">
        <v>0.03</v>
      </c>
      <c r="AO262" s="199">
        <v>0.41</v>
      </c>
      <c r="AP262" s="199">
        <v>13</v>
      </c>
      <c r="AQ262" s="199">
        <v>0.09</v>
      </c>
      <c r="AR262" s="199">
        <v>7.0000000000000007E-2</v>
      </c>
      <c r="AS262" s="199">
        <v>0</v>
      </c>
      <c r="AT262" s="199"/>
      <c r="AU262" s="199">
        <v>24.7</v>
      </c>
      <c r="AV262" s="199">
        <v>0.18</v>
      </c>
      <c r="AW262" s="6"/>
      <c r="AX262" s="199">
        <v>455</v>
      </c>
      <c r="AY262" s="199">
        <v>0</v>
      </c>
      <c r="AZ262" s="199">
        <v>0.05</v>
      </c>
      <c r="BA262" s="199">
        <v>0.02</v>
      </c>
      <c r="BB262" s="6">
        <f t="shared" si="41"/>
        <v>875.24728733289373</v>
      </c>
      <c r="BC262" s="199"/>
      <c r="BD262" s="199">
        <v>0.03</v>
      </c>
      <c r="BE262" s="199">
        <v>0</v>
      </c>
      <c r="BF262" s="199">
        <v>106</v>
      </c>
      <c r="BG262" s="199"/>
      <c r="BH262" s="199">
        <v>1.67</v>
      </c>
      <c r="BI262" s="199">
        <v>0.16</v>
      </c>
      <c r="BJ262" s="199">
        <v>17</v>
      </c>
      <c r="BK262" s="199">
        <v>1</v>
      </c>
      <c r="BL262" s="6">
        <f t="shared" si="42"/>
        <v>6.4516129032258063E-2</v>
      </c>
      <c r="BM262" s="6">
        <f t="shared" si="43"/>
        <v>1.2583892617449663</v>
      </c>
      <c r="BN262" s="6">
        <f t="shared" si="44"/>
        <v>1.1111111111111112</v>
      </c>
      <c r="BO262" s="6">
        <v>1.3938848920863309</v>
      </c>
      <c r="BP262" s="6">
        <v>0.79861111111111105</v>
      </c>
      <c r="BQ262" s="6">
        <v>3.019358278457037</v>
      </c>
      <c r="BR262" s="6">
        <v>45.161290322580648</v>
      </c>
      <c r="BS262" s="6">
        <v>9.6774193548387094E-2</v>
      </c>
    </row>
    <row r="263" spans="1:71" x14ac:dyDescent="0.3">
      <c r="A263" s="200" t="s">
        <v>1169</v>
      </c>
      <c r="B263" s="200" t="s">
        <v>1011</v>
      </c>
      <c r="C263" s="1" t="s">
        <v>1087</v>
      </c>
      <c r="D263" s="195">
        <v>181</v>
      </c>
      <c r="E263" s="195">
        <v>17</v>
      </c>
      <c r="F263" s="199">
        <v>45.37</v>
      </c>
      <c r="G263" s="199">
        <v>29.2</v>
      </c>
      <c r="I263" s="199"/>
      <c r="J263" s="199">
        <v>3.55</v>
      </c>
      <c r="K263" s="199">
        <v>0.04</v>
      </c>
      <c r="L263" s="199">
        <v>5.28</v>
      </c>
      <c r="M263" s="199">
        <v>15.86</v>
      </c>
      <c r="N263" s="199">
        <v>0.86</v>
      </c>
      <c r="O263" s="199">
        <v>0.01</v>
      </c>
      <c r="P263" s="199">
        <v>0.03</v>
      </c>
      <c r="Q263" s="199">
        <v>0.02</v>
      </c>
      <c r="R263" s="116"/>
      <c r="S263" s="6" t="e">
        <f>F263+P263+G263+#REF!+K263+L263+M263+N263+O263+Q263+R263</f>
        <v>#REF!</v>
      </c>
      <c r="T263" s="6">
        <f t="shared" si="40"/>
        <v>0.67234848484848475</v>
      </c>
      <c r="U263" s="199">
        <v>12.5</v>
      </c>
      <c r="V263" s="199">
        <v>3.7999999999999999E-2</v>
      </c>
      <c r="W263" s="199"/>
      <c r="X263" s="199">
        <v>0.47499999999999998</v>
      </c>
      <c r="Y263" s="199">
        <v>24.7</v>
      </c>
      <c r="Z263" s="6">
        <v>26.7</v>
      </c>
      <c r="AA263" s="199">
        <v>1E-3</v>
      </c>
      <c r="AB263" s="199">
        <v>40.6</v>
      </c>
      <c r="AC263" s="199">
        <v>8.6999999999999994E-2</v>
      </c>
      <c r="AD263" s="199">
        <v>6.2E-2</v>
      </c>
      <c r="AE263" s="199">
        <v>0.14399999999999999</v>
      </c>
      <c r="AF263" s="199"/>
      <c r="AG263" s="199">
        <v>0.09</v>
      </c>
      <c r="AH263" s="199">
        <v>2.1999999999999999E-2</v>
      </c>
      <c r="AI263" s="199">
        <v>0.03</v>
      </c>
      <c r="AJ263" s="199">
        <v>0.214</v>
      </c>
      <c r="AK263" s="199">
        <v>0.26900000000000002</v>
      </c>
      <c r="AL263" s="199">
        <v>7.0000000000000001E-3</v>
      </c>
      <c r="AM263" s="199"/>
      <c r="AN263" s="199">
        <v>0.01</v>
      </c>
      <c r="AO263" s="199">
        <v>0.34100000000000003</v>
      </c>
      <c r="AP263" s="199">
        <v>50.9</v>
      </c>
      <c r="AQ263" s="199">
        <v>0.13100000000000001</v>
      </c>
      <c r="AR263" s="199">
        <v>6.7000000000000004E-2</v>
      </c>
      <c r="AS263" s="199">
        <v>0.71199999999999997</v>
      </c>
      <c r="AT263" s="199"/>
      <c r="AU263" s="199">
        <v>2.2599999999999998</v>
      </c>
      <c r="AV263" s="199">
        <v>0.14499999999999999</v>
      </c>
      <c r="AW263" s="6"/>
      <c r="AX263" s="199">
        <v>399</v>
      </c>
      <c r="AY263" s="199">
        <v>1E-3</v>
      </c>
      <c r="AZ263" s="199">
        <v>1.4999999999999999E-2</v>
      </c>
      <c r="BA263" s="199">
        <v>5.0000000000000001E-3</v>
      </c>
      <c r="BB263" s="6">
        <f t="shared" si="41"/>
        <v>179.8453330136083</v>
      </c>
      <c r="BC263" s="199"/>
      <c r="BD263" s="199"/>
      <c r="BE263" s="199">
        <v>2E-3</v>
      </c>
      <c r="BF263" s="199"/>
      <c r="BG263" s="199"/>
      <c r="BH263" s="199">
        <v>0.50700000000000001</v>
      </c>
      <c r="BI263" s="199">
        <v>4.4999999999999998E-2</v>
      </c>
      <c r="BJ263" s="199">
        <v>17.3</v>
      </c>
      <c r="BK263" s="199">
        <v>0.73099999999999998</v>
      </c>
      <c r="BL263" s="6">
        <f t="shared" si="42"/>
        <v>2.3364485981308414E-2</v>
      </c>
      <c r="BM263" s="6">
        <f t="shared" si="43"/>
        <v>1.2975391498881432</v>
      </c>
      <c r="BN263" s="6">
        <f t="shared" si="44"/>
        <v>0.95216907675194662</v>
      </c>
      <c r="BO263" s="6">
        <v>3.4212629896083135</v>
      </c>
      <c r="BP263" s="6">
        <v>2.9320987654320985</v>
      </c>
      <c r="BQ263" s="6">
        <v>3.8446680452280733</v>
      </c>
      <c r="BR263" s="6">
        <v>58.411214953271028</v>
      </c>
      <c r="BS263" s="6">
        <v>4.6728971962616828E-2</v>
      </c>
    </row>
    <row r="264" spans="1:71" x14ac:dyDescent="0.3">
      <c r="A264" s="200" t="s">
        <v>1168</v>
      </c>
      <c r="B264" s="200" t="s">
        <v>1119</v>
      </c>
      <c r="C264" s="1" t="s">
        <v>1135</v>
      </c>
      <c r="D264" s="195">
        <v>181</v>
      </c>
      <c r="E264" s="195">
        <v>17</v>
      </c>
      <c r="F264" s="199">
        <v>48.25</v>
      </c>
      <c r="G264" s="199">
        <v>18.010000000000002</v>
      </c>
      <c r="I264" s="199"/>
      <c r="J264" s="199">
        <v>7.58</v>
      </c>
      <c r="K264" s="199">
        <v>0.16600000000000001</v>
      </c>
      <c r="L264" s="199">
        <v>8.51</v>
      </c>
      <c r="M264" s="199">
        <v>14.92</v>
      </c>
      <c r="N264" s="199">
        <v>1.1200000000000001</v>
      </c>
      <c r="O264" s="199">
        <v>0.04</v>
      </c>
      <c r="P264" s="199">
        <v>0.45700000000000002</v>
      </c>
      <c r="Q264" s="199">
        <v>3.5999999999999997E-2</v>
      </c>
      <c r="R264" s="116"/>
      <c r="S264" s="6" t="e">
        <f>F264+P264+G264+#REF!+K264+L264+M264+N264+O264+Q264+R264</f>
        <v>#REF!</v>
      </c>
      <c r="T264" s="6">
        <f t="shared" si="40"/>
        <v>0.89071680376028206</v>
      </c>
      <c r="U264" s="199">
        <v>20</v>
      </c>
      <c r="V264" s="199"/>
      <c r="W264" s="199"/>
      <c r="X264" s="199">
        <v>3.07</v>
      </c>
      <c r="Y264" s="199"/>
      <c r="Z264" s="6">
        <v>219</v>
      </c>
      <c r="AA264" s="199">
        <v>0.32</v>
      </c>
      <c r="AB264" s="199">
        <v>57</v>
      </c>
      <c r="AC264" s="199">
        <v>2.17</v>
      </c>
      <c r="AD264" s="199">
        <v>1.31</v>
      </c>
      <c r="AE264" s="199">
        <v>0.54</v>
      </c>
      <c r="AF264" s="199">
        <v>13</v>
      </c>
      <c r="AG264" s="199">
        <v>1.77</v>
      </c>
      <c r="AH264" s="199">
        <v>0.37</v>
      </c>
      <c r="AI264" s="199">
        <v>0.48</v>
      </c>
      <c r="AJ264" s="199">
        <v>1.02</v>
      </c>
      <c r="AK264" s="199"/>
      <c r="AL264" s="199">
        <v>0.19</v>
      </c>
      <c r="AM264" s="199"/>
      <c r="AN264" s="199">
        <v>0.28999999999999998</v>
      </c>
      <c r="AO264" s="199">
        <v>3.34</v>
      </c>
      <c r="AP264" s="199">
        <v>42</v>
      </c>
      <c r="AQ264" s="199">
        <v>1.52</v>
      </c>
      <c r="AR264" s="199">
        <v>0.55000000000000004</v>
      </c>
      <c r="AS264" s="199">
        <v>0.3</v>
      </c>
      <c r="AT264" s="199"/>
      <c r="AU264" s="199">
        <v>45.7</v>
      </c>
      <c r="AV264" s="199">
        <v>1.37</v>
      </c>
      <c r="AW264" s="6"/>
      <c r="AX264" s="199">
        <v>295</v>
      </c>
      <c r="AY264" s="199">
        <v>0.01</v>
      </c>
      <c r="AZ264" s="199">
        <v>0.33</v>
      </c>
      <c r="BA264" s="199">
        <v>0.01</v>
      </c>
      <c r="BB264" s="6">
        <f t="shared" si="41"/>
        <v>2739.643906240633</v>
      </c>
      <c r="BC264" s="199"/>
      <c r="BD264" s="199">
        <v>0.19</v>
      </c>
      <c r="BE264" s="199">
        <v>0.01</v>
      </c>
      <c r="BF264" s="199">
        <v>204</v>
      </c>
      <c r="BG264" s="199"/>
      <c r="BH264" s="199">
        <v>12.22</v>
      </c>
      <c r="BI264" s="199">
        <v>1.23</v>
      </c>
      <c r="BJ264" s="199">
        <v>46</v>
      </c>
      <c r="BK264" s="199">
        <v>8</v>
      </c>
      <c r="BL264" s="6">
        <f t="shared" si="42"/>
        <v>9.8039215686274508E-3</v>
      </c>
      <c r="BM264" s="6">
        <f t="shared" si="43"/>
        <v>1.1840453975009548</v>
      </c>
      <c r="BN264" s="6">
        <f t="shared" si="44"/>
        <v>0.48033906286790673</v>
      </c>
      <c r="BO264" s="6">
        <v>0.59659589401649427</v>
      </c>
      <c r="BP264" s="6">
        <v>0.69331526648599806</v>
      </c>
      <c r="BQ264" s="6">
        <v>1.057665783853214</v>
      </c>
      <c r="BR264" s="6">
        <v>19.607843137254903</v>
      </c>
      <c r="BS264" s="6">
        <v>0.28431372549019607</v>
      </c>
    </row>
    <row r="265" spans="1:71" x14ac:dyDescent="0.3">
      <c r="A265" s="200" t="s">
        <v>1167</v>
      </c>
      <c r="B265" s="200" t="s">
        <v>1119</v>
      </c>
      <c r="C265" s="1" t="s">
        <v>1135</v>
      </c>
      <c r="D265" s="195">
        <v>181</v>
      </c>
      <c r="E265" s="195">
        <v>17</v>
      </c>
      <c r="F265" s="199">
        <v>47.44</v>
      </c>
      <c r="G265" s="199">
        <v>18.03</v>
      </c>
      <c r="I265" s="199"/>
      <c r="J265" s="199">
        <v>9.9499999999999993</v>
      </c>
      <c r="K265" s="199">
        <v>0.22900000000000001</v>
      </c>
      <c r="L265" s="199">
        <v>7.35</v>
      </c>
      <c r="M265" s="199">
        <v>12.28</v>
      </c>
      <c r="N265" s="199">
        <v>2.35</v>
      </c>
      <c r="O265" s="199">
        <v>0.17</v>
      </c>
      <c r="P265" s="199">
        <v>0.82</v>
      </c>
      <c r="Q265" s="199">
        <v>9.5000000000000001E-2</v>
      </c>
      <c r="R265" s="116"/>
      <c r="S265" s="6" t="e">
        <f>F265+P265+G265+#REF!+K265+L265+M265+N265+O265+Q265+R265</f>
        <v>#REF!</v>
      </c>
      <c r="T265" s="6">
        <f t="shared" si="40"/>
        <v>1.3537414965986394</v>
      </c>
      <c r="U265" s="199">
        <v>90</v>
      </c>
      <c r="V265" s="199"/>
      <c r="W265" s="199"/>
      <c r="X265" s="199">
        <v>6</v>
      </c>
      <c r="Y265" s="199"/>
      <c r="Z265" s="6">
        <v>127</v>
      </c>
      <c r="AA265" s="199">
        <v>1.06</v>
      </c>
      <c r="AB265" s="199">
        <v>90</v>
      </c>
      <c r="AC265" s="199">
        <v>4.5999999999999996</v>
      </c>
      <c r="AD265" s="199">
        <v>2.67</v>
      </c>
      <c r="AE265" s="199">
        <v>1.07</v>
      </c>
      <c r="AF265" s="199">
        <v>17</v>
      </c>
      <c r="AG265" s="199">
        <v>3.67</v>
      </c>
      <c r="AH265" s="199">
        <v>0.83</v>
      </c>
      <c r="AI265" s="199">
        <v>0.97</v>
      </c>
      <c r="AJ265" s="199">
        <v>2.08</v>
      </c>
      <c r="AK265" s="199"/>
      <c r="AL265" s="199">
        <v>0.37</v>
      </c>
      <c r="AM265" s="199"/>
      <c r="AN265" s="199">
        <v>0.68</v>
      </c>
      <c r="AO265" s="199">
        <v>6.42</v>
      </c>
      <c r="AP265" s="199">
        <v>23</v>
      </c>
      <c r="AQ265" s="199">
        <v>1.75</v>
      </c>
      <c r="AR265" s="199">
        <v>1.07</v>
      </c>
      <c r="AS265" s="199">
        <v>2.2999999999999998</v>
      </c>
      <c r="AT265" s="199"/>
      <c r="AU265" s="199">
        <v>66.900000000000006</v>
      </c>
      <c r="AV265" s="199">
        <v>2.75</v>
      </c>
      <c r="AW265" s="6"/>
      <c r="AX265" s="199">
        <v>333</v>
      </c>
      <c r="AY265" s="199">
        <v>0.03</v>
      </c>
      <c r="AZ265" s="199">
        <v>0.69</v>
      </c>
      <c r="BA265" s="199">
        <v>0.06</v>
      </c>
      <c r="BB265" s="6">
        <f t="shared" si="41"/>
        <v>4915.772435705293</v>
      </c>
      <c r="BC265" s="199"/>
      <c r="BD265" s="199">
        <v>0.37</v>
      </c>
      <c r="BE265" s="199">
        <v>0.04</v>
      </c>
      <c r="BF265" s="199">
        <v>242</v>
      </c>
      <c r="BG265" s="199"/>
      <c r="BH265" s="199">
        <v>25.05</v>
      </c>
      <c r="BI265" s="199">
        <v>2.33</v>
      </c>
      <c r="BJ265" s="199">
        <v>91</v>
      </c>
      <c r="BK265" s="199">
        <v>18</v>
      </c>
      <c r="BL265" s="6">
        <f t="shared" si="42"/>
        <v>2.8846153846153844E-2</v>
      </c>
      <c r="BM265" s="6">
        <f t="shared" si="43"/>
        <v>1.3249992798916954</v>
      </c>
      <c r="BN265" s="6">
        <f t="shared" si="44"/>
        <v>0.48797653958944281</v>
      </c>
      <c r="BO265" s="6">
        <v>0.64223299472010387</v>
      </c>
      <c r="BP265" s="6">
        <v>0.71530758226037194</v>
      </c>
      <c r="BQ265" s="6">
        <v>1.0272733236771288</v>
      </c>
      <c r="BR265" s="6">
        <v>43.269230769230766</v>
      </c>
      <c r="BS265" s="6">
        <v>0.32692307692307693</v>
      </c>
    </row>
    <row r="266" spans="1:71" x14ac:dyDescent="0.3">
      <c r="A266" s="200" t="s">
        <v>1166</v>
      </c>
      <c r="B266" s="200" t="s">
        <v>1119</v>
      </c>
      <c r="C266" s="1" t="s">
        <v>1135</v>
      </c>
      <c r="D266" s="195">
        <v>181</v>
      </c>
      <c r="E266" s="195">
        <v>17</v>
      </c>
      <c r="F266" s="199">
        <v>49.15</v>
      </c>
      <c r="G266" s="199">
        <v>16.079999999999998</v>
      </c>
      <c r="I266" s="199"/>
      <c r="J266" s="199">
        <v>9.3800000000000008</v>
      </c>
      <c r="K266" s="199">
        <v>0.255</v>
      </c>
      <c r="L266" s="199">
        <v>9.11</v>
      </c>
      <c r="M266" s="199">
        <v>11.29</v>
      </c>
      <c r="N266" s="199">
        <v>2.2799999999999998</v>
      </c>
      <c r="O266" s="199">
        <v>0.15</v>
      </c>
      <c r="P266" s="199">
        <v>0.59399999999999997</v>
      </c>
      <c r="Q266" s="199">
        <v>6.0999999999999999E-2</v>
      </c>
      <c r="R266" s="116"/>
      <c r="S266" s="6" t="e">
        <f>F266+P266+G266+#REF!+K266+L266+M266+N266+O266+Q266+R266</f>
        <v>#REF!</v>
      </c>
      <c r="T266" s="6">
        <f t="shared" si="40"/>
        <v>1.0296377607025249</v>
      </c>
      <c r="U266" s="199">
        <v>60</v>
      </c>
      <c r="V266" s="199"/>
      <c r="W266" s="199"/>
      <c r="X266" s="199">
        <v>3.5</v>
      </c>
      <c r="Y266" s="199"/>
      <c r="Z266" s="6">
        <v>404</v>
      </c>
      <c r="AA266" s="199">
        <v>0.88</v>
      </c>
      <c r="AB266" s="199">
        <v>299</v>
      </c>
      <c r="AC266" s="199">
        <v>2.0499999999999998</v>
      </c>
      <c r="AD266" s="199">
        <v>1.27</v>
      </c>
      <c r="AE266" s="199">
        <v>0.61</v>
      </c>
      <c r="AF266" s="199">
        <v>15</v>
      </c>
      <c r="AG266" s="199">
        <v>1.66</v>
      </c>
      <c r="AH266" s="199">
        <v>0.37</v>
      </c>
      <c r="AI266" s="199">
        <v>0.45</v>
      </c>
      <c r="AJ266" s="199">
        <v>1.35</v>
      </c>
      <c r="AK266" s="199"/>
      <c r="AL266" s="199">
        <v>0.19</v>
      </c>
      <c r="AM266" s="199"/>
      <c r="AN266" s="199">
        <v>0.3</v>
      </c>
      <c r="AO266" s="199">
        <v>3.27</v>
      </c>
      <c r="AP266" s="199">
        <v>79</v>
      </c>
      <c r="AQ266" s="199">
        <v>1.64</v>
      </c>
      <c r="AR266" s="199">
        <v>0.57999999999999996</v>
      </c>
      <c r="AS266" s="199">
        <v>2</v>
      </c>
      <c r="AT266" s="199"/>
      <c r="AU266" s="199">
        <v>44.5</v>
      </c>
      <c r="AV266" s="199">
        <v>1.26</v>
      </c>
      <c r="AW266" s="6"/>
      <c r="AX266" s="199">
        <v>276</v>
      </c>
      <c r="AY266" s="199">
        <v>0.02</v>
      </c>
      <c r="AZ266" s="199">
        <v>0.3</v>
      </c>
      <c r="BA266" s="199">
        <v>0.01</v>
      </c>
      <c r="BB266" s="6">
        <f t="shared" si="41"/>
        <v>3560.9375936694441</v>
      </c>
      <c r="BC266" s="199"/>
      <c r="BD266" s="199">
        <v>0.18</v>
      </c>
      <c r="BE266" s="199">
        <v>0.02</v>
      </c>
      <c r="BF266" s="199">
        <v>241</v>
      </c>
      <c r="BG266" s="199"/>
      <c r="BH266" s="199">
        <v>11.55</v>
      </c>
      <c r="BI266" s="199">
        <v>1.18</v>
      </c>
      <c r="BJ266" s="199">
        <v>84</v>
      </c>
      <c r="BK266" s="199">
        <v>9</v>
      </c>
      <c r="BL266" s="6">
        <f t="shared" si="42"/>
        <v>7.4074074074074068E-3</v>
      </c>
      <c r="BM266" s="6">
        <f t="shared" si="43"/>
        <v>1.1659651916733023</v>
      </c>
      <c r="BN266" s="6">
        <f t="shared" si="44"/>
        <v>0.69124423963133641</v>
      </c>
      <c r="BO266" s="6">
        <v>0.82307035727350331</v>
      </c>
      <c r="BP266" s="6">
        <v>0.82391713747645956</v>
      </c>
      <c r="BQ266" s="6">
        <v>1.2864476864014585</v>
      </c>
      <c r="BR266" s="6">
        <v>44.444444444444443</v>
      </c>
      <c r="BS266" s="6">
        <v>0.22222222222222221</v>
      </c>
    </row>
    <row r="267" spans="1:71" x14ac:dyDescent="0.3">
      <c r="A267" s="200" t="s">
        <v>1165</v>
      </c>
      <c r="B267" s="200" t="s">
        <v>1119</v>
      </c>
      <c r="C267" s="1" t="s">
        <v>1135</v>
      </c>
      <c r="D267" s="195">
        <v>181</v>
      </c>
      <c r="E267" s="195">
        <v>17</v>
      </c>
      <c r="F267" s="199">
        <v>48.85</v>
      </c>
      <c r="G267" s="199">
        <v>21.69</v>
      </c>
      <c r="I267" s="199"/>
      <c r="J267" s="199">
        <v>8.86</v>
      </c>
      <c r="K267" s="199">
        <v>0.14399999999999999</v>
      </c>
      <c r="L267" s="199">
        <v>3.99</v>
      </c>
      <c r="M267" s="199">
        <v>10.8</v>
      </c>
      <c r="N267" s="199">
        <v>3.34</v>
      </c>
      <c r="O267" s="199">
        <v>0.26</v>
      </c>
      <c r="P267" s="199">
        <v>0.55200000000000005</v>
      </c>
      <c r="Q267" s="199">
        <v>0.17</v>
      </c>
      <c r="R267" s="116"/>
      <c r="S267" s="6" t="e">
        <f>F267+P267+G267+#REF!+K267+L267+M267+N267+O267+Q267+R267</f>
        <v>#REF!</v>
      </c>
      <c r="T267" s="6">
        <f t="shared" si="40"/>
        <v>2.2205513784461148</v>
      </c>
      <c r="U267" s="199">
        <v>145</v>
      </c>
      <c r="V267" s="199"/>
      <c r="W267" s="199"/>
      <c r="X267" s="199">
        <v>5.65</v>
      </c>
      <c r="Y267" s="199"/>
      <c r="Z267" s="6">
        <v>15</v>
      </c>
      <c r="AA267" s="199">
        <v>1.1100000000000001</v>
      </c>
      <c r="AB267" s="199">
        <v>233</v>
      </c>
      <c r="AC267" s="199">
        <v>3.03</v>
      </c>
      <c r="AD267" s="199">
        <v>1.88</v>
      </c>
      <c r="AE267" s="199">
        <v>0.75</v>
      </c>
      <c r="AF267" s="199">
        <v>20</v>
      </c>
      <c r="AG267" s="199">
        <v>2.48</v>
      </c>
      <c r="AH267" s="199">
        <v>0.37</v>
      </c>
      <c r="AI267" s="199">
        <v>0.66</v>
      </c>
      <c r="AJ267" s="199">
        <v>2.23</v>
      </c>
      <c r="AK267" s="199"/>
      <c r="AL267" s="199">
        <v>0.28999999999999998</v>
      </c>
      <c r="AM267" s="199"/>
      <c r="AN267" s="199">
        <v>0.39</v>
      </c>
      <c r="AO267" s="199">
        <v>5.54</v>
      </c>
      <c r="AP267" s="199"/>
      <c r="AQ267" s="199">
        <v>1.94</v>
      </c>
      <c r="AR267" s="199">
        <v>0.95</v>
      </c>
      <c r="AS267" s="199">
        <v>2.9</v>
      </c>
      <c r="AT267" s="199"/>
      <c r="AU267" s="199">
        <v>22.7</v>
      </c>
      <c r="AV267" s="199">
        <v>1.98</v>
      </c>
      <c r="AW267" s="6"/>
      <c r="AX267" s="199">
        <v>419</v>
      </c>
      <c r="AY267" s="199">
        <v>0.02</v>
      </c>
      <c r="AZ267" s="199">
        <v>0.46</v>
      </c>
      <c r="BA267" s="199">
        <v>0.02</v>
      </c>
      <c r="BB267" s="6">
        <f t="shared" si="41"/>
        <v>3309.1541274503934</v>
      </c>
      <c r="BC267" s="199"/>
      <c r="BD267" s="199">
        <v>0.28000000000000003</v>
      </c>
      <c r="BE267" s="199">
        <v>0.03</v>
      </c>
      <c r="BF267" s="199">
        <v>192</v>
      </c>
      <c r="BG267" s="199"/>
      <c r="BH267" s="199">
        <v>17.7</v>
      </c>
      <c r="BI267" s="199">
        <v>1.77</v>
      </c>
      <c r="BJ267" s="199">
        <v>66</v>
      </c>
      <c r="BK267" s="199">
        <v>8</v>
      </c>
      <c r="BL267" s="6">
        <f t="shared" si="42"/>
        <v>8.9686098654708519E-3</v>
      </c>
      <c r="BM267" s="6">
        <f t="shared" si="43"/>
        <v>1.1489022864293026</v>
      </c>
      <c r="BN267" s="6">
        <f t="shared" si="44"/>
        <v>0.72662104920169435</v>
      </c>
      <c r="BO267" s="6">
        <v>0.9063935292444012</v>
      </c>
      <c r="BP267" s="6">
        <v>0.88669177652228504</v>
      </c>
      <c r="BQ267" s="6">
        <v>1.0322964638688286</v>
      </c>
      <c r="BR267" s="6">
        <v>65.022421524663685</v>
      </c>
      <c r="BS267" s="6">
        <v>0.17488789237668162</v>
      </c>
    </row>
    <row r="268" spans="1:71" x14ac:dyDescent="0.3">
      <c r="A268" s="200" t="s">
        <v>1164</v>
      </c>
      <c r="B268" s="200" t="s">
        <v>1119</v>
      </c>
      <c r="C268" s="1" t="s">
        <v>1135</v>
      </c>
      <c r="D268" s="195">
        <v>181</v>
      </c>
      <c r="E268" s="195">
        <v>17</v>
      </c>
      <c r="F268" s="199">
        <v>49.57</v>
      </c>
      <c r="G268" s="199">
        <v>14.89</v>
      </c>
      <c r="I268" s="199"/>
      <c r="J268" s="199">
        <v>8.49</v>
      </c>
      <c r="K268" s="199">
        <v>0.183</v>
      </c>
      <c r="L268" s="199">
        <v>10.85</v>
      </c>
      <c r="M268" s="199">
        <v>12.63</v>
      </c>
      <c r="N268" s="199">
        <v>1.58</v>
      </c>
      <c r="O268" s="199">
        <v>0.12</v>
      </c>
      <c r="P268" s="199">
        <v>0.56100000000000005</v>
      </c>
      <c r="Q268" s="199">
        <v>3.4000000000000002E-2</v>
      </c>
      <c r="R268" s="116"/>
      <c r="S268" s="6" t="e">
        <f>F268+P268+G268+#REF!+K268+L268+M268+N268+O268+Q268+R268</f>
        <v>#REF!</v>
      </c>
      <c r="T268" s="6">
        <f t="shared" si="40"/>
        <v>0.78248847926267284</v>
      </c>
      <c r="U268" s="199">
        <v>38</v>
      </c>
      <c r="V268" s="199"/>
      <c r="W268" s="199"/>
      <c r="X268" s="199">
        <v>5.23</v>
      </c>
      <c r="Y268" s="199"/>
      <c r="Z268" s="6">
        <v>514</v>
      </c>
      <c r="AA268" s="199">
        <v>0.84</v>
      </c>
      <c r="AB268" s="199">
        <v>113</v>
      </c>
      <c r="AC268" s="199">
        <v>3.21</v>
      </c>
      <c r="AD268" s="199">
        <v>2.0299999999999998</v>
      </c>
      <c r="AE268" s="199">
        <v>0.65</v>
      </c>
      <c r="AF268" s="199">
        <v>16</v>
      </c>
      <c r="AG268" s="199">
        <v>2.63</v>
      </c>
      <c r="AH268" s="199">
        <v>0.66</v>
      </c>
      <c r="AI268" s="199">
        <v>0.71</v>
      </c>
      <c r="AJ268" s="199">
        <v>1.44</v>
      </c>
      <c r="AK268" s="199"/>
      <c r="AL268" s="199">
        <v>0.33</v>
      </c>
      <c r="AM268" s="199"/>
      <c r="AN268" s="199">
        <v>0.56999999999999995</v>
      </c>
      <c r="AO268" s="199">
        <v>6.05</v>
      </c>
      <c r="AP268" s="199">
        <v>83</v>
      </c>
      <c r="AQ268" s="199">
        <v>1.39</v>
      </c>
      <c r="AR268" s="199">
        <v>1.01</v>
      </c>
      <c r="AS268" s="199">
        <v>1.3</v>
      </c>
      <c r="AT268" s="199"/>
      <c r="AU268" s="199">
        <v>57.2</v>
      </c>
      <c r="AV268" s="199">
        <v>2.2200000000000002</v>
      </c>
      <c r="AW268" s="6"/>
      <c r="AX268" s="199">
        <v>203</v>
      </c>
      <c r="AY268" s="199">
        <v>0.02</v>
      </c>
      <c r="AZ268" s="199">
        <v>0.48</v>
      </c>
      <c r="BA268" s="199">
        <v>0.01</v>
      </c>
      <c r="BB268" s="6">
        <f t="shared" si="41"/>
        <v>3363.1077273544756</v>
      </c>
      <c r="BC268" s="199"/>
      <c r="BD268" s="199">
        <v>0.3</v>
      </c>
      <c r="BE268" s="199">
        <v>0.02</v>
      </c>
      <c r="BF268" s="199">
        <v>218</v>
      </c>
      <c r="BG268" s="199"/>
      <c r="BH268" s="199">
        <v>19</v>
      </c>
      <c r="BI268" s="199">
        <v>1.97</v>
      </c>
      <c r="BJ268" s="199">
        <v>67</v>
      </c>
      <c r="BK268" s="199">
        <v>14</v>
      </c>
      <c r="BL268" s="6">
        <f t="shared" si="42"/>
        <v>6.9444444444444449E-3</v>
      </c>
      <c r="BM268" s="6">
        <f t="shared" si="43"/>
        <v>1.0935849827956257</v>
      </c>
      <c r="BN268" s="6">
        <f t="shared" si="44"/>
        <v>0.41848299912816034</v>
      </c>
      <c r="BO268" s="6">
        <v>0.525873717269839</v>
      </c>
      <c r="BP268" s="6">
        <v>0.73745064861816134</v>
      </c>
      <c r="BQ268" s="6">
        <v>0.82046603463821932</v>
      </c>
      <c r="BR268" s="6">
        <v>26.388888888888889</v>
      </c>
      <c r="BS268" s="6">
        <v>0.39583333333333331</v>
      </c>
    </row>
    <row r="269" spans="1:71" x14ac:dyDescent="0.3">
      <c r="A269" s="200" t="s">
        <v>1163</v>
      </c>
      <c r="B269" s="200" t="s">
        <v>1119</v>
      </c>
      <c r="C269" s="1" t="s">
        <v>1135</v>
      </c>
      <c r="D269" s="195">
        <v>181</v>
      </c>
      <c r="E269" s="195">
        <v>12.8</v>
      </c>
      <c r="F269" s="199">
        <v>44.33</v>
      </c>
      <c r="G269" s="199">
        <v>18.12</v>
      </c>
      <c r="I269" s="199"/>
      <c r="J269" s="199">
        <v>12.76</v>
      </c>
      <c r="K269" s="199">
        <v>0.19700000000000001</v>
      </c>
      <c r="L269" s="199">
        <v>8.57</v>
      </c>
      <c r="M269" s="199">
        <v>14.98</v>
      </c>
      <c r="N269" s="199">
        <v>0.65</v>
      </c>
      <c r="O269" s="199">
        <v>0.01</v>
      </c>
      <c r="P269" s="199">
        <v>0.68100000000000005</v>
      </c>
      <c r="Q269" s="199">
        <v>8.0000000000000002E-3</v>
      </c>
      <c r="R269" s="116"/>
      <c r="S269" s="6" t="e">
        <f>F269+P269+G269+#REF!+K269+L269+M269+N269+O269+Q269+R269</f>
        <v>#REF!</v>
      </c>
      <c r="T269" s="6">
        <f t="shared" si="40"/>
        <v>1.4889148191365227</v>
      </c>
      <c r="U269" s="199">
        <v>4</v>
      </c>
      <c r="V269" s="199"/>
      <c r="W269" s="199"/>
      <c r="X269" s="199">
        <v>0.37</v>
      </c>
      <c r="Y269" s="199"/>
      <c r="Z269" s="6">
        <v>88</v>
      </c>
      <c r="AA269" s="199">
        <v>0.03</v>
      </c>
      <c r="AB269" s="199">
        <v>180</v>
      </c>
      <c r="AC269" s="199">
        <v>0.59</v>
      </c>
      <c r="AD269" s="199">
        <v>0.37</v>
      </c>
      <c r="AE269" s="199">
        <v>0.16</v>
      </c>
      <c r="AF269" s="199">
        <v>13</v>
      </c>
      <c r="AG269" s="199">
        <v>0.42</v>
      </c>
      <c r="AH269" s="199">
        <v>0.06</v>
      </c>
      <c r="AI269" s="199">
        <v>0.14000000000000001</v>
      </c>
      <c r="AJ269" s="199">
        <v>0.26</v>
      </c>
      <c r="AK269" s="199"/>
      <c r="AL269" s="199">
        <v>0.05</v>
      </c>
      <c r="AM269" s="199"/>
      <c r="AN269" s="199">
        <v>0.04</v>
      </c>
      <c r="AO269" s="199">
        <v>0.42</v>
      </c>
      <c r="AP269" s="199">
        <v>13</v>
      </c>
      <c r="AQ269" s="199">
        <v>0.05</v>
      </c>
      <c r="AR269" s="199">
        <v>0.06</v>
      </c>
      <c r="AS269" s="199">
        <v>0.3</v>
      </c>
      <c r="AT269" s="199"/>
      <c r="AU269" s="199">
        <v>76.599999999999994</v>
      </c>
      <c r="AV269" s="199">
        <v>0.23</v>
      </c>
      <c r="AW269" s="6"/>
      <c r="AX269" s="199">
        <v>211</v>
      </c>
      <c r="AY269" s="199"/>
      <c r="AZ269" s="199">
        <v>0.09</v>
      </c>
      <c r="BA269" s="199">
        <v>0.04</v>
      </c>
      <c r="BB269" s="6">
        <f t="shared" si="41"/>
        <v>4082.4890594089088</v>
      </c>
      <c r="BC269" s="199"/>
      <c r="BD269" s="199">
        <v>0.05</v>
      </c>
      <c r="BE269" s="199">
        <v>0.01</v>
      </c>
      <c r="BF269" s="199">
        <v>456</v>
      </c>
      <c r="BG269" s="199"/>
      <c r="BH269" s="199">
        <v>3.15</v>
      </c>
      <c r="BI269" s="199">
        <v>0.32</v>
      </c>
      <c r="BJ269" s="199">
        <v>54</v>
      </c>
      <c r="BK269" s="199">
        <v>1</v>
      </c>
      <c r="BL269" s="6">
        <f t="shared" si="42"/>
        <v>0.15384615384615385</v>
      </c>
      <c r="BM269" s="6">
        <f t="shared" si="43"/>
        <v>1.2374161073825503</v>
      </c>
      <c r="BN269" s="6">
        <f t="shared" si="44"/>
        <v>0.7293127629733519</v>
      </c>
      <c r="BO269" s="6">
        <v>0.58453237410071945</v>
      </c>
      <c r="BP269" s="6">
        <v>0.32118055555555552</v>
      </c>
      <c r="BQ269" s="6">
        <v>1.5701206711671325</v>
      </c>
      <c r="BR269" s="6">
        <v>15.384615384615383</v>
      </c>
      <c r="BS269" s="6">
        <v>0.15384615384615385</v>
      </c>
    </row>
    <row r="270" spans="1:71" x14ac:dyDescent="0.3">
      <c r="A270" s="200" t="s">
        <v>1162</v>
      </c>
      <c r="B270" s="200" t="s">
        <v>1119</v>
      </c>
      <c r="C270" s="1" t="s">
        <v>1135</v>
      </c>
      <c r="D270" s="195">
        <v>181</v>
      </c>
      <c r="E270" s="195">
        <v>17</v>
      </c>
      <c r="F270" s="199">
        <v>52.64</v>
      </c>
      <c r="G270" s="199">
        <v>19.02</v>
      </c>
      <c r="I270" s="199"/>
      <c r="J270" s="199">
        <v>7.34</v>
      </c>
      <c r="K270" s="199">
        <v>0.14599999999999999</v>
      </c>
      <c r="L270" s="199">
        <v>5.3</v>
      </c>
      <c r="M270" s="199">
        <v>8.9</v>
      </c>
      <c r="N270" s="199">
        <v>4.01</v>
      </c>
      <c r="O270" s="199">
        <v>1.21</v>
      </c>
      <c r="P270" s="199">
        <v>0.625</v>
      </c>
      <c r="Q270" s="199">
        <v>0.11799999999999999</v>
      </c>
      <c r="R270" s="116"/>
      <c r="S270" s="6" t="e">
        <f>F270+P270+G270+#REF!+K270+L270+M270+N270+O270+Q270+R270</f>
        <v>#REF!</v>
      </c>
      <c r="T270" s="6">
        <f t="shared" si="40"/>
        <v>1.3849056603773584</v>
      </c>
      <c r="U270" s="199">
        <v>525</v>
      </c>
      <c r="V270" s="199"/>
      <c r="W270" s="199"/>
      <c r="X270" s="199">
        <v>9.4600000000000009</v>
      </c>
      <c r="Y270" s="199"/>
      <c r="Z270" s="6">
        <v>130</v>
      </c>
      <c r="AA270" s="199">
        <v>2.1800000000000002</v>
      </c>
      <c r="AB270" s="199">
        <v>50</v>
      </c>
      <c r="AC270" s="199">
        <v>2.95</v>
      </c>
      <c r="AD270" s="199">
        <v>1.78</v>
      </c>
      <c r="AE270" s="199">
        <v>0.75</v>
      </c>
      <c r="AF270" s="199">
        <v>17</v>
      </c>
      <c r="AG270" s="199">
        <v>2.5</v>
      </c>
      <c r="AH270" s="199">
        <v>1.46</v>
      </c>
      <c r="AI270" s="199">
        <v>0.63</v>
      </c>
      <c r="AJ270" s="199">
        <v>3.92</v>
      </c>
      <c r="AK270" s="199"/>
      <c r="AL270" s="199">
        <v>0.28999999999999998</v>
      </c>
      <c r="AM270" s="199"/>
      <c r="AN270" s="199">
        <v>1.1200000000000001</v>
      </c>
      <c r="AO270" s="199">
        <v>6.52</v>
      </c>
      <c r="AP270" s="199">
        <v>28</v>
      </c>
      <c r="AQ270" s="199">
        <v>2.95</v>
      </c>
      <c r="AR270" s="199">
        <v>1.34</v>
      </c>
      <c r="AS270" s="199">
        <v>22.1</v>
      </c>
      <c r="AT270" s="199"/>
      <c r="AU270" s="199">
        <v>34.299999999999997</v>
      </c>
      <c r="AV270" s="199">
        <v>2.1</v>
      </c>
      <c r="AW270" s="6"/>
      <c r="AX270" s="199">
        <v>308</v>
      </c>
      <c r="AY270" s="199">
        <v>7.0000000000000007E-2</v>
      </c>
      <c r="AZ270" s="199">
        <v>0.45</v>
      </c>
      <c r="BA270" s="199">
        <v>0.55000000000000004</v>
      </c>
      <c r="BB270" s="6">
        <f t="shared" si="41"/>
        <v>3746.7777711168396</v>
      </c>
      <c r="BC270" s="199"/>
      <c r="BD270" s="199">
        <v>0.27</v>
      </c>
      <c r="BE270" s="199">
        <v>0.31</v>
      </c>
      <c r="BF270" s="199">
        <v>178</v>
      </c>
      <c r="BG270" s="199"/>
      <c r="BH270" s="199">
        <v>16.86</v>
      </c>
      <c r="BI270" s="199">
        <v>1.73</v>
      </c>
      <c r="BJ270" s="199">
        <v>61</v>
      </c>
      <c r="BK270" s="199">
        <v>42</v>
      </c>
      <c r="BL270" s="6">
        <f t="shared" si="42"/>
        <v>0.14030612244897961</v>
      </c>
      <c r="BM270" s="6">
        <f t="shared" si="43"/>
        <v>1.1444310819723009</v>
      </c>
      <c r="BN270" s="6">
        <f t="shared" si="44"/>
        <v>1.204301075268817</v>
      </c>
      <c r="BO270" s="6">
        <v>1.6301409739260617</v>
      </c>
      <c r="BP270" s="6">
        <v>1.5189466923570971</v>
      </c>
      <c r="BQ270" s="6">
        <v>0.99835092236077616</v>
      </c>
      <c r="BR270" s="6">
        <v>133.92857142857144</v>
      </c>
      <c r="BS270" s="6">
        <v>0.28571428571428575</v>
      </c>
    </row>
    <row r="271" spans="1:71" x14ac:dyDescent="0.3">
      <c r="A271" s="200" t="s">
        <v>1161</v>
      </c>
      <c r="B271" s="200" t="s">
        <v>1119</v>
      </c>
      <c r="C271" s="1" t="s">
        <v>1135</v>
      </c>
      <c r="D271" s="195">
        <v>181</v>
      </c>
      <c r="E271" s="195">
        <v>17</v>
      </c>
      <c r="F271" s="199">
        <v>52.06</v>
      </c>
      <c r="G271" s="199">
        <v>18.260000000000002</v>
      </c>
      <c r="I271" s="199"/>
      <c r="J271" s="199">
        <v>8.41</v>
      </c>
      <c r="K271" s="199">
        <v>0.16700000000000001</v>
      </c>
      <c r="L271" s="199">
        <v>6.47</v>
      </c>
      <c r="M271" s="199">
        <v>10.97</v>
      </c>
      <c r="N271" s="199">
        <v>2.2799999999999998</v>
      </c>
      <c r="O271" s="199">
        <v>0.27</v>
      </c>
      <c r="P271" s="199">
        <v>0.53200000000000003</v>
      </c>
      <c r="Q271" s="199">
        <v>3.1E-2</v>
      </c>
      <c r="R271" s="116"/>
      <c r="S271" s="6" t="e">
        <f>F271+P271+G271+#REF!+K271+L271+M271+N271+O271+Q271+R271</f>
        <v>#REF!</v>
      </c>
      <c r="T271" s="6">
        <f t="shared" si="40"/>
        <v>1.2998454404945905</v>
      </c>
      <c r="U271" s="199">
        <v>112</v>
      </c>
      <c r="V271" s="199"/>
      <c r="W271" s="199"/>
      <c r="X271" s="199">
        <v>4.51</v>
      </c>
      <c r="Y271" s="199"/>
      <c r="Z271" s="6">
        <v>139</v>
      </c>
      <c r="AA271" s="199">
        <v>0.06</v>
      </c>
      <c r="AB271" s="199">
        <v>29</v>
      </c>
      <c r="AC271" s="199">
        <v>1.91</v>
      </c>
      <c r="AD271" s="199">
        <v>1.2</v>
      </c>
      <c r="AE271" s="199">
        <v>0.59</v>
      </c>
      <c r="AF271" s="199">
        <v>16</v>
      </c>
      <c r="AG271" s="199">
        <v>1.46</v>
      </c>
      <c r="AH271" s="199">
        <v>0.65</v>
      </c>
      <c r="AI271" s="199">
        <v>0.42</v>
      </c>
      <c r="AJ271" s="199">
        <v>2.0299999999999998</v>
      </c>
      <c r="AK271" s="199"/>
      <c r="AL271" s="199">
        <v>0.19</v>
      </c>
      <c r="AM271" s="199"/>
      <c r="AN271" s="199">
        <v>0.61</v>
      </c>
      <c r="AO271" s="199">
        <v>3.31</v>
      </c>
      <c r="AP271" s="199">
        <v>40</v>
      </c>
      <c r="AQ271" s="199">
        <v>1.18</v>
      </c>
      <c r="AR271" s="199">
        <v>0.65</v>
      </c>
      <c r="AS271" s="199">
        <v>3.2</v>
      </c>
      <c r="AT271" s="199"/>
      <c r="AU271" s="199">
        <v>40.299999999999997</v>
      </c>
      <c r="AV271" s="199">
        <v>1.1499999999999999</v>
      </c>
      <c r="AW271" s="6"/>
      <c r="AX271" s="199">
        <v>276</v>
      </c>
      <c r="AY271" s="199">
        <v>0.06</v>
      </c>
      <c r="AZ271" s="199">
        <v>0.28999999999999998</v>
      </c>
      <c r="BA271" s="199">
        <v>0.28000000000000003</v>
      </c>
      <c r="BB271" s="6">
        <f t="shared" si="41"/>
        <v>3189.2572387746541</v>
      </c>
      <c r="BC271" s="199"/>
      <c r="BD271" s="199">
        <v>0.18</v>
      </c>
      <c r="BE271" s="199">
        <v>0.11</v>
      </c>
      <c r="BF271" s="199">
        <v>254</v>
      </c>
      <c r="BG271" s="199"/>
      <c r="BH271" s="199">
        <v>11.1</v>
      </c>
      <c r="BI271" s="199">
        <v>1.18</v>
      </c>
      <c r="BJ271" s="199">
        <v>65</v>
      </c>
      <c r="BK271" s="199">
        <v>20</v>
      </c>
      <c r="BL271" s="6">
        <f t="shared" si="42"/>
        <v>0.13793103448275865</v>
      </c>
      <c r="BM271" s="6">
        <f t="shared" si="43"/>
        <v>1.0863383005346379</v>
      </c>
      <c r="BN271" s="6">
        <f t="shared" si="44"/>
        <v>1.1388499298737729</v>
      </c>
      <c r="BO271" s="6">
        <v>1.2376539446408974</v>
      </c>
      <c r="BP271" s="6">
        <v>1.0616760828625236</v>
      </c>
      <c r="BQ271" s="6">
        <v>1.3887634414809116</v>
      </c>
      <c r="BR271" s="6">
        <v>55.172413793103452</v>
      </c>
      <c r="BS271" s="6">
        <v>0.30049261083743845</v>
      </c>
    </row>
    <row r="272" spans="1:71" x14ac:dyDescent="0.3">
      <c r="A272" s="200" t="s">
        <v>1160</v>
      </c>
      <c r="B272" s="200" t="s">
        <v>1119</v>
      </c>
      <c r="C272" s="1" t="s">
        <v>1135</v>
      </c>
      <c r="D272" s="195">
        <v>181</v>
      </c>
      <c r="E272" s="195">
        <v>12.8</v>
      </c>
      <c r="F272" s="199">
        <v>52.61</v>
      </c>
      <c r="G272" s="199">
        <v>18.11</v>
      </c>
      <c r="I272" s="199"/>
      <c r="J272" s="199">
        <v>8.24</v>
      </c>
      <c r="K272" s="199">
        <v>0.17399999999999999</v>
      </c>
      <c r="L272" s="199">
        <v>6.92</v>
      </c>
      <c r="M272" s="199">
        <v>11</v>
      </c>
      <c r="N272" s="199">
        <v>2.27</v>
      </c>
      <c r="O272" s="199">
        <v>0.23</v>
      </c>
      <c r="P272" s="199">
        <v>0.40200000000000002</v>
      </c>
      <c r="Q272" s="199">
        <v>4.1000000000000002E-2</v>
      </c>
      <c r="R272" s="116"/>
      <c r="S272" s="6" t="e">
        <f>F272+P272+G272+#REF!+K272+L272+M272+N272+O272+Q272+R272</f>
        <v>#REF!</v>
      </c>
      <c r="T272" s="6">
        <f t="shared" si="40"/>
        <v>1.1907514450867052</v>
      </c>
      <c r="U272" s="199">
        <v>99</v>
      </c>
      <c r="V272" s="199"/>
      <c r="W272" s="199"/>
      <c r="X272" s="199">
        <v>4.18</v>
      </c>
      <c r="Y272" s="199"/>
      <c r="Z272" s="6">
        <v>157</v>
      </c>
      <c r="AA272" s="199">
        <v>0.08</v>
      </c>
      <c r="AB272" s="199">
        <v>30</v>
      </c>
      <c r="AC272" s="199">
        <v>1.88</v>
      </c>
      <c r="AD272" s="199">
        <v>1.18</v>
      </c>
      <c r="AE272" s="199">
        <v>0.57999999999999996</v>
      </c>
      <c r="AF272" s="199">
        <v>15</v>
      </c>
      <c r="AG272" s="199">
        <v>1.46</v>
      </c>
      <c r="AH272" s="199">
        <v>0.66</v>
      </c>
      <c r="AI272" s="199">
        <v>0.42</v>
      </c>
      <c r="AJ272" s="199">
        <v>1.82</v>
      </c>
      <c r="AK272" s="199"/>
      <c r="AL272" s="199">
        <v>0.19</v>
      </c>
      <c r="AM272" s="199"/>
      <c r="AN272" s="199">
        <v>0.48</v>
      </c>
      <c r="AO272" s="199">
        <v>3.16</v>
      </c>
      <c r="AP272" s="199">
        <v>44</v>
      </c>
      <c r="AQ272" s="199">
        <v>0.99</v>
      </c>
      <c r="AR272" s="199">
        <v>0.61</v>
      </c>
      <c r="AS272" s="199">
        <v>2.4</v>
      </c>
      <c r="AT272" s="199"/>
      <c r="AU272" s="199">
        <v>42.4</v>
      </c>
      <c r="AV272" s="199">
        <v>1.1399999999999999</v>
      </c>
      <c r="AW272" s="6"/>
      <c r="AX272" s="199">
        <v>268</v>
      </c>
      <c r="AY272" s="199">
        <v>0.03</v>
      </c>
      <c r="AZ272" s="199">
        <v>0.28999999999999998</v>
      </c>
      <c r="BA272" s="199">
        <v>0.22</v>
      </c>
      <c r="BB272" s="6">
        <f t="shared" si="41"/>
        <v>2409.9274623823512</v>
      </c>
      <c r="BC272" s="199"/>
      <c r="BD272" s="199">
        <v>0.18</v>
      </c>
      <c r="BE272" s="199">
        <v>0.1</v>
      </c>
      <c r="BF272" s="199">
        <v>206</v>
      </c>
      <c r="BG272" s="199"/>
      <c r="BH272" s="199">
        <v>11.17</v>
      </c>
      <c r="BI272" s="199">
        <v>1.1599999999999999</v>
      </c>
      <c r="BJ272" s="199">
        <v>67</v>
      </c>
      <c r="BK272" s="199">
        <v>21</v>
      </c>
      <c r="BL272" s="6">
        <f t="shared" si="42"/>
        <v>0.12087912087912088</v>
      </c>
      <c r="BM272" s="6">
        <f t="shared" si="43"/>
        <v>1.087711177968063</v>
      </c>
      <c r="BN272" s="6">
        <f t="shared" si="44"/>
        <v>1.0299943406904359</v>
      </c>
      <c r="BO272" s="6">
        <v>1.1287521706772514</v>
      </c>
      <c r="BP272" s="6">
        <v>1.0009578544061302</v>
      </c>
      <c r="BQ272" s="6">
        <v>1.3711998334303388</v>
      </c>
      <c r="BR272" s="6">
        <v>54.395604395604394</v>
      </c>
      <c r="BS272" s="6">
        <v>0.26373626373626374</v>
      </c>
    </row>
    <row r="273" spans="1:71" x14ac:dyDescent="0.3">
      <c r="A273" s="200" t="s">
        <v>1159</v>
      </c>
      <c r="B273" s="200" t="s">
        <v>1119</v>
      </c>
      <c r="C273" s="1" t="s">
        <v>1135</v>
      </c>
      <c r="D273" s="195">
        <v>181</v>
      </c>
      <c r="E273" s="195">
        <v>28.6</v>
      </c>
      <c r="F273" s="199">
        <v>46.26</v>
      </c>
      <c r="G273" s="199">
        <v>21.83</v>
      </c>
      <c r="I273" s="199"/>
      <c r="J273" s="199">
        <v>6.04</v>
      </c>
      <c r="K273" s="199">
        <v>0.12</v>
      </c>
      <c r="L273" s="199">
        <v>10.029999999999999</v>
      </c>
      <c r="M273" s="199">
        <v>14.78</v>
      </c>
      <c r="N273" s="199">
        <v>0.88</v>
      </c>
      <c r="O273" s="199">
        <v>0.03</v>
      </c>
      <c r="P273" s="199">
        <v>0.122</v>
      </c>
      <c r="Q273" s="199">
        <v>1.0999999999999999E-2</v>
      </c>
      <c r="R273" s="116"/>
      <c r="S273" s="6" t="e">
        <f>F273+P273+G273+#REF!+K273+L273+M273+N273+O273+Q273+R273</f>
        <v>#REF!</v>
      </c>
      <c r="T273" s="6">
        <f t="shared" si="40"/>
        <v>0.60219341974077767</v>
      </c>
      <c r="U273" s="199">
        <v>18</v>
      </c>
      <c r="V273" s="199"/>
      <c r="W273" s="199"/>
      <c r="X273" s="199">
        <v>0.87</v>
      </c>
      <c r="Y273" s="199"/>
      <c r="Z273" s="6">
        <v>410</v>
      </c>
      <c r="AA273" s="199">
        <v>0.06</v>
      </c>
      <c r="AB273" s="199">
        <v>166</v>
      </c>
      <c r="AC273" s="199">
        <v>0.57999999999999996</v>
      </c>
      <c r="AD273" s="199">
        <v>0.33</v>
      </c>
      <c r="AE273" s="199">
        <v>0.23</v>
      </c>
      <c r="AF273" s="199">
        <v>12</v>
      </c>
      <c r="AG273" s="199">
        <v>0.47</v>
      </c>
      <c r="AH273" s="199">
        <v>0.12</v>
      </c>
      <c r="AI273" s="199">
        <v>0.12</v>
      </c>
      <c r="AJ273" s="199">
        <v>0.35</v>
      </c>
      <c r="AK273" s="199"/>
      <c r="AL273" s="199">
        <v>0.05</v>
      </c>
      <c r="AM273" s="199"/>
      <c r="AN273" s="199">
        <v>0.09</v>
      </c>
      <c r="AO273" s="199">
        <v>0.83</v>
      </c>
      <c r="AP273" s="199">
        <v>106</v>
      </c>
      <c r="AQ273" s="199">
        <v>0.38</v>
      </c>
      <c r="AR273" s="199">
        <v>0.14000000000000001</v>
      </c>
      <c r="AS273" s="199">
        <v>0.4</v>
      </c>
      <c r="AT273" s="199"/>
      <c r="AU273" s="199">
        <v>32</v>
      </c>
      <c r="AV273" s="199">
        <v>0.35</v>
      </c>
      <c r="AW273" s="6"/>
      <c r="AX273" s="199">
        <v>298</v>
      </c>
      <c r="AY273" s="199">
        <v>0.02</v>
      </c>
      <c r="AZ273" s="199">
        <v>0.09</v>
      </c>
      <c r="BA273" s="199">
        <v>0.04</v>
      </c>
      <c r="BB273" s="6">
        <f t="shared" si="41"/>
        <v>731.37102092200712</v>
      </c>
      <c r="BC273" s="199"/>
      <c r="BD273" s="199">
        <v>0.05</v>
      </c>
      <c r="BE273" s="199">
        <v>0.01</v>
      </c>
      <c r="BF273" s="199">
        <v>71</v>
      </c>
      <c r="BG273" s="199"/>
      <c r="BH273" s="199">
        <v>3.09</v>
      </c>
      <c r="BI273" s="199">
        <v>0.28000000000000003</v>
      </c>
      <c r="BJ273" s="199">
        <v>35</v>
      </c>
      <c r="BK273" s="199">
        <v>3</v>
      </c>
      <c r="BL273" s="6">
        <f t="shared" si="42"/>
        <v>0.1142857142857143</v>
      </c>
      <c r="BM273" s="6">
        <f t="shared" si="43"/>
        <v>1.3902205177372962</v>
      </c>
      <c r="BN273" s="6">
        <f t="shared" si="44"/>
        <v>0.64516129032258063</v>
      </c>
      <c r="BO273" s="6">
        <v>0.89928057553956819</v>
      </c>
      <c r="BP273" s="6">
        <v>0.86309523809523792</v>
      </c>
      <c r="BQ273" s="6">
        <v>1.7296032660338898</v>
      </c>
      <c r="BR273" s="6">
        <v>51.428571428571431</v>
      </c>
      <c r="BS273" s="6">
        <v>0.25714285714285717</v>
      </c>
    </row>
    <row r="274" spans="1:71" x14ac:dyDescent="0.3">
      <c r="A274" s="200" t="s">
        <v>1158</v>
      </c>
      <c r="B274" s="200" t="s">
        <v>1119</v>
      </c>
      <c r="C274" s="1" t="s">
        <v>1135</v>
      </c>
      <c r="D274" s="195">
        <v>181</v>
      </c>
      <c r="E274" s="195">
        <v>27.3</v>
      </c>
      <c r="F274" s="199">
        <v>41.02</v>
      </c>
      <c r="G274" s="199">
        <v>18.100000000000001</v>
      </c>
      <c r="I274" s="199"/>
      <c r="J274" s="199">
        <v>15.79</v>
      </c>
      <c r="K274" s="199">
        <v>0.21199999999999999</v>
      </c>
      <c r="L274" s="199">
        <v>7.55</v>
      </c>
      <c r="M274" s="199">
        <v>12.46</v>
      </c>
      <c r="N274" s="199">
        <v>2.23</v>
      </c>
      <c r="O274" s="199">
        <v>0.15</v>
      </c>
      <c r="P274" s="199">
        <v>1.944</v>
      </c>
      <c r="Q274" s="199">
        <v>0.222</v>
      </c>
      <c r="R274" s="116"/>
      <c r="S274" s="6" t="e">
        <f>F274+P274+G274+#REF!+K274+L274+M274+N274+O274+Q274+R274</f>
        <v>#REF!</v>
      </c>
      <c r="T274" s="6">
        <f t="shared" si="40"/>
        <v>2.0913907284768212</v>
      </c>
      <c r="U274" s="199">
        <v>37</v>
      </c>
      <c r="V274" s="199"/>
      <c r="W274" s="199"/>
      <c r="X274" s="199">
        <v>5.38</v>
      </c>
      <c r="Y274" s="199"/>
      <c r="Z274" s="6">
        <v>24</v>
      </c>
      <c r="AA274" s="199">
        <v>0.02</v>
      </c>
      <c r="AB274" s="199">
        <v>496</v>
      </c>
      <c r="AC274" s="199">
        <v>5.81</v>
      </c>
      <c r="AD274" s="199">
        <v>3.28</v>
      </c>
      <c r="AE274" s="199">
        <v>1.35</v>
      </c>
      <c r="AF274" s="199">
        <v>22</v>
      </c>
      <c r="AG274" s="199">
        <v>4.95</v>
      </c>
      <c r="AH274" s="199">
        <v>0.48</v>
      </c>
      <c r="AI274" s="199">
        <v>1.23</v>
      </c>
      <c r="AJ274" s="199">
        <v>1.54</v>
      </c>
      <c r="AK274" s="199"/>
      <c r="AL274" s="199">
        <v>0.4</v>
      </c>
      <c r="AM274" s="199"/>
      <c r="AN274" s="199">
        <v>0.8</v>
      </c>
      <c r="AO274" s="199">
        <v>7.68</v>
      </c>
      <c r="AP274" s="199">
        <v>19</v>
      </c>
      <c r="AQ274" s="199">
        <v>0.27</v>
      </c>
      <c r="AR274" s="199">
        <v>1.1000000000000001</v>
      </c>
      <c r="AS274" s="199">
        <v>0.5</v>
      </c>
      <c r="AT274" s="199"/>
      <c r="AU274" s="199">
        <v>67.5</v>
      </c>
      <c r="AV274" s="199">
        <v>3.35</v>
      </c>
      <c r="AW274" s="6"/>
      <c r="AX274" s="199">
        <v>295</v>
      </c>
      <c r="AY274" s="199">
        <v>0.03</v>
      </c>
      <c r="AZ274" s="199">
        <v>0.87</v>
      </c>
      <c r="BA274" s="199">
        <v>0.04</v>
      </c>
      <c r="BB274" s="6">
        <f t="shared" si="41"/>
        <v>11653.977579281818</v>
      </c>
      <c r="BC274" s="199"/>
      <c r="BD274" s="199">
        <v>0.45</v>
      </c>
      <c r="BE274" s="199">
        <v>0.01</v>
      </c>
      <c r="BF274" s="199">
        <v>520</v>
      </c>
      <c r="BG274" s="199"/>
      <c r="BH274" s="199">
        <v>30.53</v>
      </c>
      <c r="BI274" s="199">
        <v>2.7</v>
      </c>
      <c r="BJ274" s="199">
        <v>87</v>
      </c>
      <c r="BK274" s="199">
        <v>7</v>
      </c>
      <c r="BL274" s="6">
        <f t="shared" si="42"/>
        <v>2.5974025974025972E-2</v>
      </c>
      <c r="BM274" s="6">
        <f t="shared" si="43"/>
        <v>1.4441958737260747</v>
      </c>
      <c r="BN274" s="6">
        <f t="shared" si="44"/>
        <v>0.2965816080885893</v>
      </c>
      <c r="BO274" s="6">
        <v>0.41033839594990673</v>
      </c>
      <c r="BP274" s="6">
        <v>0.55349794238683125</v>
      </c>
      <c r="BQ274" s="6">
        <v>1.0111378724864541</v>
      </c>
      <c r="BR274" s="6">
        <v>24.025974025974026</v>
      </c>
      <c r="BS274" s="6">
        <v>0.51948051948051954</v>
      </c>
    </row>
    <row r="275" spans="1:71" x14ac:dyDescent="0.3">
      <c r="A275" s="200" t="s">
        <v>1157</v>
      </c>
      <c r="B275" s="200" t="s">
        <v>1119</v>
      </c>
      <c r="C275" s="1" t="s">
        <v>1135</v>
      </c>
      <c r="D275" s="195">
        <v>181</v>
      </c>
      <c r="E275" s="195">
        <v>29.6</v>
      </c>
      <c r="F275" s="199">
        <v>45.73</v>
      </c>
      <c r="G275" s="199">
        <v>21.38</v>
      </c>
      <c r="I275" s="199"/>
      <c r="J275" s="199">
        <v>7.22</v>
      </c>
      <c r="K275" s="199">
        <v>0.13300000000000001</v>
      </c>
      <c r="L275" s="199">
        <v>10.73</v>
      </c>
      <c r="M275" s="199">
        <v>13.61</v>
      </c>
      <c r="N275" s="199">
        <v>1.04</v>
      </c>
      <c r="O275" s="199">
        <v>0.01</v>
      </c>
      <c r="P275" s="199">
        <v>9.0999999999999998E-2</v>
      </c>
      <c r="Q275" s="199">
        <v>6.0000000000000001E-3</v>
      </c>
      <c r="R275" s="116"/>
      <c r="S275" s="6" t="e">
        <f>F275+P275+G275+#REF!+K275+L275+M275+N275+O275+Q275+R275</f>
        <v>#REF!</v>
      </c>
      <c r="T275" s="6">
        <f t="shared" si="40"/>
        <v>0.67287977632805218</v>
      </c>
      <c r="U275" s="199">
        <v>10</v>
      </c>
      <c r="V275" s="199"/>
      <c r="W275" s="199"/>
      <c r="X275" s="199">
        <v>0.39</v>
      </c>
      <c r="Y275" s="199"/>
      <c r="Z275" s="6">
        <v>166</v>
      </c>
      <c r="AA275" s="199">
        <v>0.1</v>
      </c>
      <c r="AB275" s="199">
        <v>7</v>
      </c>
      <c r="AC275" s="199">
        <v>0.36</v>
      </c>
      <c r="AD275" s="199">
        <v>0.2</v>
      </c>
      <c r="AE275" s="199">
        <v>0.19</v>
      </c>
      <c r="AF275" s="199">
        <v>16</v>
      </c>
      <c r="AG275" s="199">
        <v>0.28999999999999998</v>
      </c>
      <c r="AH275" s="199">
        <v>0.05</v>
      </c>
      <c r="AI275" s="199">
        <v>0.08</v>
      </c>
      <c r="AJ275" s="199">
        <v>0.17</v>
      </c>
      <c r="AK275" s="199"/>
      <c r="AL275" s="199">
        <v>0.03</v>
      </c>
      <c r="AM275" s="199"/>
      <c r="AN275" s="199">
        <v>0.04</v>
      </c>
      <c r="AO275" s="199">
        <v>0.41</v>
      </c>
      <c r="AP275" s="199">
        <v>70</v>
      </c>
      <c r="AQ275" s="199">
        <v>0.1</v>
      </c>
      <c r="AR275" s="199">
        <v>7.0000000000000007E-2</v>
      </c>
      <c r="AS275" s="199">
        <v>0.1</v>
      </c>
      <c r="AT275" s="199"/>
      <c r="AU275" s="199">
        <v>30.4</v>
      </c>
      <c r="AV275" s="199">
        <v>0.2</v>
      </c>
      <c r="AW275" s="6"/>
      <c r="AX275" s="199">
        <v>331</v>
      </c>
      <c r="AY275" s="199">
        <v>0.02</v>
      </c>
      <c r="AZ275" s="199">
        <v>0.06</v>
      </c>
      <c r="BA275" s="199">
        <v>0.03</v>
      </c>
      <c r="BB275" s="6">
        <f t="shared" si="41"/>
        <v>545.53084347461186</v>
      </c>
      <c r="BC275" s="199"/>
      <c r="BD275" s="199">
        <v>0.03</v>
      </c>
      <c r="BE275" s="199">
        <v>0.01</v>
      </c>
      <c r="BF275" s="199">
        <v>63</v>
      </c>
      <c r="BG275" s="199"/>
      <c r="BH275" s="199">
        <v>1.9</v>
      </c>
      <c r="BI275" s="199">
        <v>0.17</v>
      </c>
      <c r="BJ275" s="199">
        <v>42</v>
      </c>
      <c r="BK275" s="199">
        <v>1</v>
      </c>
      <c r="BL275" s="6">
        <f t="shared" si="42"/>
        <v>0.1764705882352941</v>
      </c>
      <c r="BM275" s="6">
        <f t="shared" si="43"/>
        <v>1.4212396367943148</v>
      </c>
      <c r="BN275" s="6">
        <f t="shared" si="44"/>
        <v>0.54838709677419351</v>
      </c>
      <c r="BO275" s="6">
        <v>0.71942446043165476</v>
      </c>
      <c r="BP275" s="6">
        <v>0.63725490196078427</v>
      </c>
      <c r="BQ275" s="6">
        <v>2.406252599308035</v>
      </c>
      <c r="BR275" s="6">
        <v>58.823529411764703</v>
      </c>
      <c r="BS275" s="6">
        <v>0.23529411764705882</v>
      </c>
    </row>
    <row r="276" spans="1:71" x14ac:dyDescent="0.3">
      <c r="A276" s="200" t="s">
        <v>1156</v>
      </c>
      <c r="B276" s="200" t="s">
        <v>1119</v>
      </c>
      <c r="C276" s="1" t="s">
        <v>1135</v>
      </c>
      <c r="D276" s="195">
        <v>181</v>
      </c>
      <c r="E276" s="195">
        <v>17.3</v>
      </c>
      <c r="F276" s="199">
        <v>43.88</v>
      </c>
      <c r="G276" s="199">
        <v>19.82</v>
      </c>
      <c r="I276" s="199"/>
      <c r="J276" s="199">
        <v>11.94</v>
      </c>
      <c r="K276" s="199">
        <v>0.16</v>
      </c>
      <c r="L276" s="199">
        <v>7.67</v>
      </c>
      <c r="M276" s="199">
        <v>15.09</v>
      </c>
      <c r="N276" s="199">
        <v>0.87</v>
      </c>
      <c r="O276" s="199">
        <v>0.02</v>
      </c>
      <c r="P276" s="199">
        <v>0.6</v>
      </c>
      <c r="Q276" s="199">
        <v>5.0000000000000001E-3</v>
      </c>
      <c r="R276" s="116"/>
      <c r="S276" s="6" t="e">
        <f>F276+P276+G276+#REF!+K276+L276+M276+N276+O276+Q276+R276</f>
        <v>#REF!</v>
      </c>
      <c r="T276" s="6">
        <f t="shared" si="40"/>
        <v>1.5567144719687092</v>
      </c>
      <c r="U276" s="199">
        <v>11</v>
      </c>
      <c r="V276" s="199"/>
      <c r="W276" s="199"/>
      <c r="X276" s="199">
        <v>0.28999999999999998</v>
      </c>
      <c r="Y276" s="199"/>
      <c r="Z276" s="6">
        <v>140</v>
      </c>
      <c r="AA276" s="199">
        <v>0.02</v>
      </c>
      <c r="AB276" s="199">
        <v>832</v>
      </c>
      <c r="AC276" s="199">
        <v>0.5</v>
      </c>
      <c r="AD276" s="199">
        <v>0.3</v>
      </c>
      <c r="AE276" s="199">
        <v>0.15</v>
      </c>
      <c r="AF276" s="199">
        <v>16</v>
      </c>
      <c r="AG276" s="199">
        <v>0.34</v>
      </c>
      <c r="AH276" s="199">
        <v>0.05</v>
      </c>
      <c r="AI276" s="199">
        <v>0.11</v>
      </c>
      <c r="AJ276" s="199">
        <v>0.25</v>
      </c>
      <c r="AK276" s="199"/>
      <c r="AL276" s="199">
        <v>0.04</v>
      </c>
      <c r="AM276" s="199"/>
      <c r="AN276" s="199">
        <v>0.04</v>
      </c>
      <c r="AO276" s="199">
        <v>0.35</v>
      </c>
      <c r="AP276" s="199">
        <v>27</v>
      </c>
      <c r="AQ276" s="199">
        <v>0.15</v>
      </c>
      <c r="AR276" s="199">
        <v>0.05</v>
      </c>
      <c r="AS276" s="199">
        <v>0.4</v>
      </c>
      <c r="AT276" s="199"/>
      <c r="AU276" s="199">
        <v>61.8</v>
      </c>
      <c r="AV276" s="199">
        <v>0.19</v>
      </c>
      <c r="AW276" s="6"/>
      <c r="AX276" s="199">
        <v>243</v>
      </c>
      <c r="AY276" s="199">
        <v>0</v>
      </c>
      <c r="AZ276" s="199">
        <v>7.0000000000000007E-2</v>
      </c>
      <c r="BA276" s="199">
        <v>0.02</v>
      </c>
      <c r="BB276" s="6">
        <f t="shared" si="41"/>
        <v>3596.9066602721659</v>
      </c>
      <c r="BC276" s="199"/>
      <c r="BD276" s="199">
        <v>0.04</v>
      </c>
      <c r="BE276" s="199">
        <v>0</v>
      </c>
      <c r="BF276" s="199">
        <v>496</v>
      </c>
      <c r="BG276" s="199"/>
      <c r="BH276" s="199">
        <v>2.57</v>
      </c>
      <c r="BI276" s="199">
        <v>0.24</v>
      </c>
      <c r="BJ276" s="199">
        <v>48</v>
      </c>
      <c r="BK276" s="199">
        <v>1</v>
      </c>
      <c r="BL276" s="6">
        <f t="shared" si="42"/>
        <v>0.08</v>
      </c>
      <c r="BM276" s="6">
        <f t="shared" si="43"/>
        <v>1.3982102908277405</v>
      </c>
      <c r="BN276" s="6">
        <f t="shared" si="44"/>
        <v>0.84889643463497455</v>
      </c>
      <c r="BO276" s="6">
        <v>0.74940047961630707</v>
      </c>
      <c r="BP276" s="6">
        <v>0.33564814814814814</v>
      </c>
      <c r="BQ276" s="6">
        <v>1.8000170212366382</v>
      </c>
      <c r="BR276" s="6">
        <v>44</v>
      </c>
      <c r="BS276" s="6">
        <v>0.16</v>
      </c>
    </row>
    <row r="277" spans="1:71" x14ac:dyDescent="0.3">
      <c r="A277" s="200" t="s">
        <v>1155</v>
      </c>
      <c r="B277" s="200" t="s">
        <v>1119</v>
      </c>
      <c r="C277" s="1" t="s">
        <v>1135</v>
      </c>
      <c r="D277" s="195">
        <v>181</v>
      </c>
      <c r="E277" s="195">
        <v>10.6</v>
      </c>
      <c r="F277" s="199">
        <v>42.77</v>
      </c>
      <c r="G277" s="199">
        <v>17.2</v>
      </c>
      <c r="I277" s="199"/>
      <c r="J277" s="199">
        <v>15.81</v>
      </c>
      <c r="K277" s="199">
        <v>0.19800000000000001</v>
      </c>
      <c r="L277" s="199">
        <v>8.1199999999999992</v>
      </c>
      <c r="M277" s="199">
        <v>14.06</v>
      </c>
      <c r="N277" s="199">
        <v>0.71</v>
      </c>
      <c r="O277" s="199">
        <v>0.02</v>
      </c>
      <c r="P277" s="199">
        <v>0.93400000000000005</v>
      </c>
      <c r="Q277" s="199">
        <v>7.0000000000000001E-3</v>
      </c>
      <c r="R277" s="116"/>
      <c r="S277" s="6" t="e">
        <f>F277+P277+G277+#REF!+K277+L277+M277+N277+O277+Q277+R277</f>
        <v>#REF!</v>
      </c>
      <c r="T277" s="6">
        <f t="shared" si="40"/>
        <v>1.9470443349753697</v>
      </c>
      <c r="U277" s="199">
        <v>9</v>
      </c>
      <c r="V277" s="199"/>
      <c r="W277" s="199"/>
      <c r="X277" s="199">
        <v>0.41</v>
      </c>
      <c r="Y277" s="199"/>
      <c r="Z277" s="6">
        <v>88</v>
      </c>
      <c r="AA277" s="199">
        <v>0.01</v>
      </c>
      <c r="AB277" s="199">
        <v>534</v>
      </c>
      <c r="AC277" s="199">
        <v>0.7</v>
      </c>
      <c r="AD277" s="199">
        <v>0.42</v>
      </c>
      <c r="AE277" s="199">
        <v>0.19</v>
      </c>
      <c r="AF277" s="199">
        <v>13</v>
      </c>
      <c r="AG277" s="199">
        <v>0.47</v>
      </c>
      <c r="AH277" s="199">
        <v>0.08</v>
      </c>
      <c r="AI277" s="199">
        <v>0.15</v>
      </c>
      <c r="AJ277" s="199">
        <v>0.24</v>
      </c>
      <c r="AK277" s="199"/>
      <c r="AL277" s="199">
        <v>0.06</v>
      </c>
      <c r="AM277" s="199"/>
      <c r="AN277" s="199">
        <v>0.05</v>
      </c>
      <c r="AO277" s="199">
        <v>0.48</v>
      </c>
      <c r="AP277" s="199">
        <v>21</v>
      </c>
      <c r="AQ277" s="199">
        <v>0.15</v>
      </c>
      <c r="AR277" s="199">
        <v>7.0000000000000007E-2</v>
      </c>
      <c r="AS277" s="199">
        <v>0.3</v>
      </c>
      <c r="AT277" s="199"/>
      <c r="AU277" s="199">
        <v>77.5</v>
      </c>
      <c r="AV277" s="199">
        <v>0.28999999999999998</v>
      </c>
      <c r="AW277" s="6"/>
      <c r="AX277" s="199">
        <v>211</v>
      </c>
      <c r="AY277" s="199">
        <v>0.01</v>
      </c>
      <c r="AZ277" s="199">
        <v>0.1</v>
      </c>
      <c r="BA277" s="199">
        <v>0.03</v>
      </c>
      <c r="BB277" s="6">
        <f t="shared" si="41"/>
        <v>5599.1847011570053</v>
      </c>
      <c r="BC277" s="199"/>
      <c r="BD277" s="199">
        <v>0.06</v>
      </c>
      <c r="BE277" s="199">
        <v>0</v>
      </c>
      <c r="BF277" s="199">
        <v>795</v>
      </c>
      <c r="BG277" s="199"/>
      <c r="BH277" s="199">
        <v>3.66</v>
      </c>
      <c r="BI277" s="199">
        <v>0.36</v>
      </c>
      <c r="BJ277" s="199">
        <v>64</v>
      </c>
      <c r="BK277" s="199">
        <v>2</v>
      </c>
      <c r="BL277" s="6">
        <f t="shared" si="42"/>
        <v>0.125</v>
      </c>
      <c r="BM277" s="6">
        <f t="shared" si="43"/>
        <v>1.3049962714392245</v>
      </c>
      <c r="BN277" s="6">
        <f t="shared" si="44"/>
        <v>0.53392658509454949</v>
      </c>
      <c r="BO277" s="6">
        <v>0.47961630695443647</v>
      </c>
      <c r="BP277" s="6">
        <v>0.31635802469135799</v>
      </c>
      <c r="BQ277" s="6">
        <v>1.5696661213864473</v>
      </c>
      <c r="BR277" s="6">
        <v>37.5</v>
      </c>
      <c r="BS277" s="6">
        <v>0.20833333333333334</v>
      </c>
    </row>
    <row r="278" spans="1:71" x14ac:dyDescent="0.3">
      <c r="A278" s="200" t="s">
        <v>1154</v>
      </c>
      <c r="B278" s="200" t="s">
        <v>1119</v>
      </c>
      <c r="C278" s="1" t="s">
        <v>1135</v>
      </c>
      <c r="D278" s="195">
        <v>181</v>
      </c>
      <c r="E278" s="195">
        <v>19.5</v>
      </c>
      <c r="F278" s="199">
        <v>43.08</v>
      </c>
      <c r="G278" s="199">
        <v>17.440000000000001</v>
      </c>
      <c r="I278" s="199"/>
      <c r="J278" s="199">
        <v>15.42</v>
      </c>
      <c r="K278" s="199">
        <v>0.191</v>
      </c>
      <c r="L278" s="199">
        <v>8.41</v>
      </c>
      <c r="M278" s="199">
        <v>14.06</v>
      </c>
      <c r="N278" s="199">
        <v>0.75</v>
      </c>
      <c r="O278" s="199">
        <v>0.01</v>
      </c>
      <c r="P278" s="199">
        <v>0.91</v>
      </c>
      <c r="Q278" s="199">
        <v>6.0000000000000001E-3</v>
      </c>
      <c r="R278" s="116"/>
      <c r="S278" s="6" t="e">
        <f>F278+P278+G278+#REF!+K278+L278+M278+N278+O278+Q278+R278</f>
        <v>#REF!</v>
      </c>
      <c r="T278" s="6">
        <f t="shared" si="40"/>
        <v>1.8335315101070153</v>
      </c>
      <c r="U278" s="199">
        <v>5</v>
      </c>
      <c r="V278" s="199"/>
      <c r="W278" s="199"/>
      <c r="X278" s="199">
        <v>0.3</v>
      </c>
      <c r="Y278" s="199"/>
      <c r="Z278" s="6">
        <v>77</v>
      </c>
      <c r="AA278" s="199">
        <v>0</v>
      </c>
      <c r="AB278" s="199">
        <v>570</v>
      </c>
      <c r="AC278" s="199">
        <v>0.6</v>
      </c>
      <c r="AD278" s="199">
        <v>0.37</v>
      </c>
      <c r="AE278" s="199">
        <v>0.18</v>
      </c>
      <c r="AF278" s="199">
        <v>17</v>
      </c>
      <c r="AG278" s="199">
        <v>0.43</v>
      </c>
      <c r="AH278" s="199">
        <v>7.0000000000000007E-2</v>
      </c>
      <c r="AI278" s="199">
        <v>0.13</v>
      </c>
      <c r="AJ278" s="199">
        <v>0.25</v>
      </c>
      <c r="AK278" s="199"/>
      <c r="AL278" s="199">
        <v>0.05</v>
      </c>
      <c r="AM278" s="199"/>
      <c r="AN278" s="199">
        <v>0.04</v>
      </c>
      <c r="AO278" s="199">
        <v>0.44</v>
      </c>
      <c r="AP278" s="199">
        <v>18</v>
      </c>
      <c r="AQ278" s="199">
        <v>0.09</v>
      </c>
      <c r="AR278" s="199">
        <v>0.06</v>
      </c>
      <c r="AS278" s="199">
        <v>0.1</v>
      </c>
      <c r="AT278" s="199"/>
      <c r="AU278" s="199">
        <v>69.5</v>
      </c>
      <c r="AV278" s="199">
        <v>0.24</v>
      </c>
      <c r="AW278" s="6"/>
      <c r="AX278" s="199">
        <v>204</v>
      </c>
      <c r="AY278" s="199">
        <v>0</v>
      </c>
      <c r="AZ278" s="199">
        <v>0.09</v>
      </c>
      <c r="BA278" s="199">
        <v>0.02</v>
      </c>
      <c r="BB278" s="6">
        <f t="shared" si="41"/>
        <v>5455.308434746119</v>
      </c>
      <c r="BC278" s="199"/>
      <c r="BD278" s="199">
        <v>0.05</v>
      </c>
      <c r="BE278" s="199">
        <v>0</v>
      </c>
      <c r="BF278" s="199">
        <v>848</v>
      </c>
      <c r="BG278" s="199"/>
      <c r="BH278" s="199">
        <v>3.18</v>
      </c>
      <c r="BI278" s="199">
        <v>0.34</v>
      </c>
      <c r="BJ278" s="199">
        <v>63</v>
      </c>
      <c r="BK278" s="199">
        <v>1</v>
      </c>
      <c r="BL278" s="6">
        <f t="shared" si="42"/>
        <v>0.08</v>
      </c>
      <c r="BM278" s="6">
        <f t="shared" si="43"/>
        <v>1.1843663639952624</v>
      </c>
      <c r="BN278" s="6">
        <f t="shared" si="44"/>
        <v>0.67204301075268824</v>
      </c>
      <c r="BO278" s="6">
        <v>0.52898857384680487</v>
      </c>
      <c r="BP278" s="6">
        <v>0.24509803921568624</v>
      </c>
      <c r="BQ278" s="6">
        <v>1.7089693282216758</v>
      </c>
      <c r="BR278" s="6">
        <v>20</v>
      </c>
      <c r="BS278" s="6">
        <v>0.16</v>
      </c>
    </row>
    <row r="279" spans="1:71" x14ac:dyDescent="0.3">
      <c r="A279" s="200" t="s">
        <v>1153</v>
      </c>
      <c r="B279" s="200" t="s">
        <v>1119</v>
      </c>
      <c r="C279" s="1" t="s">
        <v>1135</v>
      </c>
      <c r="D279" s="195">
        <v>181</v>
      </c>
      <c r="E279" s="195">
        <v>17</v>
      </c>
      <c r="F279" s="199">
        <v>43.06</v>
      </c>
      <c r="G279" s="199">
        <v>17.54</v>
      </c>
      <c r="I279" s="199"/>
      <c r="J279" s="199">
        <v>17</v>
      </c>
      <c r="K279" s="199">
        <v>0.26</v>
      </c>
      <c r="L279" s="199">
        <v>7.06</v>
      </c>
      <c r="M279" s="199">
        <v>12.59</v>
      </c>
      <c r="N279" s="199">
        <v>1.17</v>
      </c>
      <c r="O279" s="199">
        <v>0.02</v>
      </c>
      <c r="P279" s="199">
        <v>1.173</v>
      </c>
      <c r="Q279" s="199">
        <v>8.0000000000000002E-3</v>
      </c>
      <c r="R279" s="116"/>
      <c r="S279" s="6" t="e">
        <f>F279+P279+G279+#REF!+K279+L279+M279+N279+O279+Q279+R279</f>
        <v>#REF!</v>
      </c>
      <c r="T279" s="6">
        <f t="shared" si="40"/>
        <v>2.4079320113314449</v>
      </c>
      <c r="U279" s="199">
        <v>13</v>
      </c>
      <c r="V279" s="199"/>
      <c r="W279" s="199"/>
      <c r="X279" s="199">
        <v>0.92</v>
      </c>
      <c r="Y279" s="199"/>
      <c r="Z279" s="6">
        <v>30</v>
      </c>
      <c r="AA279" s="199">
        <v>0.01</v>
      </c>
      <c r="AB279" s="199">
        <v>201</v>
      </c>
      <c r="AC279" s="199">
        <v>1.2</v>
      </c>
      <c r="AD279" s="199">
        <v>0.75</v>
      </c>
      <c r="AE279" s="199">
        <v>0.37</v>
      </c>
      <c r="AF279" s="199">
        <v>21</v>
      </c>
      <c r="AG279" s="199">
        <v>0.92</v>
      </c>
      <c r="AH279" s="199">
        <v>0.12</v>
      </c>
      <c r="AI279" s="199">
        <v>0.27</v>
      </c>
      <c r="AJ279" s="199">
        <v>0.47</v>
      </c>
      <c r="AK279" s="199"/>
      <c r="AL279" s="199">
        <v>0.11</v>
      </c>
      <c r="AM279" s="199"/>
      <c r="AN279" s="199">
        <v>0.09</v>
      </c>
      <c r="AO279" s="199">
        <v>1.08</v>
      </c>
      <c r="AP279" s="199">
        <v>5</v>
      </c>
      <c r="AQ279" s="199">
        <v>0.17</v>
      </c>
      <c r="AR279" s="199">
        <v>0.17</v>
      </c>
      <c r="AS279" s="199">
        <v>0.4</v>
      </c>
      <c r="AT279" s="199"/>
      <c r="AU279" s="199">
        <v>65.7</v>
      </c>
      <c r="AV279" s="199">
        <v>0.56999999999999995</v>
      </c>
      <c r="AW279" s="6"/>
      <c r="AX279" s="199">
        <v>279</v>
      </c>
      <c r="AY279" s="199">
        <v>0.01</v>
      </c>
      <c r="AZ279" s="199">
        <v>0.17</v>
      </c>
      <c r="BA279" s="199">
        <v>0.04</v>
      </c>
      <c r="BB279" s="6">
        <f t="shared" si="41"/>
        <v>7031.9525208320856</v>
      </c>
      <c r="BC279" s="199"/>
      <c r="BD279" s="199">
        <v>0.11</v>
      </c>
      <c r="BE279" s="199">
        <v>0.01</v>
      </c>
      <c r="BF279" s="199">
        <v>574</v>
      </c>
      <c r="BG279" s="199"/>
      <c r="BH279" s="199">
        <v>6.65</v>
      </c>
      <c r="BI279" s="199">
        <v>0.7</v>
      </c>
      <c r="BJ279" s="199">
        <v>115</v>
      </c>
      <c r="BK279" s="199">
        <v>3</v>
      </c>
      <c r="BL279" s="6">
        <f t="shared" si="42"/>
        <v>8.5106382978723416E-2</v>
      </c>
      <c r="BM279" s="6">
        <f t="shared" si="43"/>
        <v>1.1505273250239694</v>
      </c>
      <c r="BN279" s="6">
        <f t="shared" si="44"/>
        <v>0.5319750990379174</v>
      </c>
      <c r="BO279" s="6">
        <v>0.48304213771839677</v>
      </c>
      <c r="BP279" s="6">
        <v>0.36507936507936511</v>
      </c>
      <c r="BQ279" s="6">
        <v>1.5583750785553541</v>
      </c>
      <c r="BR279" s="6">
        <v>27.659574468085108</v>
      </c>
      <c r="BS279" s="6">
        <v>0.19148936170212766</v>
      </c>
    </row>
    <row r="280" spans="1:71" x14ac:dyDescent="0.3">
      <c r="A280" s="200" t="s">
        <v>1152</v>
      </c>
      <c r="B280" s="200" t="s">
        <v>1119</v>
      </c>
      <c r="C280" s="1" t="s">
        <v>1135</v>
      </c>
      <c r="D280" s="195">
        <v>181</v>
      </c>
      <c r="E280" s="195">
        <v>17</v>
      </c>
      <c r="F280" s="199">
        <v>48.26</v>
      </c>
      <c r="G280" s="199">
        <v>19.2</v>
      </c>
      <c r="I280" s="199"/>
      <c r="J280" s="199">
        <v>6.82</v>
      </c>
      <c r="K280" s="199">
        <v>0.17299999999999999</v>
      </c>
      <c r="L280" s="199">
        <v>9.26</v>
      </c>
      <c r="M280" s="199">
        <v>15.53</v>
      </c>
      <c r="N280" s="199">
        <v>0.86</v>
      </c>
      <c r="O280" s="199">
        <v>0.01</v>
      </c>
      <c r="P280" s="199">
        <v>0.217</v>
      </c>
      <c r="Q280" s="199">
        <v>6.0000000000000001E-3</v>
      </c>
      <c r="R280" s="116"/>
      <c r="S280" s="6" t="e">
        <f>F280+P280+G280+#REF!+K280+L280+M280+N280+O280+Q280+R280</f>
        <v>#REF!</v>
      </c>
      <c r="T280" s="6">
        <f t="shared" si="40"/>
        <v>0.73650107991360692</v>
      </c>
      <c r="U280" s="199">
        <v>7</v>
      </c>
      <c r="V280" s="199"/>
      <c r="W280" s="199"/>
      <c r="X280" s="199">
        <v>0.46</v>
      </c>
      <c r="Y280" s="199"/>
      <c r="Z280" s="6">
        <v>114</v>
      </c>
      <c r="AA280" s="199">
        <v>0.01</v>
      </c>
      <c r="AB280" s="199">
        <v>50</v>
      </c>
      <c r="AC280" s="199">
        <v>0.8</v>
      </c>
      <c r="AD280" s="199">
        <v>0.45</v>
      </c>
      <c r="AE280" s="199">
        <v>0.22</v>
      </c>
      <c r="AF280" s="199">
        <v>12</v>
      </c>
      <c r="AG280" s="199">
        <v>0.56999999999999995</v>
      </c>
      <c r="AH280" s="199">
        <v>0.09</v>
      </c>
      <c r="AI280" s="199">
        <v>0.17</v>
      </c>
      <c r="AJ280" s="199">
        <v>0.27</v>
      </c>
      <c r="AK280" s="199"/>
      <c r="AL280" s="199">
        <v>7.0000000000000007E-2</v>
      </c>
      <c r="AM280" s="199"/>
      <c r="AN280" s="199">
        <v>0.02</v>
      </c>
      <c r="AO280" s="199">
        <v>0.6</v>
      </c>
      <c r="AP280" s="199">
        <v>37</v>
      </c>
      <c r="AQ280" s="199">
        <v>0.03</v>
      </c>
      <c r="AR280" s="199">
        <v>0.08</v>
      </c>
      <c r="AS280" s="199">
        <v>0.1</v>
      </c>
      <c r="AT280" s="199"/>
      <c r="AU280" s="199">
        <v>62.9</v>
      </c>
      <c r="AV280" s="199">
        <v>0.33</v>
      </c>
      <c r="AW280" s="6"/>
      <c r="AX280" s="199">
        <v>262</v>
      </c>
      <c r="AY280" s="199">
        <v>0</v>
      </c>
      <c r="AZ280" s="199">
        <v>0.11</v>
      </c>
      <c r="BA280" s="199">
        <v>0.02</v>
      </c>
      <c r="BB280" s="6">
        <f t="shared" si="41"/>
        <v>1300.8812421317666</v>
      </c>
      <c r="BC280" s="199"/>
      <c r="BD280" s="199">
        <v>7.0000000000000007E-2</v>
      </c>
      <c r="BE280" s="199">
        <v>0</v>
      </c>
      <c r="BF280" s="199">
        <v>152</v>
      </c>
      <c r="BG280" s="199"/>
      <c r="BH280" s="199">
        <v>4.0999999999999996</v>
      </c>
      <c r="BI280" s="199">
        <v>0.42</v>
      </c>
      <c r="BJ280" s="199">
        <v>38</v>
      </c>
      <c r="BK280" s="199">
        <v>2</v>
      </c>
      <c r="BL280" s="6">
        <f t="shared" si="42"/>
        <v>7.407407407407407E-2</v>
      </c>
      <c r="BM280" s="6">
        <f t="shared" si="43"/>
        <v>1.278363694471077</v>
      </c>
      <c r="BN280" s="6">
        <f t="shared" si="44"/>
        <v>0.52785923753665687</v>
      </c>
      <c r="BO280" s="6">
        <v>0.46248715313463523</v>
      </c>
      <c r="BP280" s="6">
        <v>0.30423280423280424</v>
      </c>
      <c r="BQ280" s="6">
        <v>1.5471409984673345</v>
      </c>
      <c r="BR280" s="6">
        <v>25.925925925925924</v>
      </c>
      <c r="BS280" s="6">
        <v>7.407407407407407E-2</v>
      </c>
    </row>
    <row r="281" spans="1:71" x14ac:dyDescent="0.3">
      <c r="A281" s="200" t="s">
        <v>1151</v>
      </c>
      <c r="B281" s="200" t="s">
        <v>1119</v>
      </c>
      <c r="C281" s="1" t="s">
        <v>1135</v>
      </c>
      <c r="D281" s="195">
        <v>181</v>
      </c>
      <c r="E281" s="195">
        <v>11.8</v>
      </c>
      <c r="F281" s="199">
        <v>45.31</v>
      </c>
      <c r="G281" s="199">
        <v>20.350000000000001</v>
      </c>
      <c r="I281" s="199"/>
      <c r="J281" s="199">
        <v>11.27</v>
      </c>
      <c r="K281" s="199">
        <v>0.187</v>
      </c>
      <c r="L281" s="199">
        <v>7.22</v>
      </c>
      <c r="M281" s="199">
        <v>13.03</v>
      </c>
      <c r="N281" s="199">
        <v>1.1599999999999999</v>
      </c>
      <c r="O281" s="199">
        <v>0.02</v>
      </c>
      <c r="P281" s="199">
        <v>0.81899999999999995</v>
      </c>
      <c r="Q281" s="199">
        <v>1.0999999999999999E-2</v>
      </c>
      <c r="R281" s="116"/>
      <c r="S281" s="6" t="e">
        <f>F281+P281+G281+#REF!+K281+L281+M281+N281+O281+Q281+R281</f>
        <v>#REF!</v>
      </c>
      <c r="T281" s="6">
        <f t="shared" si="40"/>
        <v>1.5609418282548477</v>
      </c>
      <c r="U281" s="199">
        <v>15</v>
      </c>
      <c r="V281" s="199"/>
      <c r="W281" s="199"/>
      <c r="X281" s="199">
        <v>0.61</v>
      </c>
      <c r="Y281" s="199"/>
      <c r="Z281" s="6">
        <v>36</v>
      </c>
      <c r="AA281" s="199">
        <v>0.02</v>
      </c>
      <c r="AB281" s="199">
        <v>23</v>
      </c>
      <c r="AC281" s="199">
        <v>0.52</v>
      </c>
      <c r="AD281" s="199">
        <v>0.33</v>
      </c>
      <c r="AE281" s="199">
        <v>0.24</v>
      </c>
      <c r="AF281" s="199">
        <v>19</v>
      </c>
      <c r="AG281" s="199">
        <v>0.4</v>
      </c>
      <c r="AH281" s="199">
        <v>0.09</v>
      </c>
      <c r="AI281" s="199">
        <v>0.12</v>
      </c>
      <c r="AJ281" s="199">
        <v>0.22</v>
      </c>
      <c r="AK281" s="199"/>
      <c r="AL281" s="199">
        <v>0.05</v>
      </c>
      <c r="AM281" s="199"/>
      <c r="AN281" s="199">
        <v>0.03</v>
      </c>
      <c r="AO281" s="199">
        <v>0.62</v>
      </c>
      <c r="AP281" s="199">
        <v>4</v>
      </c>
      <c r="AQ281" s="199">
        <v>0.17</v>
      </c>
      <c r="AR281" s="199">
        <v>0.1</v>
      </c>
      <c r="AS281" s="199">
        <v>0.2</v>
      </c>
      <c r="AT281" s="199"/>
      <c r="AU281" s="199">
        <v>44.3</v>
      </c>
      <c r="AV281" s="199">
        <v>0.26</v>
      </c>
      <c r="AW281" s="6"/>
      <c r="AX281" s="199">
        <v>357</v>
      </c>
      <c r="AY281" s="199">
        <v>0</v>
      </c>
      <c r="AZ281" s="199">
        <v>0.08</v>
      </c>
      <c r="BA281" s="199">
        <v>0.02</v>
      </c>
      <c r="BB281" s="6">
        <f t="shared" si="41"/>
        <v>4909.777591271506</v>
      </c>
      <c r="BC281" s="199"/>
      <c r="BD281" s="199">
        <v>0.05</v>
      </c>
      <c r="BE281" s="199">
        <v>0.01</v>
      </c>
      <c r="BF281" s="199">
        <v>499</v>
      </c>
      <c r="BG281" s="199"/>
      <c r="BH281" s="199">
        <v>2.95</v>
      </c>
      <c r="BI281" s="199">
        <v>0.33</v>
      </c>
      <c r="BJ281" s="199">
        <v>71</v>
      </c>
      <c r="BK281" s="199">
        <v>2</v>
      </c>
      <c r="BL281" s="6">
        <f t="shared" si="42"/>
        <v>9.0909090909090912E-2</v>
      </c>
      <c r="BM281" s="6">
        <f t="shared" si="43"/>
        <v>1.0575554199715274</v>
      </c>
      <c r="BN281" s="6">
        <f t="shared" si="44"/>
        <v>0.54590570719602971</v>
      </c>
      <c r="BO281" s="6">
        <v>0.47961630695443647</v>
      </c>
      <c r="BP281" s="6">
        <v>0.51346801346801341</v>
      </c>
      <c r="BQ281" s="6">
        <v>2.2698449068129802</v>
      </c>
      <c r="BR281" s="6">
        <v>68.181818181818187</v>
      </c>
      <c r="BS281" s="6">
        <v>0.13636363636363635</v>
      </c>
    </row>
    <row r="282" spans="1:71" x14ac:dyDescent="0.3">
      <c r="A282" s="200" t="s">
        <v>1150</v>
      </c>
      <c r="B282" s="200" t="s">
        <v>1119</v>
      </c>
      <c r="C282" s="1" t="s">
        <v>1135</v>
      </c>
      <c r="D282" s="195">
        <v>181</v>
      </c>
      <c r="E282" s="195">
        <v>12.9</v>
      </c>
      <c r="F282" s="199">
        <v>45.15</v>
      </c>
      <c r="G282" s="199">
        <v>17.21</v>
      </c>
      <c r="I282" s="199"/>
      <c r="J282" s="199">
        <v>13.27</v>
      </c>
      <c r="K282" s="199">
        <v>0.222</v>
      </c>
      <c r="L282" s="199">
        <v>8.17</v>
      </c>
      <c r="M282" s="199">
        <v>13.11</v>
      </c>
      <c r="N282" s="199">
        <v>1</v>
      </c>
      <c r="O282" s="199">
        <v>0.04</v>
      </c>
      <c r="P282" s="199">
        <v>1.069</v>
      </c>
      <c r="Q282" s="199">
        <v>0.01</v>
      </c>
      <c r="R282" s="116"/>
      <c r="S282" s="6" t="e">
        <f>F282+P282+G282+#REF!+K282+L282+M282+N282+O282+Q282+R282</f>
        <v>#REF!</v>
      </c>
      <c r="T282" s="6">
        <f t="shared" ref="T282:T313" si="45">J282/L282</f>
        <v>1.6242350061199511</v>
      </c>
      <c r="U282" s="199">
        <v>20</v>
      </c>
      <c r="V282" s="199"/>
      <c r="W282" s="199"/>
      <c r="X282" s="199">
        <v>0.73</v>
      </c>
      <c r="Y282" s="199"/>
      <c r="Z282" s="6">
        <v>47</v>
      </c>
      <c r="AA282" s="199">
        <v>0.02</v>
      </c>
      <c r="AB282" s="199">
        <v>83</v>
      </c>
      <c r="AC282" s="199">
        <v>0.8</v>
      </c>
      <c r="AD282" s="199">
        <v>0.45</v>
      </c>
      <c r="AE282" s="199">
        <v>0.25</v>
      </c>
      <c r="AF282" s="199">
        <v>15</v>
      </c>
      <c r="AG282" s="199">
        <v>0.55000000000000004</v>
      </c>
      <c r="AH282" s="199">
        <v>0.14000000000000001</v>
      </c>
      <c r="AI282" s="199">
        <v>0.16</v>
      </c>
      <c r="AJ282" s="199">
        <v>0.24</v>
      </c>
      <c r="AK282" s="199"/>
      <c r="AL282" s="199">
        <v>7.0000000000000007E-2</v>
      </c>
      <c r="AM282" s="199"/>
      <c r="AN282" s="199">
        <v>0.05</v>
      </c>
      <c r="AO282" s="199">
        <v>0.77</v>
      </c>
      <c r="AP282" s="199">
        <v>5</v>
      </c>
      <c r="AQ282" s="199">
        <v>0.31</v>
      </c>
      <c r="AR282" s="199">
        <v>0.12</v>
      </c>
      <c r="AS282" s="199">
        <v>0.3</v>
      </c>
      <c r="AT282" s="199"/>
      <c r="AU282" s="199">
        <v>61.7</v>
      </c>
      <c r="AV282" s="199">
        <v>0.34</v>
      </c>
      <c r="AW282" s="6"/>
      <c r="AX282" s="199">
        <v>282</v>
      </c>
      <c r="AY282" s="199">
        <v>0</v>
      </c>
      <c r="AZ282" s="199">
        <v>0.11</v>
      </c>
      <c r="BA282" s="199">
        <v>0.03</v>
      </c>
      <c r="BB282" s="6">
        <f t="shared" ref="BB282:BB313" si="46">SUM((P282/1.6681)*10000)</f>
        <v>6408.4886997182421</v>
      </c>
      <c r="BC282" s="199"/>
      <c r="BD282" s="199">
        <v>7.0000000000000007E-2</v>
      </c>
      <c r="BE282" s="199">
        <v>0.01</v>
      </c>
      <c r="BF282" s="199">
        <v>647</v>
      </c>
      <c r="BG282" s="199"/>
      <c r="BH282" s="199">
        <v>4.05</v>
      </c>
      <c r="BI282" s="199">
        <v>0.42</v>
      </c>
      <c r="BJ282" s="199">
        <v>82</v>
      </c>
      <c r="BK282" s="199">
        <v>4</v>
      </c>
      <c r="BL282" s="6">
        <f t="shared" ref="BL282:BL312" si="47">BA282/AJ282</f>
        <v>0.125</v>
      </c>
      <c r="BM282" s="6">
        <f t="shared" ref="BM282:BM312" si="48">AC282/BI282/1.49</f>
        <v>1.278363694471077</v>
      </c>
      <c r="BN282" s="6">
        <f t="shared" ref="BN282:BN312" si="49">AJ282/AV282/1.55</f>
        <v>0.45540796963946861</v>
      </c>
      <c r="BO282" s="6">
        <v>0.41109969167523125</v>
      </c>
      <c r="BP282" s="6">
        <v>0.48280423280423279</v>
      </c>
      <c r="BQ282" s="6">
        <v>1.7632781147636873</v>
      </c>
      <c r="BR282" s="6">
        <v>83.333333333333343</v>
      </c>
      <c r="BS282" s="6">
        <v>0.20833333333333334</v>
      </c>
    </row>
    <row r="283" spans="1:71" x14ac:dyDescent="0.3">
      <c r="A283" s="200" t="s">
        <v>1149</v>
      </c>
      <c r="B283" s="200" t="s">
        <v>1119</v>
      </c>
      <c r="C283" s="1" t="s">
        <v>1135</v>
      </c>
      <c r="D283" s="195">
        <v>181</v>
      </c>
      <c r="E283" s="195">
        <v>17</v>
      </c>
      <c r="F283" s="199">
        <v>49.82</v>
      </c>
      <c r="G283" s="199">
        <v>16.43</v>
      </c>
      <c r="I283" s="199"/>
      <c r="J283" s="199">
        <v>9.0399999999999991</v>
      </c>
      <c r="K283" s="199">
        <v>0.20399999999999999</v>
      </c>
      <c r="L283" s="199">
        <v>11.05</v>
      </c>
      <c r="M283" s="199">
        <v>12.56</v>
      </c>
      <c r="N283" s="199">
        <v>1.1399999999999999</v>
      </c>
      <c r="O283" s="199">
        <v>0.02</v>
      </c>
      <c r="P283" s="199">
        <v>0.22600000000000001</v>
      </c>
      <c r="Q283" s="199">
        <v>6.0000000000000001E-3</v>
      </c>
      <c r="R283" s="116"/>
      <c r="S283" s="6" t="e">
        <f>F283+P283+G283+#REF!+K283+L283+M283+N283+O283+Q283+R283</f>
        <v>#REF!</v>
      </c>
      <c r="T283" s="6">
        <f t="shared" si="45"/>
        <v>0.81809954751131209</v>
      </c>
      <c r="U283" s="199">
        <v>11</v>
      </c>
      <c r="V283" s="199"/>
      <c r="W283" s="199"/>
      <c r="X283" s="199">
        <v>0.44</v>
      </c>
      <c r="Y283" s="199"/>
      <c r="Z283" s="6">
        <v>190</v>
      </c>
      <c r="AA283" s="199">
        <v>0</v>
      </c>
      <c r="AB283" s="199">
        <v>12</v>
      </c>
      <c r="AC283" s="199">
        <v>0.68</v>
      </c>
      <c r="AD283" s="199">
        <v>0.43</v>
      </c>
      <c r="AE283" s="199">
        <v>0.2</v>
      </c>
      <c r="AF283" s="199">
        <v>13</v>
      </c>
      <c r="AG283" s="199">
        <v>0.46</v>
      </c>
      <c r="AH283" s="199">
        <v>7.0000000000000007E-2</v>
      </c>
      <c r="AI283" s="199">
        <v>0.15</v>
      </c>
      <c r="AJ283" s="199">
        <v>0.22</v>
      </c>
      <c r="AK283" s="199"/>
      <c r="AL283" s="199">
        <v>7.0000000000000007E-2</v>
      </c>
      <c r="AM283" s="199"/>
      <c r="AN283" s="199">
        <v>0.02</v>
      </c>
      <c r="AO283" s="199">
        <v>0.51</v>
      </c>
      <c r="AP283" s="199">
        <v>43</v>
      </c>
      <c r="AQ283" s="199">
        <v>0.08</v>
      </c>
      <c r="AR283" s="199">
        <v>0.08</v>
      </c>
      <c r="AS283" s="199">
        <v>0.1</v>
      </c>
      <c r="AT283" s="199"/>
      <c r="AU283" s="199">
        <v>59.3</v>
      </c>
      <c r="AV283" s="199">
        <v>0.28000000000000003</v>
      </c>
      <c r="AW283" s="6"/>
      <c r="AX283" s="199">
        <v>264</v>
      </c>
      <c r="AY283" s="199">
        <v>0.01</v>
      </c>
      <c r="AZ283" s="199">
        <v>0.1</v>
      </c>
      <c r="BA283" s="199">
        <v>0.01</v>
      </c>
      <c r="BB283" s="6">
        <f t="shared" si="46"/>
        <v>1354.8348420358491</v>
      </c>
      <c r="BC283" s="199"/>
      <c r="BD283" s="199">
        <v>7.0000000000000007E-2</v>
      </c>
      <c r="BE283" s="199">
        <v>0</v>
      </c>
      <c r="BF283" s="199">
        <v>171</v>
      </c>
      <c r="BG283" s="199"/>
      <c r="BH283" s="199">
        <v>3.7</v>
      </c>
      <c r="BI283" s="199">
        <v>0.4</v>
      </c>
      <c r="BJ283" s="199">
        <v>61</v>
      </c>
      <c r="BK283" s="199">
        <v>2</v>
      </c>
      <c r="BL283" s="6">
        <f t="shared" si="47"/>
        <v>4.5454545454545456E-2</v>
      </c>
      <c r="BM283" s="6">
        <f t="shared" si="48"/>
        <v>1.1409395973154361</v>
      </c>
      <c r="BN283" s="6">
        <f t="shared" si="49"/>
        <v>0.50691244239631339</v>
      </c>
      <c r="BO283" s="6">
        <v>0.39568345323741005</v>
      </c>
      <c r="BP283" s="6">
        <v>0.30555555555555552</v>
      </c>
      <c r="BQ283" s="6">
        <v>1.6997054852972622</v>
      </c>
      <c r="BR283" s="6">
        <v>50</v>
      </c>
      <c r="BS283" s="6">
        <v>9.0909090909090912E-2</v>
      </c>
    </row>
    <row r="284" spans="1:71" x14ac:dyDescent="0.3">
      <c r="A284" s="200" t="s">
        <v>1148</v>
      </c>
      <c r="B284" s="200" t="s">
        <v>1119</v>
      </c>
      <c r="C284" s="1" t="s">
        <v>1135</v>
      </c>
      <c r="D284" s="195">
        <v>181</v>
      </c>
      <c r="E284" s="195">
        <v>13.5</v>
      </c>
      <c r="F284" s="199">
        <v>48.97</v>
      </c>
      <c r="G284" s="199">
        <v>14</v>
      </c>
      <c r="I284" s="199"/>
      <c r="J284" s="199">
        <v>10.220000000000001</v>
      </c>
      <c r="K284" s="199">
        <v>0.26500000000000001</v>
      </c>
      <c r="L284" s="199">
        <v>14.87</v>
      </c>
      <c r="M284" s="199">
        <v>9.73</v>
      </c>
      <c r="N284" s="199">
        <v>0.88</v>
      </c>
      <c r="O284" s="199">
        <v>0.03</v>
      </c>
      <c r="P284" s="199">
        <v>0.23699999999999999</v>
      </c>
      <c r="Q284" s="199">
        <v>5.3999999999999999E-2</v>
      </c>
      <c r="R284" s="116"/>
      <c r="S284" s="6" t="e">
        <f>F284+P284+G284+#REF!+K284+L284+M284+N284+O284+Q284+R284</f>
        <v>#REF!</v>
      </c>
      <c r="T284" s="6">
        <f t="shared" si="45"/>
        <v>0.68728984532616011</v>
      </c>
      <c r="U284" s="199">
        <v>37</v>
      </c>
      <c r="V284" s="199"/>
      <c r="W284" s="199"/>
      <c r="X284" s="199">
        <v>2.17</v>
      </c>
      <c r="Y284" s="199"/>
      <c r="Z284" s="6">
        <v>589</v>
      </c>
      <c r="AA284" s="199">
        <v>0</v>
      </c>
      <c r="AB284" s="199">
        <v>13</v>
      </c>
      <c r="AC284" s="199">
        <v>2.31</v>
      </c>
      <c r="AD284" s="199">
        <v>1.53</v>
      </c>
      <c r="AE284" s="199">
        <v>0.48</v>
      </c>
      <c r="AF284" s="199">
        <v>12</v>
      </c>
      <c r="AG284" s="199">
        <v>1.66</v>
      </c>
      <c r="AH284" s="199">
        <v>0.31</v>
      </c>
      <c r="AI284" s="199">
        <v>0.52</v>
      </c>
      <c r="AJ284" s="199">
        <v>0.9</v>
      </c>
      <c r="AK284" s="199"/>
      <c r="AL284" s="199">
        <v>0.26</v>
      </c>
      <c r="AM284" s="199"/>
      <c r="AN284" s="199">
        <v>0.1</v>
      </c>
      <c r="AO284" s="199">
        <v>2.5099999999999998</v>
      </c>
      <c r="AP284" s="199">
        <v>235</v>
      </c>
      <c r="AQ284" s="199">
        <v>0.32</v>
      </c>
      <c r="AR284" s="199">
        <v>0.38</v>
      </c>
      <c r="AS284" s="199">
        <v>0.1</v>
      </c>
      <c r="AT284" s="199"/>
      <c r="AU284" s="199">
        <v>46.6</v>
      </c>
      <c r="AV284" s="199">
        <v>1.08</v>
      </c>
      <c r="AW284" s="6"/>
      <c r="AX284" s="199">
        <v>230</v>
      </c>
      <c r="AY284" s="199">
        <v>0.01</v>
      </c>
      <c r="AZ284" s="199">
        <v>0.32</v>
      </c>
      <c r="BA284" s="199">
        <v>0.04</v>
      </c>
      <c r="BB284" s="6">
        <f t="shared" si="46"/>
        <v>1420.7781308075055</v>
      </c>
      <c r="BC284" s="199"/>
      <c r="BD284" s="199">
        <v>0.24</v>
      </c>
      <c r="BE284" s="199">
        <v>0.01</v>
      </c>
      <c r="BF284" s="199">
        <v>82</v>
      </c>
      <c r="BG284" s="199"/>
      <c r="BH284" s="199">
        <v>13.6</v>
      </c>
      <c r="BI284" s="199">
        <v>1.57</v>
      </c>
      <c r="BJ284" s="199">
        <v>106</v>
      </c>
      <c r="BK284" s="199">
        <v>7</v>
      </c>
      <c r="BL284" s="6">
        <f t="shared" si="47"/>
        <v>4.4444444444444446E-2</v>
      </c>
      <c r="BM284" s="6">
        <f t="shared" si="48"/>
        <v>0.98747488564955321</v>
      </c>
      <c r="BN284" s="6">
        <f t="shared" si="49"/>
        <v>0.5376344086021505</v>
      </c>
      <c r="BO284" s="6">
        <v>0.41240892636209503</v>
      </c>
      <c r="BP284" s="6">
        <v>0.38393489030431704</v>
      </c>
      <c r="BQ284" s="6">
        <v>1.0933946069028935</v>
      </c>
      <c r="BR284" s="6">
        <v>41.111111111111107</v>
      </c>
      <c r="BS284" s="6">
        <v>0.11111111111111112</v>
      </c>
    </row>
    <row r="285" spans="1:71" x14ac:dyDescent="0.3">
      <c r="A285" s="200" t="s">
        <v>1147</v>
      </c>
      <c r="B285" s="200" t="s">
        <v>1119</v>
      </c>
      <c r="C285" s="1" t="s">
        <v>1135</v>
      </c>
      <c r="D285" s="195">
        <v>181</v>
      </c>
      <c r="E285" s="195">
        <v>17.3</v>
      </c>
      <c r="F285" s="199">
        <v>44.67</v>
      </c>
      <c r="G285" s="199">
        <v>16.350000000000001</v>
      </c>
      <c r="I285" s="199"/>
      <c r="J285" s="199">
        <v>14.34</v>
      </c>
      <c r="K285" s="199">
        <v>0.224</v>
      </c>
      <c r="L285" s="199">
        <v>8.76</v>
      </c>
      <c r="M285" s="199">
        <v>13.24</v>
      </c>
      <c r="N285" s="199">
        <v>1</v>
      </c>
      <c r="O285" s="199">
        <v>0.01</v>
      </c>
      <c r="P285" s="199">
        <v>1</v>
      </c>
      <c r="Q285" s="199">
        <v>2.1000000000000001E-2</v>
      </c>
      <c r="R285" s="116"/>
      <c r="S285" s="6" t="e">
        <f>F285+P285+G285+#REF!+K285+L285+M285+N285+O285+Q285+R285</f>
        <v>#REF!</v>
      </c>
      <c r="T285" s="6">
        <f t="shared" si="45"/>
        <v>1.6369863013698631</v>
      </c>
      <c r="U285" s="199">
        <v>16</v>
      </c>
      <c r="V285" s="199"/>
      <c r="W285" s="199"/>
      <c r="X285" s="199">
        <v>1.08</v>
      </c>
      <c r="Y285" s="199"/>
      <c r="Z285" s="6">
        <v>87</v>
      </c>
      <c r="AA285" s="199">
        <v>0.05</v>
      </c>
      <c r="AB285" s="199">
        <v>29</v>
      </c>
      <c r="AC285" s="199">
        <v>1.28</v>
      </c>
      <c r="AD285" s="199">
        <v>0.75</v>
      </c>
      <c r="AE285" s="199">
        <v>0.38</v>
      </c>
      <c r="AF285" s="199">
        <v>18</v>
      </c>
      <c r="AG285" s="199">
        <v>0.96</v>
      </c>
      <c r="AH285" s="199">
        <v>0.13</v>
      </c>
      <c r="AI285" s="199">
        <v>0.28000000000000003</v>
      </c>
      <c r="AJ285" s="199">
        <v>0.35</v>
      </c>
      <c r="AK285" s="199"/>
      <c r="AL285" s="199">
        <v>0.1</v>
      </c>
      <c r="AM285" s="199"/>
      <c r="AN285" s="199">
        <v>0.05</v>
      </c>
      <c r="AO285" s="199">
        <v>1.36</v>
      </c>
      <c r="AP285" s="199">
        <v>27</v>
      </c>
      <c r="AQ285" s="199">
        <v>0.23</v>
      </c>
      <c r="AR285" s="199">
        <v>0.2</v>
      </c>
      <c r="AS285" s="199">
        <v>0.1</v>
      </c>
      <c r="AT285" s="199"/>
      <c r="AU285" s="199">
        <v>65.8</v>
      </c>
      <c r="AV285" s="199">
        <v>0.65</v>
      </c>
      <c r="AW285" s="6"/>
      <c r="AX285" s="199">
        <v>295</v>
      </c>
      <c r="AY285" s="199">
        <v>0</v>
      </c>
      <c r="AZ285" s="199">
        <v>0.19</v>
      </c>
      <c r="BA285" s="199">
        <v>0.02</v>
      </c>
      <c r="BB285" s="6">
        <f t="shared" si="46"/>
        <v>5994.8444337869432</v>
      </c>
      <c r="BC285" s="199"/>
      <c r="BD285" s="199">
        <v>0.11</v>
      </c>
      <c r="BE285" s="199">
        <v>0</v>
      </c>
      <c r="BF285" s="199">
        <v>666</v>
      </c>
      <c r="BG285" s="199"/>
      <c r="BH285" s="199">
        <v>6.72</v>
      </c>
      <c r="BI285" s="199">
        <v>0.67</v>
      </c>
      <c r="BJ285" s="199">
        <v>77</v>
      </c>
      <c r="BK285" s="199">
        <v>3</v>
      </c>
      <c r="BL285" s="6">
        <f t="shared" si="47"/>
        <v>5.7142857142857148E-2</v>
      </c>
      <c r="BM285" s="6">
        <f t="shared" si="48"/>
        <v>1.2821797054993489</v>
      </c>
      <c r="BN285" s="6">
        <f t="shared" si="49"/>
        <v>0.34739454094292799</v>
      </c>
      <c r="BO285" s="6">
        <v>0.3758187479866853</v>
      </c>
      <c r="BP285" s="6">
        <v>0.44776119402985071</v>
      </c>
      <c r="BQ285" s="6">
        <v>1.4672121461388006</v>
      </c>
      <c r="BR285" s="6">
        <v>45.714285714285715</v>
      </c>
      <c r="BS285" s="6">
        <v>0.14285714285714288</v>
      </c>
    </row>
    <row r="286" spans="1:71" x14ac:dyDescent="0.3">
      <c r="A286" s="200" t="s">
        <v>1146</v>
      </c>
      <c r="B286" s="200" t="s">
        <v>1119</v>
      </c>
      <c r="C286" s="1" t="s">
        <v>1135</v>
      </c>
      <c r="D286" s="195">
        <v>181</v>
      </c>
      <c r="E286" s="195">
        <v>15.8</v>
      </c>
      <c r="F286" s="199">
        <v>49.2</v>
      </c>
      <c r="G286" s="199">
        <v>16.28</v>
      </c>
      <c r="I286" s="199"/>
      <c r="J286" s="199">
        <v>10.3</v>
      </c>
      <c r="K286" s="199">
        <v>0.23400000000000001</v>
      </c>
      <c r="L286" s="199">
        <v>10.73</v>
      </c>
      <c r="M286" s="199">
        <v>12.13</v>
      </c>
      <c r="N286" s="199">
        <v>1.1599999999999999</v>
      </c>
      <c r="O286" s="199">
        <v>0.02</v>
      </c>
      <c r="P286" s="199">
        <v>0.434</v>
      </c>
      <c r="Q286" s="199">
        <v>1.2E-2</v>
      </c>
      <c r="R286" s="116"/>
      <c r="S286" s="6" t="e">
        <f>F286+P286+G286+#REF!+K286+L286+M286+N286+O286+Q286+R286</f>
        <v>#REF!</v>
      </c>
      <c r="T286" s="6">
        <f t="shared" si="45"/>
        <v>0.95992544268406343</v>
      </c>
      <c r="U286" s="199">
        <v>15</v>
      </c>
      <c r="V286" s="199"/>
      <c r="W286" s="199"/>
      <c r="X286" s="199">
        <v>1.02</v>
      </c>
      <c r="Y286" s="199"/>
      <c r="Z286" s="6">
        <v>177</v>
      </c>
      <c r="AA286" s="199">
        <v>0</v>
      </c>
      <c r="AB286" s="199">
        <v>96</v>
      </c>
      <c r="AC286" s="199">
        <v>1.1100000000000001</v>
      </c>
      <c r="AD286" s="199">
        <v>0.68</v>
      </c>
      <c r="AE286" s="199">
        <v>0.35</v>
      </c>
      <c r="AF286" s="199">
        <v>13</v>
      </c>
      <c r="AG286" s="199">
        <v>0.81</v>
      </c>
      <c r="AH286" s="199">
        <v>0.12</v>
      </c>
      <c r="AI286" s="199">
        <v>0.25</v>
      </c>
      <c r="AJ286" s="199">
        <v>0.66</v>
      </c>
      <c r="AK286" s="199"/>
      <c r="AL286" s="199">
        <v>0.11</v>
      </c>
      <c r="AM286" s="199"/>
      <c r="AN286" s="199">
        <v>0.06</v>
      </c>
      <c r="AO286" s="199">
        <v>1.1599999999999999</v>
      </c>
      <c r="AP286" s="199">
        <v>51</v>
      </c>
      <c r="AQ286" s="199">
        <v>0.12</v>
      </c>
      <c r="AR286" s="199">
        <v>0.18</v>
      </c>
      <c r="AS286" s="199">
        <v>0.1</v>
      </c>
      <c r="AT286" s="199"/>
      <c r="AU286" s="199">
        <v>58.8</v>
      </c>
      <c r="AV286" s="199">
        <v>0.54</v>
      </c>
      <c r="AW286" s="6"/>
      <c r="AX286" s="199">
        <v>272</v>
      </c>
      <c r="AY286" s="199">
        <v>0.01</v>
      </c>
      <c r="AZ286" s="199">
        <v>0.16</v>
      </c>
      <c r="BA286" s="199">
        <v>0.02</v>
      </c>
      <c r="BB286" s="6">
        <f t="shared" si="46"/>
        <v>2601.7624842635332</v>
      </c>
      <c r="BC286" s="199"/>
      <c r="BD286" s="199">
        <v>0.1</v>
      </c>
      <c r="BE286" s="199">
        <v>0</v>
      </c>
      <c r="BF286" s="199">
        <v>207</v>
      </c>
      <c r="BG286" s="199"/>
      <c r="BH286" s="199">
        <v>6.06</v>
      </c>
      <c r="BI286" s="199">
        <v>0.64</v>
      </c>
      <c r="BJ286" s="199">
        <v>74</v>
      </c>
      <c r="BK286" s="199">
        <v>3</v>
      </c>
      <c r="BL286" s="6">
        <f t="shared" si="47"/>
        <v>3.0303030303030304E-2</v>
      </c>
      <c r="BM286" s="6">
        <f t="shared" si="48"/>
        <v>1.164010067114094</v>
      </c>
      <c r="BN286" s="6">
        <f t="shared" si="49"/>
        <v>0.78853046594982068</v>
      </c>
      <c r="BO286" s="6">
        <v>0.74190647482014394</v>
      </c>
      <c r="BP286" s="6">
        <v>0.44270833333333331</v>
      </c>
      <c r="BQ286" s="6">
        <v>1.614099365599162</v>
      </c>
      <c r="BR286" s="6">
        <v>22.727272727272727</v>
      </c>
      <c r="BS286" s="6">
        <v>9.0909090909090898E-2</v>
      </c>
    </row>
    <row r="287" spans="1:71" x14ac:dyDescent="0.3">
      <c r="A287" s="200" t="s">
        <v>1145</v>
      </c>
      <c r="B287" s="200" t="s">
        <v>1119</v>
      </c>
      <c r="C287" s="1" t="s">
        <v>1135</v>
      </c>
      <c r="D287" s="195">
        <v>181</v>
      </c>
      <c r="E287" s="195">
        <v>17</v>
      </c>
      <c r="F287" s="199">
        <v>46.19</v>
      </c>
      <c r="G287" s="199">
        <v>16.11</v>
      </c>
      <c r="I287" s="199"/>
      <c r="J287" s="199">
        <v>11.7</v>
      </c>
      <c r="K287" s="199">
        <v>0.222</v>
      </c>
      <c r="L287" s="199">
        <v>9.8800000000000008</v>
      </c>
      <c r="M287" s="199">
        <v>13.4</v>
      </c>
      <c r="N287" s="199">
        <v>0.91</v>
      </c>
      <c r="O287" s="199">
        <v>0.02</v>
      </c>
      <c r="P287" s="199">
        <v>0.67600000000000005</v>
      </c>
      <c r="Q287" s="199">
        <v>8.9999999999999993E-3</v>
      </c>
      <c r="R287" s="116"/>
      <c r="S287" s="6" t="e">
        <f>F287+P287+G287+#REF!+K287+L287+M287+N287+O287+Q287+R287</f>
        <v>#REF!</v>
      </c>
      <c r="T287" s="6">
        <f t="shared" si="45"/>
        <v>1.1842105263157894</v>
      </c>
      <c r="U287" s="199">
        <v>14</v>
      </c>
      <c r="V287" s="199"/>
      <c r="W287" s="199"/>
      <c r="X287" s="199">
        <v>0.56000000000000005</v>
      </c>
      <c r="Y287" s="199"/>
      <c r="Z287" s="6">
        <v>168</v>
      </c>
      <c r="AA287" s="199">
        <v>0.02</v>
      </c>
      <c r="AB287" s="199">
        <v>36</v>
      </c>
      <c r="AC287" s="199">
        <v>0.84</v>
      </c>
      <c r="AD287" s="199">
        <v>0.51</v>
      </c>
      <c r="AE287" s="199">
        <v>0.24</v>
      </c>
      <c r="AF287" s="199">
        <v>15</v>
      </c>
      <c r="AG287" s="199">
        <v>0.61</v>
      </c>
      <c r="AH287" s="199">
        <v>0.11</v>
      </c>
      <c r="AI287" s="199">
        <v>0.19</v>
      </c>
      <c r="AJ287" s="199">
        <v>0.16</v>
      </c>
      <c r="AK287" s="199"/>
      <c r="AL287" s="199">
        <v>7.0000000000000007E-2</v>
      </c>
      <c r="AM287" s="199"/>
      <c r="AN287" s="199">
        <v>0.02</v>
      </c>
      <c r="AO287" s="199">
        <v>0.74</v>
      </c>
      <c r="AP287" s="199">
        <v>41</v>
      </c>
      <c r="AQ287" s="199">
        <v>0.19</v>
      </c>
      <c r="AR287" s="199">
        <v>0.11</v>
      </c>
      <c r="AS287" s="199">
        <v>0.1</v>
      </c>
      <c r="AT287" s="199"/>
      <c r="AU287" s="199">
        <v>68</v>
      </c>
      <c r="AV287" s="199">
        <v>0.39</v>
      </c>
      <c r="AW287" s="6"/>
      <c r="AX287" s="199">
        <v>234</v>
      </c>
      <c r="AY287" s="199">
        <v>0</v>
      </c>
      <c r="AZ287" s="199">
        <v>0.12</v>
      </c>
      <c r="BA287" s="199">
        <v>0.01</v>
      </c>
      <c r="BB287" s="6">
        <f t="shared" si="46"/>
        <v>4052.514837239974</v>
      </c>
      <c r="BC287" s="199"/>
      <c r="BD287" s="199">
        <v>0.08</v>
      </c>
      <c r="BE287" s="199">
        <v>0.01</v>
      </c>
      <c r="BF287" s="199">
        <v>483</v>
      </c>
      <c r="BG287" s="199"/>
      <c r="BH287" s="199">
        <v>4.55</v>
      </c>
      <c r="BI287" s="199">
        <v>0.45</v>
      </c>
      <c r="BJ287" s="199">
        <v>69</v>
      </c>
      <c r="BK287" s="199">
        <v>2</v>
      </c>
      <c r="BL287" s="6">
        <f t="shared" si="47"/>
        <v>6.25E-2</v>
      </c>
      <c r="BM287" s="6">
        <f t="shared" si="48"/>
        <v>1.2527964205816553</v>
      </c>
      <c r="BN287" s="6">
        <f t="shared" si="49"/>
        <v>0.26468155500413565</v>
      </c>
      <c r="BO287" s="6">
        <v>0.25579536370903277</v>
      </c>
      <c r="BP287" s="6">
        <v>0.34567901234567899</v>
      </c>
      <c r="BQ287" s="6">
        <v>1.5007751586874225</v>
      </c>
      <c r="BR287" s="6">
        <v>87.5</v>
      </c>
      <c r="BS287" s="6">
        <v>0.125</v>
      </c>
    </row>
    <row r="288" spans="1:71" x14ac:dyDescent="0.3">
      <c r="A288" s="200" t="s">
        <v>1144</v>
      </c>
      <c r="B288" s="200" t="s">
        <v>1119</v>
      </c>
      <c r="C288" s="1" t="s">
        <v>1135</v>
      </c>
      <c r="D288" s="195">
        <v>181</v>
      </c>
      <c r="E288" s="195">
        <v>17</v>
      </c>
      <c r="F288" s="199">
        <v>52.17</v>
      </c>
      <c r="G288" s="199">
        <v>21.92</v>
      </c>
      <c r="I288" s="199"/>
      <c r="J288" s="199">
        <v>5.8</v>
      </c>
      <c r="K288" s="199">
        <v>0.12</v>
      </c>
      <c r="L288" s="199">
        <v>5.05</v>
      </c>
      <c r="M288" s="199">
        <v>11.99</v>
      </c>
      <c r="N288" s="199">
        <v>2.61</v>
      </c>
      <c r="O288" s="199">
        <v>0.17</v>
      </c>
      <c r="P288" s="199">
        <v>0.33200000000000002</v>
      </c>
      <c r="Q288" s="199">
        <v>7.0000000000000001E-3</v>
      </c>
      <c r="R288" s="116"/>
      <c r="S288" s="6" t="e">
        <f>F288+P288+G288+#REF!+K288+L288+M288+N288+O288+Q288+R288</f>
        <v>#REF!</v>
      </c>
      <c r="T288" s="6">
        <f t="shared" si="45"/>
        <v>1.1485148514851484</v>
      </c>
      <c r="U288" s="199">
        <v>75</v>
      </c>
      <c r="V288" s="199"/>
      <c r="W288" s="199"/>
      <c r="X288" s="199">
        <v>3.03</v>
      </c>
      <c r="Y288" s="199"/>
      <c r="Z288" s="6">
        <v>77</v>
      </c>
      <c r="AA288" s="199">
        <v>7.0000000000000007E-2</v>
      </c>
      <c r="AB288" s="199">
        <v>61</v>
      </c>
      <c r="AC288" s="199">
        <v>1.34</v>
      </c>
      <c r="AD288" s="199">
        <v>0.8</v>
      </c>
      <c r="AE288" s="199">
        <v>0.44</v>
      </c>
      <c r="AF288" s="199">
        <v>18</v>
      </c>
      <c r="AG288" s="199">
        <v>1.1299999999999999</v>
      </c>
      <c r="AH288" s="199">
        <v>0.43</v>
      </c>
      <c r="AI288" s="199">
        <v>0.28999999999999998</v>
      </c>
      <c r="AJ288" s="199">
        <v>1.19</v>
      </c>
      <c r="AK288" s="199"/>
      <c r="AL288" s="199">
        <v>0.12</v>
      </c>
      <c r="AM288" s="199"/>
      <c r="AN288" s="199">
        <v>0.38</v>
      </c>
      <c r="AO288" s="199">
        <v>2.52</v>
      </c>
      <c r="AP288" s="199">
        <v>27</v>
      </c>
      <c r="AQ288" s="199">
        <v>0.89</v>
      </c>
      <c r="AR288" s="199">
        <v>0.46</v>
      </c>
      <c r="AS288" s="199">
        <v>1</v>
      </c>
      <c r="AT288" s="199"/>
      <c r="AU288" s="199">
        <v>31.7</v>
      </c>
      <c r="AV288" s="199">
        <v>0.92</v>
      </c>
      <c r="AW288" s="6"/>
      <c r="AX288" s="199">
        <v>351</v>
      </c>
      <c r="AY288" s="199">
        <v>0.02</v>
      </c>
      <c r="AZ288" s="199">
        <v>0.2</v>
      </c>
      <c r="BA288" s="199">
        <v>0.12</v>
      </c>
      <c r="BB288" s="6">
        <f t="shared" si="46"/>
        <v>1990.2883520172654</v>
      </c>
      <c r="BC288" s="199"/>
      <c r="BD288" s="199">
        <v>0.12</v>
      </c>
      <c r="BE288" s="199">
        <v>0.06</v>
      </c>
      <c r="BF288" s="199">
        <v>136</v>
      </c>
      <c r="BG288" s="199"/>
      <c r="BH288" s="199">
        <v>7.6</v>
      </c>
      <c r="BI288" s="199">
        <v>0.73</v>
      </c>
      <c r="BJ288" s="199">
        <v>45</v>
      </c>
      <c r="BK288" s="199">
        <v>13</v>
      </c>
      <c r="BL288" s="6">
        <f t="shared" si="47"/>
        <v>0.10084033613445378</v>
      </c>
      <c r="BM288" s="6">
        <f t="shared" si="48"/>
        <v>1.231957341178634</v>
      </c>
      <c r="BN288" s="6">
        <f t="shared" si="49"/>
        <v>0.83450210378681622</v>
      </c>
      <c r="BO288" s="6">
        <v>1.1727604217995469</v>
      </c>
      <c r="BP288" s="6">
        <v>1.1529680365296804</v>
      </c>
      <c r="BQ288" s="6">
        <v>1.3161977767910387</v>
      </c>
      <c r="BR288" s="6">
        <v>63.025210084033617</v>
      </c>
      <c r="BS288" s="6">
        <v>0.31932773109243701</v>
      </c>
    </row>
    <row r="289" spans="1:71" x14ac:dyDescent="0.3">
      <c r="A289" s="200" t="s">
        <v>1143</v>
      </c>
      <c r="B289" s="200" t="s">
        <v>563</v>
      </c>
      <c r="C289" s="1" t="s">
        <v>1135</v>
      </c>
      <c r="D289" s="195">
        <v>181</v>
      </c>
      <c r="E289" s="195">
        <v>7</v>
      </c>
      <c r="F289" s="199">
        <v>49.99</v>
      </c>
      <c r="G289" s="199">
        <v>17.64</v>
      </c>
      <c r="I289" s="199"/>
      <c r="J289" s="199">
        <v>9.6199999999999992</v>
      </c>
      <c r="K289" s="199">
        <v>0.183</v>
      </c>
      <c r="L289" s="199">
        <v>7.16</v>
      </c>
      <c r="M289" s="199">
        <v>10.84</v>
      </c>
      <c r="N289" s="199">
        <v>2.2000000000000002</v>
      </c>
      <c r="O289" s="199">
        <v>0.38</v>
      </c>
      <c r="P289" s="199">
        <v>0.76400000000000001</v>
      </c>
      <c r="Q289" s="199">
        <v>0.111</v>
      </c>
      <c r="R289" s="116"/>
      <c r="S289" s="6" t="e">
        <f>F289+P289+G289+#REF!+K289+L289+M289+N289+O289+Q289+R289</f>
        <v>#REF!</v>
      </c>
      <c r="T289" s="6">
        <f t="shared" si="45"/>
        <v>1.3435754189944134</v>
      </c>
      <c r="U289" s="199">
        <v>149</v>
      </c>
      <c r="V289" s="199"/>
      <c r="W289" s="199"/>
      <c r="X289" s="199">
        <v>6.11</v>
      </c>
      <c r="Y289" s="199"/>
      <c r="Z289" s="6">
        <v>125</v>
      </c>
      <c r="AA289" s="199">
        <v>0.37</v>
      </c>
      <c r="AB289" s="199">
        <v>95</v>
      </c>
      <c r="AC289" s="199">
        <v>2.59</v>
      </c>
      <c r="AD289" s="199">
        <v>1.52</v>
      </c>
      <c r="AE289" s="199">
        <v>0.73</v>
      </c>
      <c r="AF289" s="199">
        <v>14</v>
      </c>
      <c r="AG289" s="199">
        <v>2.17</v>
      </c>
      <c r="AH289" s="199">
        <v>0.81</v>
      </c>
      <c r="AI289" s="199">
        <v>0.54</v>
      </c>
      <c r="AJ289" s="199">
        <v>2.4900000000000002</v>
      </c>
      <c r="AK289" s="199"/>
      <c r="AL289" s="199">
        <v>0.22</v>
      </c>
      <c r="AM289" s="199"/>
      <c r="AN289" s="199">
        <v>0.64</v>
      </c>
      <c r="AO289" s="199">
        <v>5.0599999999999996</v>
      </c>
      <c r="AP289" s="199">
        <v>52</v>
      </c>
      <c r="AQ289" s="199">
        <v>0.75</v>
      </c>
      <c r="AR289" s="199">
        <v>0.95</v>
      </c>
      <c r="AS289" s="199">
        <v>6.2</v>
      </c>
      <c r="AT289" s="199"/>
      <c r="AU289" s="199">
        <v>44</v>
      </c>
      <c r="AV289" s="199">
        <v>1.78</v>
      </c>
      <c r="AW289" s="6"/>
      <c r="AX289" s="199">
        <v>288</v>
      </c>
      <c r="AY289" s="199">
        <v>0.05</v>
      </c>
      <c r="AZ289" s="199">
        <v>0.4</v>
      </c>
      <c r="BA289" s="199">
        <v>0.2</v>
      </c>
      <c r="BB289" s="6">
        <f t="shared" si="46"/>
        <v>4580.0611474132247</v>
      </c>
      <c r="BC289" s="199"/>
      <c r="BD289" s="199">
        <v>0.22</v>
      </c>
      <c r="BE289" s="199">
        <v>0.1</v>
      </c>
      <c r="BF289" s="199">
        <v>273</v>
      </c>
      <c r="BG289" s="199"/>
      <c r="BH289" s="199">
        <v>14.53</v>
      </c>
      <c r="BI289" s="199">
        <v>1.39</v>
      </c>
      <c r="BJ289" s="199">
        <v>74</v>
      </c>
      <c r="BK289" s="199">
        <v>24</v>
      </c>
      <c r="BL289" s="6">
        <f t="shared" si="47"/>
        <v>8.0321285140562249E-2</v>
      </c>
      <c r="BM289" s="6">
        <f t="shared" si="48"/>
        <v>1.2505431896093864</v>
      </c>
      <c r="BN289" s="6">
        <f t="shared" si="49"/>
        <v>0.9025009061254079</v>
      </c>
      <c r="BO289" s="6">
        <v>1.2887531701257702</v>
      </c>
      <c r="BP289" s="6">
        <v>1.2210231814548362</v>
      </c>
      <c r="BQ289" s="6">
        <v>1.1328818105572678</v>
      </c>
      <c r="BR289" s="6">
        <v>59.839357429718874</v>
      </c>
      <c r="BS289" s="6">
        <v>0.25702811244979917</v>
      </c>
    </row>
    <row r="290" spans="1:71" x14ac:dyDescent="0.3">
      <c r="A290" s="200" t="s">
        <v>1142</v>
      </c>
      <c r="B290" s="200" t="s">
        <v>924</v>
      </c>
      <c r="C290" s="1" t="s">
        <v>1135</v>
      </c>
      <c r="D290" s="195">
        <v>181</v>
      </c>
      <c r="E290" s="195">
        <v>7</v>
      </c>
      <c r="F290" s="199">
        <v>55.22</v>
      </c>
      <c r="G290" s="199">
        <v>16.3</v>
      </c>
      <c r="I290" s="199"/>
      <c r="J290" s="199">
        <v>9.81</v>
      </c>
      <c r="K290" s="199">
        <v>0.20399999999999999</v>
      </c>
      <c r="L290" s="199">
        <v>4.3499999999999996</v>
      </c>
      <c r="M290" s="199">
        <v>8.67</v>
      </c>
      <c r="N290" s="199">
        <v>2.81</v>
      </c>
      <c r="O290" s="199">
        <v>0.4</v>
      </c>
      <c r="P290" s="199">
        <v>0.90200000000000002</v>
      </c>
      <c r="Q290" s="199">
        <v>9.8000000000000004E-2</v>
      </c>
      <c r="R290" s="116"/>
      <c r="S290" s="6" t="e">
        <f>F290+P290+G290+#REF!+K290+L290+M290+N290+O290+Q290+R290</f>
        <v>#REF!</v>
      </c>
      <c r="T290" s="6">
        <f t="shared" si="45"/>
        <v>2.2551724137931037</v>
      </c>
      <c r="U290" s="199">
        <v>159</v>
      </c>
      <c r="V290" s="199"/>
      <c r="W290" s="199"/>
      <c r="X290" s="199">
        <v>6.28</v>
      </c>
      <c r="Y290" s="199"/>
      <c r="Z290" s="6">
        <v>24</v>
      </c>
      <c r="AA290" s="199">
        <v>0.74</v>
      </c>
      <c r="AB290" s="199">
        <v>96</v>
      </c>
      <c r="AC290" s="199">
        <v>2.77</v>
      </c>
      <c r="AD290" s="199">
        <v>1.74</v>
      </c>
      <c r="AE290" s="199">
        <v>0.78</v>
      </c>
      <c r="AF290" s="199">
        <v>19</v>
      </c>
      <c r="AG290" s="199">
        <v>2.29</v>
      </c>
      <c r="AH290" s="199">
        <v>0.84</v>
      </c>
      <c r="AI290" s="199">
        <v>0.6</v>
      </c>
      <c r="AJ290" s="199">
        <v>2.61</v>
      </c>
      <c r="AK290" s="199"/>
      <c r="AL290" s="199">
        <v>0.25</v>
      </c>
      <c r="AM290" s="199"/>
      <c r="AN290" s="199">
        <v>0.67</v>
      </c>
      <c r="AO290" s="199">
        <v>5.18</v>
      </c>
      <c r="AP290" s="199">
        <v>3</v>
      </c>
      <c r="AQ290" s="199">
        <v>0.52</v>
      </c>
      <c r="AR290" s="199">
        <v>0.96</v>
      </c>
      <c r="AS290" s="199">
        <v>6.9</v>
      </c>
      <c r="AT290" s="199"/>
      <c r="AU290" s="199">
        <v>45.8</v>
      </c>
      <c r="AV290" s="199">
        <v>1.86</v>
      </c>
      <c r="AW290" s="6"/>
      <c r="AX290" s="199">
        <v>311</v>
      </c>
      <c r="AY290" s="199">
        <v>0.05</v>
      </c>
      <c r="AZ290" s="199">
        <v>0.42</v>
      </c>
      <c r="BA290" s="199">
        <v>0.21</v>
      </c>
      <c r="BB290" s="6">
        <f t="shared" si="46"/>
        <v>5407.3496792758233</v>
      </c>
      <c r="BC290" s="199"/>
      <c r="BD290" s="199">
        <v>0.26</v>
      </c>
      <c r="BE290" s="199">
        <v>0.11</v>
      </c>
      <c r="BF290" s="199">
        <v>339</v>
      </c>
      <c r="BG290" s="199"/>
      <c r="BH290" s="199">
        <v>15.61</v>
      </c>
      <c r="BI290" s="199">
        <v>1.6</v>
      </c>
      <c r="BJ290" s="199">
        <v>79</v>
      </c>
      <c r="BK290" s="199">
        <v>25</v>
      </c>
      <c r="BL290" s="6">
        <f t="shared" si="47"/>
        <v>8.0459770114942528E-2</v>
      </c>
      <c r="BM290" s="6">
        <f t="shared" si="48"/>
        <v>1.1619127516778522</v>
      </c>
      <c r="BN290" s="6">
        <f t="shared" si="49"/>
        <v>0.90530697190426623</v>
      </c>
      <c r="BO290" s="6">
        <v>1.1735611510791366</v>
      </c>
      <c r="BP290" s="6">
        <v>1.0902777777777777</v>
      </c>
      <c r="BQ290" s="6">
        <v>1.1527151504046633</v>
      </c>
      <c r="BR290" s="6">
        <v>60.919540229885058</v>
      </c>
      <c r="BS290" s="6">
        <v>0.25670498084291188</v>
      </c>
    </row>
    <row r="291" spans="1:71" x14ac:dyDescent="0.3">
      <c r="A291" s="200" t="s">
        <v>1141</v>
      </c>
      <c r="B291" s="200" t="s">
        <v>924</v>
      </c>
      <c r="C291" s="1" t="s">
        <v>1135</v>
      </c>
      <c r="D291" s="195">
        <v>181</v>
      </c>
      <c r="E291" s="195">
        <v>7</v>
      </c>
      <c r="F291" s="199">
        <v>56.03</v>
      </c>
      <c r="G291" s="199">
        <v>15</v>
      </c>
      <c r="I291" s="199"/>
      <c r="J291" s="199">
        <v>10.43</v>
      </c>
      <c r="K291" s="199">
        <v>0.20200000000000001</v>
      </c>
      <c r="L291" s="199">
        <v>3.85</v>
      </c>
      <c r="M291" s="199">
        <v>7.92</v>
      </c>
      <c r="N291" s="199">
        <v>3.39</v>
      </c>
      <c r="O291" s="199">
        <v>0.64</v>
      </c>
      <c r="P291" s="199">
        <v>1.228</v>
      </c>
      <c r="Q291" s="199">
        <v>0.224</v>
      </c>
      <c r="R291" s="116"/>
      <c r="S291" s="6" t="e">
        <f>F291+P291+G291+#REF!+K291+L291+M291+N291+O291+Q291+R291</f>
        <v>#REF!</v>
      </c>
      <c r="T291" s="6">
        <f t="shared" si="45"/>
        <v>2.709090909090909</v>
      </c>
      <c r="U291" s="199">
        <v>299</v>
      </c>
      <c r="V291" s="199"/>
      <c r="W291" s="199"/>
      <c r="X291" s="199">
        <v>12.32</v>
      </c>
      <c r="Y291" s="199"/>
      <c r="Z291" s="6">
        <v>28</v>
      </c>
      <c r="AA291" s="199">
        <v>0.61</v>
      </c>
      <c r="AB291" s="199">
        <v>117</v>
      </c>
      <c r="AC291" s="199">
        <v>5.27</v>
      </c>
      <c r="AD291" s="199">
        <v>3.16</v>
      </c>
      <c r="AE291" s="199">
        <v>1.27</v>
      </c>
      <c r="AF291" s="199">
        <v>13</v>
      </c>
      <c r="AG291" s="199">
        <v>4.51</v>
      </c>
      <c r="AH291" s="199">
        <v>1.87</v>
      </c>
      <c r="AI291" s="199">
        <v>1.1200000000000001</v>
      </c>
      <c r="AJ291" s="199">
        <v>4.8600000000000003</v>
      </c>
      <c r="AK291" s="199"/>
      <c r="AL291" s="199">
        <v>0.46</v>
      </c>
      <c r="AM291" s="199"/>
      <c r="AN291" s="199">
        <v>1.36</v>
      </c>
      <c r="AO291" s="199">
        <v>10.52</v>
      </c>
      <c r="AP291" s="199">
        <v>10</v>
      </c>
      <c r="AQ291" s="199">
        <v>1.78</v>
      </c>
      <c r="AR291" s="199">
        <v>1.95</v>
      </c>
      <c r="AS291" s="199">
        <v>12</v>
      </c>
      <c r="AT291" s="199"/>
      <c r="AU291" s="199">
        <v>42.9</v>
      </c>
      <c r="AV291" s="199">
        <v>3.69</v>
      </c>
      <c r="AW291" s="6"/>
      <c r="AX291" s="199">
        <v>294</v>
      </c>
      <c r="AY291" s="199">
        <v>0.09</v>
      </c>
      <c r="AZ291" s="199">
        <v>0.81</v>
      </c>
      <c r="BA291" s="199">
        <v>0.4</v>
      </c>
      <c r="BB291" s="6">
        <f t="shared" si="46"/>
        <v>7361.6689646903669</v>
      </c>
      <c r="BC291" s="199"/>
      <c r="BD291" s="199">
        <v>0.46</v>
      </c>
      <c r="BE291" s="199">
        <v>0.44</v>
      </c>
      <c r="BF291" s="199">
        <v>303</v>
      </c>
      <c r="BG291" s="199"/>
      <c r="BH291" s="199">
        <v>29.11</v>
      </c>
      <c r="BI291" s="199">
        <v>2.81</v>
      </c>
      <c r="BJ291" s="199">
        <v>96</v>
      </c>
      <c r="BK291" s="199">
        <v>54</v>
      </c>
      <c r="BL291" s="6">
        <f t="shared" si="47"/>
        <v>8.2304526748971193E-2</v>
      </c>
      <c r="BM291" s="6">
        <f t="shared" si="48"/>
        <v>1.2586878119850007</v>
      </c>
      <c r="BN291" s="6">
        <f t="shared" si="49"/>
        <v>0.84972462627852086</v>
      </c>
      <c r="BO291" s="6">
        <v>1.2442714867252107</v>
      </c>
      <c r="BP291" s="6">
        <v>1.21787267694741</v>
      </c>
      <c r="BQ291" s="6">
        <v>0.94951947948272875</v>
      </c>
      <c r="BR291" s="6">
        <v>61.522633744855966</v>
      </c>
      <c r="BS291" s="6">
        <v>0.27983539094650206</v>
      </c>
    </row>
    <row r="292" spans="1:71" x14ac:dyDescent="0.3">
      <c r="A292" s="200" t="s">
        <v>1140</v>
      </c>
      <c r="B292" s="200" t="s">
        <v>924</v>
      </c>
      <c r="C292" s="1" t="s">
        <v>1135</v>
      </c>
      <c r="D292" s="195">
        <v>181</v>
      </c>
      <c r="E292" s="195">
        <v>7</v>
      </c>
      <c r="F292" s="199">
        <v>52.82</v>
      </c>
      <c r="G292" s="199">
        <v>19.47</v>
      </c>
      <c r="I292" s="199"/>
      <c r="J292" s="199">
        <v>8.41</v>
      </c>
      <c r="K292" s="199">
        <v>0.16300000000000001</v>
      </c>
      <c r="L292" s="199">
        <v>3.47</v>
      </c>
      <c r="M292" s="199">
        <v>9.35</v>
      </c>
      <c r="N292" s="199">
        <v>3.1</v>
      </c>
      <c r="O292" s="199">
        <v>0.87</v>
      </c>
      <c r="P292" s="199">
        <v>0.83199999999999996</v>
      </c>
      <c r="Q292" s="199">
        <v>0.122</v>
      </c>
      <c r="R292" s="116"/>
      <c r="S292" s="6" t="e">
        <f>F292+P292+G292+#REF!+K292+L292+M292+N292+O292+Q292+R292</f>
        <v>#REF!</v>
      </c>
      <c r="T292" s="6">
        <f t="shared" si="45"/>
        <v>2.4236311239193085</v>
      </c>
      <c r="U292" s="199">
        <v>463</v>
      </c>
      <c r="V292" s="199"/>
      <c r="W292" s="199"/>
      <c r="X292" s="199">
        <v>8.76</v>
      </c>
      <c r="Y292" s="199"/>
      <c r="Z292" s="6">
        <v>25</v>
      </c>
      <c r="AA292" s="199">
        <v>1.34</v>
      </c>
      <c r="AB292" s="199">
        <v>100</v>
      </c>
      <c r="AC292" s="199">
        <v>3.29</v>
      </c>
      <c r="AD292" s="199">
        <v>1.99</v>
      </c>
      <c r="AE292" s="199">
        <v>0.8</v>
      </c>
      <c r="AF292" s="199">
        <v>17</v>
      </c>
      <c r="AG292" s="199">
        <v>2.7</v>
      </c>
      <c r="AH292" s="199">
        <v>1.31</v>
      </c>
      <c r="AI292" s="199">
        <v>0.7</v>
      </c>
      <c r="AJ292" s="199">
        <v>3.71</v>
      </c>
      <c r="AK292" s="199"/>
      <c r="AL292" s="199">
        <v>0.3</v>
      </c>
      <c r="AM292" s="199"/>
      <c r="AN292" s="199">
        <v>0.96</v>
      </c>
      <c r="AO292" s="199">
        <v>6.55</v>
      </c>
      <c r="AP292" s="199">
        <v>8</v>
      </c>
      <c r="AQ292" s="199">
        <v>1.97</v>
      </c>
      <c r="AR292" s="199">
        <v>1.27</v>
      </c>
      <c r="AS292" s="199">
        <v>19.3</v>
      </c>
      <c r="AT292" s="199"/>
      <c r="AU292" s="199">
        <v>32.299999999999997</v>
      </c>
      <c r="AV292" s="199">
        <v>2.2000000000000002</v>
      </c>
      <c r="AW292" s="6"/>
      <c r="AX292" s="199">
        <v>337</v>
      </c>
      <c r="AY292" s="199">
        <v>0.08</v>
      </c>
      <c r="AZ292" s="199">
        <v>0.49</v>
      </c>
      <c r="BA292" s="199">
        <v>1.31</v>
      </c>
      <c r="BB292" s="6">
        <f t="shared" si="46"/>
        <v>4987.7105689107375</v>
      </c>
      <c r="BC292" s="199"/>
      <c r="BD292" s="199">
        <v>0.28999999999999998</v>
      </c>
      <c r="BE292" s="199">
        <v>0.76</v>
      </c>
      <c r="BF292" s="199">
        <v>229</v>
      </c>
      <c r="BG292" s="199"/>
      <c r="BH292" s="199">
        <v>18.37</v>
      </c>
      <c r="BI292" s="199">
        <v>1.82</v>
      </c>
      <c r="BJ292" s="199">
        <v>67</v>
      </c>
      <c r="BK292" s="199">
        <v>34</v>
      </c>
      <c r="BL292" s="6">
        <f t="shared" si="47"/>
        <v>0.35309973045822102</v>
      </c>
      <c r="BM292" s="6">
        <f t="shared" si="48"/>
        <v>1.2132163138874548</v>
      </c>
      <c r="BN292" s="6">
        <f t="shared" si="49"/>
        <v>1.0879765395894427</v>
      </c>
      <c r="BO292" s="6">
        <v>1.4665190924183731</v>
      </c>
      <c r="BP292" s="6">
        <v>1.3369963369963369</v>
      </c>
      <c r="BQ292" s="6">
        <v>1.0011482125794897</v>
      </c>
      <c r="BR292" s="6">
        <v>124.7978436657682</v>
      </c>
      <c r="BS292" s="6">
        <v>0.2587601078167116</v>
      </c>
    </row>
    <row r="293" spans="1:71" x14ac:dyDescent="0.3">
      <c r="A293" s="200" t="s">
        <v>1139</v>
      </c>
      <c r="B293" s="200" t="s">
        <v>563</v>
      </c>
      <c r="C293" s="1" t="s">
        <v>1135</v>
      </c>
      <c r="D293" s="195">
        <v>181</v>
      </c>
      <c r="E293" s="195">
        <v>7</v>
      </c>
      <c r="F293" s="199">
        <v>51.81</v>
      </c>
      <c r="G293" s="199">
        <v>18.510000000000002</v>
      </c>
      <c r="I293" s="199"/>
      <c r="J293" s="199">
        <v>8.76</v>
      </c>
      <c r="K293" s="199">
        <v>0.20399999999999999</v>
      </c>
      <c r="L293" s="199">
        <v>6.16</v>
      </c>
      <c r="M293" s="199">
        <v>9.02</v>
      </c>
      <c r="N293" s="199">
        <v>2.25</v>
      </c>
      <c r="O293" s="199">
        <v>0.71</v>
      </c>
      <c r="P293" s="199">
        <v>0.755</v>
      </c>
      <c r="Q293" s="199">
        <v>0.14299999999999999</v>
      </c>
      <c r="R293" s="116"/>
      <c r="S293" s="6" t="e">
        <f>F293+P293+G293+#REF!+K293+L293+M293+N293+O293+Q293+R293</f>
        <v>#REF!</v>
      </c>
      <c r="T293" s="6">
        <f t="shared" si="45"/>
        <v>1.4220779220779221</v>
      </c>
      <c r="U293" s="199">
        <v>566</v>
      </c>
      <c r="V293" s="199"/>
      <c r="W293" s="199"/>
      <c r="X293" s="199">
        <v>8.74</v>
      </c>
      <c r="Y293" s="199"/>
      <c r="Z293" s="6">
        <v>67</v>
      </c>
      <c r="AA293" s="199">
        <v>0.49</v>
      </c>
      <c r="AB293" s="199">
        <v>69</v>
      </c>
      <c r="AC293" s="199">
        <v>2.96</v>
      </c>
      <c r="AD293" s="199">
        <v>1.77</v>
      </c>
      <c r="AE293" s="199">
        <v>0.87</v>
      </c>
      <c r="AF293" s="199">
        <v>18</v>
      </c>
      <c r="AG293" s="199">
        <v>2.54</v>
      </c>
      <c r="AH293" s="199">
        <v>1.02</v>
      </c>
      <c r="AI293" s="199">
        <v>0.62</v>
      </c>
      <c r="AJ293" s="199">
        <v>3.88</v>
      </c>
      <c r="AK293" s="199"/>
      <c r="AL293" s="199">
        <v>0.26</v>
      </c>
      <c r="AM293" s="199"/>
      <c r="AN293" s="199">
        <v>1.25</v>
      </c>
      <c r="AO293" s="199">
        <v>6.49</v>
      </c>
      <c r="AP293" s="199">
        <v>32</v>
      </c>
      <c r="AQ293" s="199">
        <v>1.05</v>
      </c>
      <c r="AR293" s="199">
        <v>1.26</v>
      </c>
      <c r="AS293" s="199">
        <v>13.6</v>
      </c>
      <c r="AT293" s="199"/>
      <c r="AU293" s="199">
        <v>38.4</v>
      </c>
      <c r="AV293" s="199">
        <v>2.1800000000000002</v>
      </c>
      <c r="AW293" s="6"/>
      <c r="AX293" s="199">
        <v>312</v>
      </c>
      <c r="AY293" s="199">
        <v>0.08</v>
      </c>
      <c r="AZ293" s="199">
        <v>0.46</v>
      </c>
      <c r="BA293" s="199">
        <v>0.48</v>
      </c>
      <c r="BB293" s="6">
        <f t="shared" si="46"/>
        <v>4526.107547509142</v>
      </c>
      <c r="BC293" s="199"/>
      <c r="BD293" s="199">
        <v>0.26</v>
      </c>
      <c r="BE293" s="199">
        <v>0.21</v>
      </c>
      <c r="BF293" s="199">
        <v>228</v>
      </c>
      <c r="BG293" s="199"/>
      <c r="BH293" s="199">
        <v>16.72</v>
      </c>
      <c r="BI293" s="199">
        <v>1.65</v>
      </c>
      <c r="BJ293" s="199">
        <v>97</v>
      </c>
      <c r="BK293" s="199">
        <v>31</v>
      </c>
      <c r="BL293" s="6">
        <f t="shared" si="47"/>
        <v>0.12371134020618557</v>
      </c>
      <c r="BM293" s="6">
        <f t="shared" si="48"/>
        <v>1.2039861704291235</v>
      </c>
      <c r="BN293" s="6">
        <f t="shared" si="49"/>
        <v>1.1482687185557856</v>
      </c>
      <c r="BO293" s="6">
        <v>1.6917375190756487</v>
      </c>
      <c r="BP293" s="6">
        <v>1.4713804713804717</v>
      </c>
      <c r="BQ293" s="6">
        <v>1.1276537262126665</v>
      </c>
      <c r="BR293" s="6">
        <v>145.87628865979383</v>
      </c>
      <c r="BS293" s="6">
        <v>0.32216494845360827</v>
      </c>
    </row>
    <row r="294" spans="1:71" x14ac:dyDescent="0.3">
      <c r="A294" s="200" t="s">
        <v>1138</v>
      </c>
      <c r="B294" s="200" t="s">
        <v>563</v>
      </c>
      <c r="C294" s="1" t="s">
        <v>1135</v>
      </c>
      <c r="D294" s="195">
        <v>181</v>
      </c>
      <c r="E294" s="195">
        <v>7</v>
      </c>
      <c r="F294" s="199">
        <v>50.73</v>
      </c>
      <c r="G294" s="199">
        <v>17.29</v>
      </c>
      <c r="I294" s="199"/>
      <c r="J294" s="199">
        <v>10.050000000000001</v>
      </c>
      <c r="K294" s="199">
        <v>0.22500000000000001</v>
      </c>
      <c r="L294" s="199">
        <v>6.51</v>
      </c>
      <c r="M294" s="199">
        <v>9.24</v>
      </c>
      <c r="N294" s="199">
        <v>1.84</v>
      </c>
      <c r="O294" s="199">
        <v>1.21</v>
      </c>
      <c r="P294" s="199">
        <v>0.73699999999999999</v>
      </c>
      <c r="Q294" s="199">
        <v>0.13200000000000001</v>
      </c>
      <c r="R294" s="116"/>
      <c r="S294" s="6" t="e">
        <f>F294+P294+G294+#REF!+K294+L294+M294+N294+O294+Q294+R294</f>
        <v>#REF!</v>
      </c>
      <c r="T294" s="6">
        <f t="shared" si="45"/>
        <v>1.5437788018433181</v>
      </c>
      <c r="U294" s="199">
        <v>489</v>
      </c>
      <c r="V294" s="199"/>
      <c r="W294" s="199"/>
      <c r="X294" s="199">
        <v>8.41</v>
      </c>
      <c r="Y294" s="199"/>
      <c r="Z294" s="6">
        <v>189</v>
      </c>
      <c r="AA294" s="199">
        <v>1.56</v>
      </c>
      <c r="AB294" s="199">
        <v>12</v>
      </c>
      <c r="AC294" s="199">
        <v>2.84</v>
      </c>
      <c r="AD294" s="199">
        <v>1.72</v>
      </c>
      <c r="AE294" s="199">
        <v>0.8</v>
      </c>
      <c r="AF294" s="199">
        <v>15</v>
      </c>
      <c r="AG294" s="199">
        <v>2.44</v>
      </c>
      <c r="AH294" s="199">
        <v>0.97</v>
      </c>
      <c r="AI294" s="199">
        <v>0.61</v>
      </c>
      <c r="AJ294" s="199">
        <v>4.0599999999999996</v>
      </c>
      <c r="AK294" s="199"/>
      <c r="AL294" s="199">
        <v>0.25</v>
      </c>
      <c r="AM294" s="199"/>
      <c r="AN294" s="199">
        <v>1.19</v>
      </c>
      <c r="AO294" s="199">
        <v>6.26</v>
      </c>
      <c r="AP294" s="199">
        <v>49</v>
      </c>
      <c r="AQ294" s="199">
        <v>0.71</v>
      </c>
      <c r="AR294" s="199">
        <v>1.18</v>
      </c>
      <c r="AS294" s="199">
        <v>21.3</v>
      </c>
      <c r="AT294" s="199"/>
      <c r="AU294" s="199">
        <v>40.700000000000003</v>
      </c>
      <c r="AV294" s="199">
        <v>2.08</v>
      </c>
      <c r="AW294" s="6"/>
      <c r="AX294" s="199">
        <v>303</v>
      </c>
      <c r="AY294" s="199">
        <v>7.0000000000000007E-2</v>
      </c>
      <c r="AZ294" s="199">
        <v>0.44</v>
      </c>
      <c r="BA294" s="199">
        <v>0.36</v>
      </c>
      <c r="BB294" s="6">
        <f t="shared" si="46"/>
        <v>4418.2003477009775</v>
      </c>
      <c r="BC294" s="199"/>
      <c r="BD294" s="199">
        <v>0.25</v>
      </c>
      <c r="BE294" s="199">
        <v>0.19</v>
      </c>
      <c r="BF294" s="199">
        <v>249</v>
      </c>
      <c r="BG294" s="199"/>
      <c r="BH294" s="199">
        <v>16.38</v>
      </c>
      <c r="BI294" s="199">
        <v>1.61</v>
      </c>
      <c r="BJ294" s="199">
        <v>99</v>
      </c>
      <c r="BK294" s="199">
        <v>32</v>
      </c>
      <c r="BL294" s="6">
        <f t="shared" si="47"/>
        <v>8.8669950738916259E-2</v>
      </c>
      <c r="BM294" s="6">
        <f t="shared" si="48"/>
        <v>1.1838759431406061</v>
      </c>
      <c r="BN294" s="6">
        <f t="shared" si="49"/>
        <v>1.259305210918114</v>
      </c>
      <c r="BO294" s="6">
        <v>1.8142008132624334</v>
      </c>
      <c r="BP294" s="6">
        <v>1.451000690131125</v>
      </c>
      <c r="BQ294" s="6">
        <v>1.0830911773266083</v>
      </c>
      <c r="BR294" s="6">
        <v>120.44334975369459</v>
      </c>
      <c r="BS294" s="6">
        <v>0.2931034482758621</v>
      </c>
    </row>
    <row r="295" spans="1:71" x14ac:dyDescent="0.3">
      <c r="A295" s="200" t="s">
        <v>1137</v>
      </c>
      <c r="B295" s="200" t="s">
        <v>563</v>
      </c>
      <c r="C295" s="1" t="s">
        <v>1135</v>
      </c>
      <c r="D295" s="195">
        <v>181</v>
      </c>
      <c r="E295" s="195">
        <v>7</v>
      </c>
      <c r="F295" s="199">
        <v>49.38</v>
      </c>
      <c r="G295" s="199">
        <v>17.239999999999998</v>
      </c>
      <c r="I295" s="199"/>
      <c r="J295" s="199">
        <v>8.3699999999999992</v>
      </c>
      <c r="K295" s="199">
        <v>0.13300000000000001</v>
      </c>
      <c r="L295" s="199">
        <v>8.35</v>
      </c>
      <c r="M295" s="199">
        <v>9</v>
      </c>
      <c r="N295" s="199">
        <v>3.18</v>
      </c>
      <c r="O295" s="199">
        <v>1.1000000000000001</v>
      </c>
      <c r="P295" s="199">
        <v>1.27</v>
      </c>
      <c r="Q295" s="199">
        <v>0.44400000000000001</v>
      </c>
      <c r="R295" s="116"/>
      <c r="S295" s="6" t="e">
        <f>F295+P295+G295+#REF!+K295+L295+M295+N295+O295+Q295+R295</f>
        <v>#REF!</v>
      </c>
      <c r="T295" s="6">
        <f t="shared" si="45"/>
        <v>1.0023952095808382</v>
      </c>
      <c r="U295" s="199">
        <v>203</v>
      </c>
      <c r="V295" s="199"/>
      <c r="W295" s="199"/>
      <c r="X295" s="199">
        <v>4.8899999999999997</v>
      </c>
      <c r="Y295" s="199"/>
      <c r="Z295" s="6">
        <v>296</v>
      </c>
      <c r="AA295" s="199">
        <v>0.8</v>
      </c>
      <c r="AB295" s="199">
        <v>71</v>
      </c>
      <c r="AC295" s="199">
        <v>2.5499999999999998</v>
      </c>
      <c r="AD295" s="199">
        <v>1.56</v>
      </c>
      <c r="AE295" s="199">
        <v>0.67</v>
      </c>
      <c r="AF295" s="199">
        <v>20</v>
      </c>
      <c r="AG295" s="199">
        <v>2.08</v>
      </c>
      <c r="AH295" s="199">
        <v>0.75</v>
      </c>
      <c r="AI295" s="199">
        <v>0.56000000000000005</v>
      </c>
      <c r="AJ295" s="199">
        <v>1.9</v>
      </c>
      <c r="AK295" s="199"/>
      <c r="AL295" s="199">
        <v>0.23</v>
      </c>
      <c r="AM295" s="199"/>
      <c r="AN295" s="199">
        <v>0.41</v>
      </c>
      <c r="AO295" s="199">
        <v>4.28</v>
      </c>
      <c r="AP295" s="199">
        <v>205</v>
      </c>
      <c r="AQ295" s="199">
        <v>0.77</v>
      </c>
      <c r="AR295" s="199">
        <v>0.78</v>
      </c>
      <c r="AS295" s="199">
        <v>7.5</v>
      </c>
      <c r="AT295" s="199"/>
      <c r="AU295" s="199">
        <v>46.2</v>
      </c>
      <c r="AV295" s="199">
        <v>1.64</v>
      </c>
      <c r="AW295" s="6"/>
      <c r="AX295" s="199">
        <v>299</v>
      </c>
      <c r="AY295" s="199">
        <v>0.03</v>
      </c>
      <c r="AZ295" s="199">
        <v>0.39</v>
      </c>
      <c r="BA295" s="199">
        <v>0.18</v>
      </c>
      <c r="BB295" s="6">
        <f t="shared" si="46"/>
        <v>7613.4524309094186</v>
      </c>
      <c r="BC295" s="199"/>
      <c r="BD295" s="199">
        <v>0.23</v>
      </c>
      <c r="BE295" s="199">
        <v>0.1</v>
      </c>
      <c r="BF295" s="199">
        <v>170</v>
      </c>
      <c r="BG295" s="199"/>
      <c r="BH295" s="199">
        <v>14.34</v>
      </c>
      <c r="BI295" s="199">
        <v>1.45</v>
      </c>
      <c r="BJ295" s="199">
        <v>92</v>
      </c>
      <c r="BK295" s="199">
        <v>21</v>
      </c>
      <c r="BL295" s="6">
        <f t="shared" si="47"/>
        <v>9.4736842105263161E-2</v>
      </c>
      <c r="BM295" s="6">
        <f t="shared" si="48"/>
        <v>1.1802823420504513</v>
      </c>
      <c r="BN295" s="6">
        <f t="shared" si="49"/>
        <v>0.74744295830055063</v>
      </c>
      <c r="BO295" s="6">
        <v>0.94269412056561652</v>
      </c>
      <c r="BP295" s="6">
        <v>0.93678160919540221</v>
      </c>
      <c r="BQ295" s="6">
        <v>1.1064271471281548</v>
      </c>
      <c r="BR295" s="6">
        <v>106.8421052631579</v>
      </c>
      <c r="BS295" s="6">
        <v>0.21578947368421053</v>
      </c>
    </row>
    <row r="296" spans="1:71" x14ac:dyDescent="0.3">
      <c r="A296" s="200" t="s">
        <v>1136</v>
      </c>
      <c r="B296" s="200" t="s">
        <v>563</v>
      </c>
      <c r="C296" s="1" t="s">
        <v>1135</v>
      </c>
      <c r="D296" s="195">
        <v>181</v>
      </c>
      <c r="E296" s="195">
        <v>7</v>
      </c>
      <c r="F296" s="199">
        <v>48.06</v>
      </c>
      <c r="G296" s="199">
        <v>19.260000000000002</v>
      </c>
      <c r="I296" s="199"/>
      <c r="J296" s="199">
        <v>8.86</v>
      </c>
      <c r="K296" s="199">
        <v>0.21299999999999999</v>
      </c>
      <c r="L296" s="199">
        <v>8.09</v>
      </c>
      <c r="M296" s="199">
        <v>11.96</v>
      </c>
      <c r="N296" s="199">
        <v>1.42</v>
      </c>
      <c r="O296" s="199">
        <v>0.43</v>
      </c>
      <c r="P296" s="199">
        <v>0.59099999999999997</v>
      </c>
      <c r="Q296" s="199">
        <v>7.0999999999999994E-2</v>
      </c>
      <c r="R296" s="116"/>
      <c r="S296" s="6" t="e">
        <f>F296+P296+G296+#REF!+K296+L296+M296+N296+O296+Q296+R296</f>
        <v>#REF!</v>
      </c>
      <c r="T296" s="6">
        <f t="shared" si="45"/>
        <v>1.0951792336217552</v>
      </c>
      <c r="U296" s="199">
        <v>344</v>
      </c>
      <c r="V296" s="199"/>
      <c r="W296" s="199"/>
      <c r="X296" s="199">
        <v>3.08</v>
      </c>
      <c r="Y296" s="199"/>
      <c r="Z296" s="6">
        <v>188</v>
      </c>
      <c r="AA296" s="199">
        <v>0.66</v>
      </c>
      <c r="AB296" s="199">
        <v>67</v>
      </c>
      <c r="AC296" s="199">
        <v>1.98</v>
      </c>
      <c r="AD296" s="199">
        <v>1.2</v>
      </c>
      <c r="AE296" s="199">
        <v>0.52</v>
      </c>
      <c r="AF296" s="199">
        <v>14</v>
      </c>
      <c r="AG296" s="199">
        <v>1.53</v>
      </c>
      <c r="AH296" s="199">
        <v>0.5</v>
      </c>
      <c r="AI296" s="199">
        <v>0.42</v>
      </c>
      <c r="AJ296" s="199">
        <v>1.1000000000000001</v>
      </c>
      <c r="AK296" s="199"/>
      <c r="AL296" s="199">
        <v>0.17</v>
      </c>
      <c r="AM296" s="199"/>
      <c r="AN296" s="199">
        <v>0.33</v>
      </c>
      <c r="AO296" s="199">
        <v>2.93</v>
      </c>
      <c r="AP296" s="199">
        <v>73</v>
      </c>
      <c r="AQ296" s="199">
        <v>0.24</v>
      </c>
      <c r="AR296" s="199">
        <v>0.5</v>
      </c>
      <c r="AS296" s="199">
        <v>10.1</v>
      </c>
      <c r="AT296" s="199"/>
      <c r="AU296" s="199">
        <v>42.7</v>
      </c>
      <c r="AV296" s="199">
        <v>1.1599999999999999</v>
      </c>
      <c r="AW296" s="6"/>
      <c r="AX296" s="199">
        <v>249</v>
      </c>
      <c r="AY296" s="199">
        <v>0.02</v>
      </c>
      <c r="AZ296" s="199">
        <v>0.28999999999999998</v>
      </c>
      <c r="BA296" s="199">
        <v>0.08</v>
      </c>
      <c r="BB296" s="6">
        <f t="shared" si="46"/>
        <v>3542.9530603680837</v>
      </c>
      <c r="BC296" s="199"/>
      <c r="BD296" s="199">
        <v>0.17</v>
      </c>
      <c r="BE296" s="199">
        <v>0.04</v>
      </c>
      <c r="BF296" s="199">
        <v>245</v>
      </c>
      <c r="BG296" s="199"/>
      <c r="BH296" s="199">
        <v>11.21</v>
      </c>
      <c r="BI296" s="199">
        <v>1.07</v>
      </c>
      <c r="BJ296" s="199">
        <v>127</v>
      </c>
      <c r="BK296" s="199">
        <v>15</v>
      </c>
      <c r="BL296" s="6">
        <f t="shared" si="47"/>
        <v>7.2727272727272724E-2</v>
      </c>
      <c r="BM296" s="6">
        <f t="shared" si="48"/>
        <v>1.2419243555165276</v>
      </c>
      <c r="BN296" s="6">
        <f t="shared" si="49"/>
        <v>0.61179087875417137</v>
      </c>
      <c r="BO296" s="6">
        <v>0.73959523969609375</v>
      </c>
      <c r="BP296" s="6">
        <v>0.7995846313603322</v>
      </c>
      <c r="BQ296" s="6">
        <v>1.1905023182347203</v>
      </c>
      <c r="BR296" s="6">
        <v>312.72727272727269</v>
      </c>
      <c r="BS296" s="6">
        <v>0.3</v>
      </c>
    </row>
    <row r="297" spans="1:71" x14ac:dyDescent="0.3">
      <c r="A297" s="1" t="s">
        <v>1134</v>
      </c>
      <c r="B297" s="1" t="s">
        <v>850</v>
      </c>
      <c r="C297" s="1" t="s">
        <v>1087</v>
      </c>
      <c r="D297" s="195">
        <v>181</v>
      </c>
      <c r="E297" s="195">
        <v>5</v>
      </c>
      <c r="F297" s="6">
        <v>75.41</v>
      </c>
      <c r="G297" s="6">
        <v>13.73</v>
      </c>
      <c r="I297" s="6"/>
      <c r="J297" s="6">
        <v>3.36</v>
      </c>
      <c r="K297" s="6">
        <v>0.06</v>
      </c>
      <c r="L297" s="6">
        <v>1.01</v>
      </c>
      <c r="M297" s="6">
        <v>2.79</v>
      </c>
      <c r="N297" s="6">
        <v>4.3899999999999997</v>
      </c>
      <c r="O297" s="6">
        <v>0.43</v>
      </c>
      <c r="P297" s="6">
        <v>0.53</v>
      </c>
      <c r="Q297" s="6">
        <v>0.13</v>
      </c>
      <c r="R297" s="6">
        <v>1.0999999999999999E-2</v>
      </c>
      <c r="S297" s="6" t="e">
        <f>F297+P297+G297+#REF!+K297+L297+M297+N297+O297+Q297+R297</f>
        <v>#REF!</v>
      </c>
      <c r="T297" s="6">
        <f t="shared" si="45"/>
        <v>3.3267326732673266</v>
      </c>
      <c r="U297" s="6">
        <v>595</v>
      </c>
      <c r="V297" s="6">
        <v>0.81</v>
      </c>
      <c r="W297" s="6"/>
      <c r="X297" s="6">
        <v>15.2</v>
      </c>
      <c r="Y297" s="6">
        <v>2.31</v>
      </c>
      <c r="Z297" s="6">
        <v>0.24099999999999999</v>
      </c>
      <c r="AA297" s="6">
        <v>0.22500000000000001</v>
      </c>
      <c r="AB297" s="6">
        <v>14</v>
      </c>
      <c r="AC297" s="6">
        <v>2.42</v>
      </c>
      <c r="AD297" s="6">
        <v>1.31</v>
      </c>
      <c r="AE297" s="6">
        <v>1.36</v>
      </c>
      <c r="AF297" s="6"/>
      <c r="AG297" s="6">
        <v>3.04</v>
      </c>
      <c r="AH297" s="6">
        <v>4.1900000000000004</v>
      </c>
      <c r="AI297" s="6">
        <v>0.503</v>
      </c>
      <c r="AJ297" s="6">
        <v>6.49</v>
      </c>
      <c r="AK297" s="6">
        <v>4.2</v>
      </c>
      <c r="AL297" s="6">
        <v>0.214</v>
      </c>
      <c r="AM297" s="6"/>
      <c r="AN297" s="6">
        <v>1.76</v>
      </c>
      <c r="AO297" s="6">
        <v>10.6</v>
      </c>
      <c r="AP297" s="6">
        <v>2.02</v>
      </c>
      <c r="AQ297" s="6">
        <v>0.89400000000000002</v>
      </c>
      <c r="AR297" s="6">
        <v>2.16</v>
      </c>
      <c r="AS297" s="6">
        <v>6.03</v>
      </c>
      <c r="AT297" s="6"/>
      <c r="AU297" s="6">
        <v>15.3</v>
      </c>
      <c r="AV297" s="6">
        <v>2.75</v>
      </c>
      <c r="AW297" s="6"/>
      <c r="AX297" s="6">
        <v>222</v>
      </c>
      <c r="AY297" s="6">
        <v>7.2999999999999995E-2</v>
      </c>
      <c r="AZ297" s="6">
        <v>0.45200000000000001</v>
      </c>
      <c r="BA297" s="6">
        <v>0.109</v>
      </c>
      <c r="BB297" s="6">
        <f t="shared" si="46"/>
        <v>3177.2675499070801</v>
      </c>
      <c r="BC297" s="6"/>
      <c r="BD297" s="6"/>
      <c r="BE297" s="6">
        <v>0.126</v>
      </c>
      <c r="BF297" s="6">
        <v>11.5</v>
      </c>
      <c r="BG297" s="6"/>
      <c r="BH297" s="6">
        <v>13.2</v>
      </c>
      <c r="BI297" s="6">
        <v>1.23</v>
      </c>
      <c r="BJ297" s="6">
        <v>19.899999999999999</v>
      </c>
      <c r="BK297" s="6">
        <v>150</v>
      </c>
      <c r="BL297" s="6">
        <f t="shared" si="47"/>
        <v>1.6795069337442219E-2</v>
      </c>
      <c r="BM297" s="6">
        <f t="shared" si="48"/>
        <v>1.32045615758171</v>
      </c>
      <c r="BN297" s="6">
        <f t="shared" si="49"/>
        <v>1.5225806451612902</v>
      </c>
      <c r="BO297" s="6">
        <v>3.7959876001637718</v>
      </c>
      <c r="BP297" s="6">
        <v>3.4327009936766033</v>
      </c>
      <c r="BQ297" s="6">
        <v>1.4346216531242559</v>
      </c>
      <c r="BR297" s="6">
        <v>91.679506933744221</v>
      </c>
      <c r="BS297" s="6">
        <v>0.2711864406779661</v>
      </c>
    </row>
    <row r="298" spans="1:71" x14ac:dyDescent="0.3">
      <c r="A298" s="1" t="s">
        <v>1133</v>
      </c>
      <c r="B298" s="1" t="s">
        <v>850</v>
      </c>
      <c r="C298" s="1" t="s">
        <v>1087</v>
      </c>
      <c r="D298" s="195">
        <v>181</v>
      </c>
      <c r="E298" s="195">
        <v>5</v>
      </c>
      <c r="F298" s="6">
        <v>72.72</v>
      </c>
      <c r="G298" s="6">
        <v>13.07</v>
      </c>
      <c r="I298" s="6"/>
      <c r="J298" s="6">
        <v>3.26</v>
      </c>
      <c r="K298" s="6">
        <v>0.04</v>
      </c>
      <c r="L298" s="6">
        <v>0.81</v>
      </c>
      <c r="M298" s="6">
        <v>3.26</v>
      </c>
      <c r="N298" s="6">
        <v>3.25</v>
      </c>
      <c r="O298" s="6">
        <v>0.49</v>
      </c>
      <c r="P298" s="6">
        <v>0.31</v>
      </c>
      <c r="Q298" s="6">
        <v>0.02</v>
      </c>
      <c r="R298" s="6">
        <v>1.2999999999999999E-2</v>
      </c>
      <c r="S298" s="6" t="e">
        <f>F298+P298+G298+#REF!+K298+L298+M298+N298+O298+Q298+R298</f>
        <v>#REF!</v>
      </c>
      <c r="T298" s="6">
        <f t="shared" si="45"/>
        <v>4.0246913580246906</v>
      </c>
      <c r="U298" s="6">
        <v>199</v>
      </c>
      <c r="V298" s="6">
        <v>0.53700000000000003</v>
      </c>
      <c r="W298" s="6"/>
      <c r="X298" s="6">
        <v>6.74</v>
      </c>
      <c r="Y298" s="6">
        <v>4.67</v>
      </c>
      <c r="Z298" s="6">
        <v>1.31</v>
      </c>
      <c r="AA298" s="6">
        <v>1.47</v>
      </c>
      <c r="AB298" s="6">
        <v>13.8</v>
      </c>
      <c r="AC298" s="6">
        <v>0.66800000000000004</v>
      </c>
      <c r="AD298" s="6">
        <v>0.47799999999999998</v>
      </c>
      <c r="AE298" s="6">
        <v>1.1200000000000001</v>
      </c>
      <c r="AF298" s="6"/>
      <c r="AG298" s="6">
        <v>0.67</v>
      </c>
      <c r="AH298" s="6">
        <v>0.32700000000000001</v>
      </c>
      <c r="AI298" s="6">
        <v>0.16500000000000001</v>
      </c>
      <c r="AJ298" s="6">
        <v>3.41</v>
      </c>
      <c r="AK298" s="6">
        <v>14.6</v>
      </c>
      <c r="AL298" s="6">
        <v>9.6000000000000002E-2</v>
      </c>
      <c r="AM298" s="6"/>
      <c r="AN298" s="6">
        <v>0.68899999999999995</v>
      </c>
      <c r="AO298" s="6">
        <v>3.31</v>
      </c>
      <c r="AP298" s="6">
        <v>1.88</v>
      </c>
      <c r="AQ298" s="6">
        <v>0.71</v>
      </c>
      <c r="AR298" s="6">
        <v>0.81499999999999995</v>
      </c>
      <c r="AS298" s="6">
        <v>6.36</v>
      </c>
      <c r="AT298" s="6"/>
      <c r="AU298" s="6">
        <v>6.12</v>
      </c>
      <c r="AV298" s="6">
        <v>0.72399999999999998</v>
      </c>
      <c r="AW298" s="6"/>
      <c r="AX298" s="6">
        <v>367</v>
      </c>
      <c r="AY298" s="6">
        <v>3.4000000000000002E-2</v>
      </c>
      <c r="AZ298" s="6">
        <v>0.112</v>
      </c>
      <c r="BA298" s="6">
        <v>0.11899999999999999</v>
      </c>
      <c r="BB298" s="6">
        <f t="shared" si="46"/>
        <v>1858.4017744739526</v>
      </c>
      <c r="BC298" s="6"/>
      <c r="BD298" s="6"/>
      <c r="BE298" s="6">
        <v>7.0999999999999994E-2</v>
      </c>
      <c r="BF298" s="6">
        <v>29</v>
      </c>
      <c r="BG298" s="6"/>
      <c r="BH298" s="6">
        <v>4.3499999999999996</v>
      </c>
      <c r="BI298" s="6">
        <v>0.56499999999999995</v>
      </c>
      <c r="BJ298" s="6">
        <v>16.8</v>
      </c>
      <c r="BK298" s="6">
        <v>12.9</v>
      </c>
      <c r="BL298" s="6">
        <f t="shared" si="47"/>
        <v>3.4897360703812316E-2</v>
      </c>
      <c r="BM298" s="6">
        <f t="shared" si="48"/>
        <v>0.79349052681594123</v>
      </c>
      <c r="BN298" s="6">
        <f t="shared" si="49"/>
        <v>3.0386740331491717</v>
      </c>
      <c r="BO298" s="6">
        <v>4.3420131151715804</v>
      </c>
      <c r="BP298" s="6">
        <v>3.313667649950836</v>
      </c>
      <c r="BQ298" s="6">
        <v>4.9047056635854958</v>
      </c>
      <c r="BR298" s="6">
        <v>58.357771260997062</v>
      </c>
      <c r="BS298" s="6">
        <v>0.20205278592375364</v>
      </c>
    </row>
    <row r="299" spans="1:71" x14ac:dyDescent="0.3">
      <c r="A299" s="1" t="s">
        <v>1132</v>
      </c>
      <c r="B299" s="1" t="s">
        <v>850</v>
      </c>
      <c r="C299" s="1" t="s">
        <v>1087</v>
      </c>
      <c r="D299" s="195">
        <v>181</v>
      </c>
      <c r="E299" s="195">
        <v>5</v>
      </c>
      <c r="F299" s="6">
        <v>75.650000000000006</v>
      </c>
      <c r="G299" s="6">
        <v>13.51</v>
      </c>
      <c r="I299" s="6"/>
      <c r="J299" s="6">
        <v>2.44</v>
      </c>
      <c r="K299" s="6">
        <v>7.0000000000000007E-2</v>
      </c>
      <c r="L299" s="6">
        <v>0.39</v>
      </c>
      <c r="M299" s="6">
        <v>2.2200000000000002</v>
      </c>
      <c r="N299" s="6">
        <v>4.7300000000000004</v>
      </c>
      <c r="O299" s="6">
        <v>0.8</v>
      </c>
      <c r="P299" s="6">
        <v>0.2</v>
      </c>
      <c r="Q299" s="6">
        <v>0.04</v>
      </c>
      <c r="R299" s="6">
        <v>6.0000000000000001E-3</v>
      </c>
      <c r="S299" s="6" t="e">
        <f>F299+P299+G299+#REF!+K299+L299+M299+N299+O299+Q299+R299</f>
        <v>#REF!</v>
      </c>
      <c r="T299" s="6">
        <f t="shared" si="45"/>
        <v>6.2564102564102564</v>
      </c>
      <c r="U299" s="6">
        <v>692</v>
      </c>
      <c r="V299" s="6">
        <v>0.879</v>
      </c>
      <c r="W299" s="6"/>
      <c r="X299" s="6">
        <v>18.2</v>
      </c>
      <c r="Y299" s="6">
        <v>2.61</v>
      </c>
      <c r="Z299" s="6">
        <v>0.33</v>
      </c>
      <c r="AA299" s="6">
        <v>0.52900000000000003</v>
      </c>
      <c r="AB299" s="6">
        <v>1.71</v>
      </c>
      <c r="AC299" s="6">
        <v>3.89</v>
      </c>
      <c r="AD299" s="6">
        <v>2.5499999999999998</v>
      </c>
      <c r="AE299" s="6">
        <v>0.82499999999999996</v>
      </c>
      <c r="AF299" s="6"/>
      <c r="AG299" s="6">
        <v>3.47</v>
      </c>
      <c r="AH299" s="6">
        <v>3.53</v>
      </c>
      <c r="AI299" s="6">
        <v>0.872</v>
      </c>
      <c r="AJ299" s="6">
        <v>8.01</v>
      </c>
      <c r="AK299" s="6">
        <v>6.07</v>
      </c>
      <c r="AL299" s="6">
        <v>0.46600000000000003</v>
      </c>
      <c r="AM299" s="6"/>
      <c r="AN299" s="6">
        <v>2.2000000000000002</v>
      </c>
      <c r="AO299" s="6">
        <v>11.1</v>
      </c>
      <c r="AP299" s="6">
        <v>10.7</v>
      </c>
      <c r="AQ299" s="6">
        <v>2.97</v>
      </c>
      <c r="AR299" s="6">
        <v>2.4900000000000002</v>
      </c>
      <c r="AS299" s="6">
        <v>17.3</v>
      </c>
      <c r="AT299" s="6"/>
      <c r="AU299" s="6">
        <v>7.62</v>
      </c>
      <c r="AV299" s="6">
        <v>2.92</v>
      </c>
      <c r="AW299" s="6"/>
      <c r="AX299" s="6">
        <v>181</v>
      </c>
      <c r="AY299" s="6">
        <v>0.14399999999999999</v>
      </c>
      <c r="AZ299" s="6">
        <v>0.60399999999999998</v>
      </c>
      <c r="BA299" s="6">
        <v>1.17</v>
      </c>
      <c r="BB299" s="6">
        <f t="shared" si="46"/>
        <v>1198.9688867573886</v>
      </c>
      <c r="BC299" s="6"/>
      <c r="BD299" s="6"/>
      <c r="BE299" s="6">
        <v>0.68899999999999995</v>
      </c>
      <c r="BF299" s="6">
        <v>11.9</v>
      </c>
      <c r="BG299" s="6"/>
      <c r="BH299" s="6">
        <v>26.7</v>
      </c>
      <c r="BI299" s="6">
        <v>2.82</v>
      </c>
      <c r="BJ299" s="6">
        <v>34.700000000000003</v>
      </c>
      <c r="BK299" s="6">
        <v>130</v>
      </c>
      <c r="BL299" s="6">
        <f t="shared" si="47"/>
        <v>0.14606741573033707</v>
      </c>
      <c r="BM299" s="6">
        <f t="shared" si="48"/>
        <v>0.92579370745870826</v>
      </c>
      <c r="BN299" s="6">
        <f t="shared" si="49"/>
        <v>1.7697746354396819</v>
      </c>
      <c r="BO299" s="6">
        <v>2.0434716056941684</v>
      </c>
      <c r="BP299" s="6">
        <v>1.792750197005516</v>
      </c>
      <c r="BQ299" s="6">
        <v>0.79049549136033881</v>
      </c>
      <c r="BR299" s="6">
        <v>86.392009987515607</v>
      </c>
      <c r="BS299" s="6">
        <v>0.27465667915106118</v>
      </c>
    </row>
    <row r="300" spans="1:71" x14ac:dyDescent="0.3">
      <c r="A300" s="1" t="s">
        <v>1131</v>
      </c>
      <c r="B300" s="1" t="s">
        <v>850</v>
      </c>
      <c r="C300" s="1" t="s">
        <v>1087</v>
      </c>
      <c r="D300" s="195">
        <v>181</v>
      </c>
      <c r="E300" s="195">
        <v>5</v>
      </c>
      <c r="F300" s="6">
        <v>74.12</v>
      </c>
      <c r="G300" s="6">
        <v>13.65</v>
      </c>
      <c r="I300" s="6"/>
      <c r="J300" s="6">
        <v>2.5499999999999998</v>
      </c>
      <c r="K300" s="6">
        <v>7.0000000000000007E-2</v>
      </c>
      <c r="L300" s="6">
        <v>0.62</v>
      </c>
      <c r="M300" s="6">
        <v>2.72</v>
      </c>
      <c r="N300" s="6">
        <v>4.05</v>
      </c>
      <c r="O300" s="6">
        <v>1.34</v>
      </c>
      <c r="P300" s="6">
        <v>0.31</v>
      </c>
      <c r="Q300" s="6">
        <v>7.0000000000000007E-2</v>
      </c>
      <c r="R300" s="6">
        <v>6.0000000000000001E-3</v>
      </c>
      <c r="S300" s="6" t="e">
        <f>F300+P300+G300+#REF!+K300+L300+M300+N300+O300+Q300+R300</f>
        <v>#REF!</v>
      </c>
      <c r="T300" s="6">
        <f t="shared" si="45"/>
        <v>4.1129032258064511</v>
      </c>
      <c r="U300" s="6">
        <v>694</v>
      </c>
      <c r="V300" s="6">
        <v>0.97699999999999998</v>
      </c>
      <c r="W300" s="6"/>
      <c r="X300" s="6">
        <v>21.3</v>
      </c>
      <c r="Y300" s="6">
        <v>3.47</v>
      </c>
      <c r="Z300" s="6">
        <v>5.4</v>
      </c>
      <c r="AA300" s="6">
        <v>0.58299999999999996</v>
      </c>
      <c r="AB300" s="6">
        <v>2.75</v>
      </c>
      <c r="AC300" s="6">
        <v>3.54</v>
      </c>
      <c r="AD300" s="6">
        <v>2.2400000000000002</v>
      </c>
      <c r="AE300" s="6">
        <v>0.70599999999999996</v>
      </c>
      <c r="AF300" s="6"/>
      <c r="AG300" s="6">
        <v>3.16</v>
      </c>
      <c r="AH300" s="6">
        <v>3.5</v>
      </c>
      <c r="AI300" s="6">
        <v>0.77100000000000002</v>
      </c>
      <c r="AJ300" s="6">
        <v>9.7100000000000009</v>
      </c>
      <c r="AK300" s="6">
        <v>3.08</v>
      </c>
      <c r="AL300" s="6">
        <v>0.39600000000000002</v>
      </c>
      <c r="AM300" s="6"/>
      <c r="AN300" s="6">
        <v>3.67</v>
      </c>
      <c r="AO300" s="6">
        <v>11.3</v>
      </c>
      <c r="AP300" s="6">
        <v>11.1</v>
      </c>
      <c r="AQ300" s="6">
        <v>4.12</v>
      </c>
      <c r="AR300" s="6">
        <v>2.77</v>
      </c>
      <c r="AS300" s="6">
        <v>27.2</v>
      </c>
      <c r="AT300" s="6"/>
      <c r="AU300" s="6">
        <v>8.9499999999999993</v>
      </c>
      <c r="AV300" s="6">
        <v>2.82</v>
      </c>
      <c r="AW300" s="6"/>
      <c r="AX300" s="6">
        <v>185</v>
      </c>
      <c r="AY300" s="6">
        <v>0.32200000000000001</v>
      </c>
      <c r="AZ300" s="6">
        <v>0.55300000000000005</v>
      </c>
      <c r="BA300" s="6">
        <v>1.94</v>
      </c>
      <c r="BB300" s="6">
        <f t="shared" si="46"/>
        <v>1858.4017744739526</v>
      </c>
      <c r="BC300" s="6"/>
      <c r="BD300" s="6"/>
      <c r="BE300" s="6">
        <v>1.56</v>
      </c>
      <c r="BF300" s="6">
        <v>29.1</v>
      </c>
      <c r="BG300" s="6"/>
      <c r="BH300" s="6">
        <v>23.6</v>
      </c>
      <c r="BI300" s="6">
        <v>2.42</v>
      </c>
      <c r="BJ300" s="6">
        <v>38.299999999999997</v>
      </c>
      <c r="BK300" s="6">
        <v>134</v>
      </c>
      <c r="BL300" s="6">
        <f t="shared" si="47"/>
        <v>0.19979402677651903</v>
      </c>
      <c r="BM300" s="6">
        <f t="shared" si="48"/>
        <v>0.98175162238615565</v>
      </c>
      <c r="BN300" s="6">
        <f t="shared" si="49"/>
        <v>2.2214596202242052</v>
      </c>
      <c r="BO300" s="6">
        <v>2.8866163267732925</v>
      </c>
      <c r="BP300" s="6">
        <v>2.444903581267218</v>
      </c>
      <c r="BQ300" s="6">
        <v>0.72133701344807089</v>
      </c>
      <c r="BR300" s="6">
        <v>71.472708547888772</v>
      </c>
      <c r="BS300" s="6">
        <v>0.37796086508753857</v>
      </c>
    </row>
    <row r="301" spans="1:71" x14ac:dyDescent="0.3">
      <c r="A301" s="1" t="s">
        <v>1130</v>
      </c>
      <c r="B301" s="1" t="s">
        <v>1090</v>
      </c>
      <c r="C301" s="1" t="s">
        <v>1087</v>
      </c>
      <c r="D301" s="195">
        <v>181</v>
      </c>
      <c r="E301" s="195">
        <v>9</v>
      </c>
      <c r="F301" s="6">
        <v>58.54</v>
      </c>
      <c r="G301" s="6">
        <v>15.89</v>
      </c>
      <c r="I301" s="6"/>
      <c r="J301" s="6">
        <v>8.26</v>
      </c>
      <c r="K301" s="6">
        <v>0.24</v>
      </c>
      <c r="L301" s="6">
        <v>3.11</v>
      </c>
      <c r="M301" s="6">
        <v>6.2</v>
      </c>
      <c r="N301" s="6">
        <v>4.0599999999999996</v>
      </c>
      <c r="O301" s="6">
        <v>0.92</v>
      </c>
      <c r="P301" s="6">
        <v>1.22</v>
      </c>
      <c r="Q301" s="6">
        <v>0.33</v>
      </c>
      <c r="R301" s="6"/>
      <c r="S301" s="6" t="e">
        <f>F301+P301+G301+#REF!+K301+L301+M301+N301+O301+Q301+R301</f>
        <v>#REF!</v>
      </c>
      <c r="T301" s="6">
        <f t="shared" si="45"/>
        <v>2.6559485530546625</v>
      </c>
      <c r="U301" s="6">
        <v>371</v>
      </c>
      <c r="V301" s="6">
        <v>0.65400000000000003</v>
      </c>
      <c r="W301" s="6"/>
      <c r="X301" s="6">
        <v>17.7</v>
      </c>
      <c r="Y301" s="6">
        <v>20.399999999999999</v>
      </c>
      <c r="Z301" s="6">
        <v>29</v>
      </c>
      <c r="AA301" s="6">
        <v>1.3</v>
      </c>
      <c r="AB301" s="6">
        <v>59.6</v>
      </c>
      <c r="AC301" s="6">
        <v>6.16</v>
      </c>
      <c r="AD301" s="6">
        <v>3.72</v>
      </c>
      <c r="AE301" s="6">
        <v>1.26</v>
      </c>
      <c r="AF301" s="6"/>
      <c r="AG301" s="6">
        <v>5.57</v>
      </c>
      <c r="AH301" s="6">
        <v>2.77</v>
      </c>
      <c r="AI301" s="6">
        <v>1.34</v>
      </c>
      <c r="AJ301" s="6">
        <v>6.71</v>
      </c>
      <c r="AK301" s="6">
        <v>3.9</v>
      </c>
      <c r="AL301" s="6">
        <v>0.56699999999999995</v>
      </c>
      <c r="AM301" s="6"/>
      <c r="AN301" s="6">
        <v>2.09</v>
      </c>
      <c r="AO301" s="6">
        <v>14.6</v>
      </c>
      <c r="AP301" s="6">
        <v>5.63</v>
      </c>
      <c r="AQ301" s="6">
        <v>2.71</v>
      </c>
      <c r="AR301" s="6">
        <v>2.79</v>
      </c>
      <c r="AS301" s="6">
        <v>15.9</v>
      </c>
      <c r="AT301" s="6"/>
      <c r="AU301" s="6">
        <v>29.5</v>
      </c>
      <c r="AV301" s="6">
        <v>4.43</v>
      </c>
      <c r="AW301" s="6"/>
      <c r="AX301" s="6">
        <v>245</v>
      </c>
      <c r="AY301" s="6">
        <v>0.158</v>
      </c>
      <c r="AZ301" s="6">
        <v>0.95299999999999996</v>
      </c>
      <c r="BA301" s="6">
        <v>1.23</v>
      </c>
      <c r="BB301" s="6">
        <f t="shared" si="46"/>
        <v>7313.7102092200712</v>
      </c>
      <c r="BC301" s="6"/>
      <c r="BD301" s="6"/>
      <c r="BE301" s="6">
        <v>0.69499999999999995</v>
      </c>
      <c r="BF301" s="6">
        <v>198</v>
      </c>
      <c r="BG301" s="6"/>
      <c r="BH301" s="6">
        <v>36.200000000000003</v>
      </c>
      <c r="BI301" s="6">
        <v>3.59</v>
      </c>
      <c r="BJ301" s="6">
        <v>94.4</v>
      </c>
      <c r="BK301" s="6">
        <v>85.8</v>
      </c>
      <c r="BL301" s="6">
        <f t="shared" si="47"/>
        <v>0.18330849478390462</v>
      </c>
      <c r="BM301" s="6">
        <f t="shared" si="48"/>
        <v>1.1515955955207418</v>
      </c>
      <c r="BN301" s="6">
        <f t="shared" si="49"/>
        <v>0.9772081846646764</v>
      </c>
      <c r="BO301" s="6">
        <v>1.344662431614597</v>
      </c>
      <c r="BP301" s="6">
        <v>1.3695450324976788</v>
      </c>
      <c r="BQ301" s="6">
        <v>0.7736467335798497</v>
      </c>
      <c r="BR301" s="6">
        <v>55.290611028315944</v>
      </c>
      <c r="BS301" s="6">
        <v>0.31147540983606553</v>
      </c>
    </row>
    <row r="302" spans="1:71" x14ac:dyDescent="0.3">
      <c r="A302" s="1" t="s">
        <v>1129</v>
      </c>
      <c r="B302" s="1" t="s">
        <v>1090</v>
      </c>
      <c r="C302" s="1" t="s">
        <v>1087</v>
      </c>
      <c r="D302" s="195">
        <v>181</v>
      </c>
      <c r="E302" s="195">
        <v>9</v>
      </c>
      <c r="F302" s="6">
        <v>69.930000000000007</v>
      </c>
      <c r="G302" s="6">
        <v>14.58</v>
      </c>
      <c r="I302" s="6"/>
      <c r="J302" s="6">
        <v>4.72</v>
      </c>
      <c r="K302" s="6">
        <v>0.11</v>
      </c>
      <c r="L302" s="6">
        <v>1.17</v>
      </c>
      <c r="M302" s="6">
        <v>3.94</v>
      </c>
      <c r="N302" s="6">
        <v>4</v>
      </c>
      <c r="O302" s="6">
        <v>1.1200000000000001</v>
      </c>
      <c r="P302" s="6">
        <v>0.56000000000000005</v>
      </c>
      <c r="Q302" s="6">
        <v>0.12</v>
      </c>
      <c r="R302" s="6">
        <v>7.0000000000000001E-3</v>
      </c>
      <c r="S302" s="6" t="e">
        <f>F302+P302+G302+#REF!+K302+L302+M302+N302+O302+Q302+R302</f>
        <v>#REF!</v>
      </c>
      <c r="T302" s="6">
        <f t="shared" si="45"/>
        <v>4.0341880341880341</v>
      </c>
      <c r="U302" s="6">
        <v>639</v>
      </c>
      <c r="V302" s="6">
        <v>0.77800000000000002</v>
      </c>
      <c r="W302" s="6"/>
      <c r="X302" s="6">
        <v>17.899999999999999</v>
      </c>
      <c r="Y302" s="6">
        <v>8.6199999999999992</v>
      </c>
      <c r="Z302" s="6">
        <v>5.13</v>
      </c>
      <c r="AA302" s="6">
        <v>0.375</v>
      </c>
      <c r="AB302" s="6">
        <v>52</v>
      </c>
      <c r="AC302" s="6">
        <v>4.9400000000000004</v>
      </c>
      <c r="AD302" s="6">
        <v>3.13</v>
      </c>
      <c r="AE302" s="6">
        <v>1.1100000000000001</v>
      </c>
      <c r="AF302" s="6"/>
      <c r="AG302" s="6">
        <v>4.4800000000000004</v>
      </c>
      <c r="AH302" s="6">
        <v>3.3</v>
      </c>
      <c r="AI302" s="6">
        <v>1.0900000000000001</v>
      </c>
      <c r="AJ302" s="6">
        <v>6.99</v>
      </c>
      <c r="AK302" s="6">
        <v>1.99</v>
      </c>
      <c r="AL302" s="6">
        <v>0.51500000000000001</v>
      </c>
      <c r="AM302" s="6"/>
      <c r="AN302" s="6">
        <v>2.39</v>
      </c>
      <c r="AO302" s="6">
        <v>13</v>
      </c>
      <c r="AP302" s="6">
        <v>8.42</v>
      </c>
      <c r="AQ302" s="6">
        <v>4.87</v>
      </c>
      <c r="AR302" s="6">
        <v>2.73</v>
      </c>
      <c r="AS302" s="6">
        <v>14.6</v>
      </c>
      <c r="AT302" s="6"/>
      <c r="AU302" s="6">
        <v>16.2</v>
      </c>
      <c r="AV302" s="6">
        <v>3.76</v>
      </c>
      <c r="AW302" s="6"/>
      <c r="AX302" s="6">
        <v>251</v>
      </c>
      <c r="AY302" s="6">
        <v>0.16400000000000001</v>
      </c>
      <c r="AZ302" s="6">
        <v>0.77800000000000002</v>
      </c>
      <c r="BA302" s="6">
        <v>1.39</v>
      </c>
      <c r="BB302" s="6">
        <f t="shared" si="46"/>
        <v>3357.1128829206887</v>
      </c>
      <c r="BC302" s="6"/>
      <c r="BD302" s="6"/>
      <c r="BE302" s="6">
        <v>0.83799999999999997</v>
      </c>
      <c r="BF302" s="6">
        <v>63.6</v>
      </c>
      <c r="BG302" s="6"/>
      <c r="BH302" s="6">
        <v>33</v>
      </c>
      <c r="BI302" s="6">
        <v>3.23</v>
      </c>
      <c r="BJ302" s="6">
        <v>84.5</v>
      </c>
      <c r="BK302" s="6">
        <v>110</v>
      </c>
      <c r="BL302" s="6">
        <f t="shared" si="47"/>
        <v>0.19885550786838338</v>
      </c>
      <c r="BM302" s="6">
        <f t="shared" si="48"/>
        <v>1.0264508487958943</v>
      </c>
      <c r="BN302" s="6">
        <f t="shared" si="49"/>
        <v>1.1993822923816062</v>
      </c>
      <c r="BO302" s="6">
        <v>1.556896897342807</v>
      </c>
      <c r="BP302" s="6">
        <v>1.5393876848985206</v>
      </c>
      <c r="BQ302" s="6">
        <v>0.82488168529047445</v>
      </c>
      <c r="BR302" s="6">
        <v>91.41630901287553</v>
      </c>
      <c r="BS302" s="6">
        <v>0.34191702432045779</v>
      </c>
    </row>
    <row r="303" spans="1:71" x14ac:dyDescent="0.3">
      <c r="A303" s="1" t="s">
        <v>1128</v>
      </c>
      <c r="B303" s="1" t="s">
        <v>1090</v>
      </c>
      <c r="C303" s="1" t="s">
        <v>1087</v>
      </c>
      <c r="D303" s="195">
        <v>181</v>
      </c>
      <c r="E303" s="195">
        <v>9</v>
      </c>
      <c r="F303" s="6">
        <v>60.11</v>
      </c>
      <c r="G303" s="6">
        <v>17.239999999999998</v>
      </c>
      <c r="I303" s="6"/>
      <c r="J303" s="6">
        <v>8.2200000000000006</v>
      </c>
      <c r="K303" s="6">
        <v>0.14000000000000001</v>
      </c>
      <c r="L303" s="6">
        <v>2.77</v>
      </c>
      <c r="M303" s="6">
        <v>7</v>
      </c>
      <c r="N303" s="6">
        <v>3.26</v>
      </c>
      <c r="O303" s="6">
        <v>0.42</v>
      </c>
      <c r="P303" s="6">
        <v>0.73</v>
      </c>
      <c r="Q303" s="6">
        <v>0.2</v>
      </c>
      <c r="R303" s="6">
        <v>1.0999999999999999E-2</v>
      </c>
      <c r="S303" s="6" t="e">
        <f>F303+P303+G303+#REF!+K303+L303+M303+N303+O303+Q303+R303</f>
        <v>#REF!</v>
      </c>
      <c r="T303" s="6">
        <f t="shared" si="45"/>
        <v>2.9675090252707585</v>
      </c>
      <c r="U303" s="6">
        <v>175</v>
      </c>
      <c r="V303" s="6">
        <v>0.48199999999999998</v>
      </c>
      <c r="W303" s="6"/>
      <c r="X303" s="6">
        <v>10.1</v>
      </c>
      <c r="Y303" s="6">
        <v>18</v>
      </c>
      <c r="Z303" s="6">
        <v>9.81</v>
      </c>
      <c r="AA303" s="6">
        <v>0.39500000000000002</v>
      </c>
      <c r="AB303" s="6">
        <v>47.3</v>
      </c>
      <c r="AC303" s="6">
        <v>3.21</v>
      </c>
      <c r="AD303" s="6">
        <v>1.92</v>
      </c>
      <c r="AE303" s="6">
        <v>0.84499999999999997</v>
      </c>
      <c r="AF303" s="6"/>
      <c r="AG303" s="6">
        <v>2.89</v>
      </c>
      <c r="AH303" s="6">
        <v>1.54</v>
      </c>
      <c r="AI303" s="6">
        <v>0.69399999999999995</v>
      </c>
      <c r="AJ303" s="6">
        <v>4.1399999999999997</v>
      </c>
      <c r="AK303" s="6">
        <v>3.54</v>
      </c>
      <c r="AL303" s="6">
        <v>0.29299999999999998</v>
      </c>
      <c r="AM303" s="6"/>
      <c r="AN303" s="6">
        <v>1.21</v>
      </c>
      <c r="AO303" s="6">
        <v>7.48</v>
      </c>
      <c r="AP303" s="6"/>
      <c r="AQ303" s="6">
        <v>1.83</v>
      </c>
      <c r="AR303" s="6">
        <v>1.52</v>
      </c>
      <c r="AS303" s="6">
        <v>7.53</v>
      </c>
      <c r="AT303" s="6"/>
      <c r="AU303" s="6">
        <v>26.3</v>
      </c>
      <c r="AV303" s="6">
        <v>2.2799999999999998</v>
      </c>
      <c r="AW303" s="6"/>
      <c r="AX303" s="6">
        <v>292</v>
      </c>
      <c r="AY303" s="6">
        <v>9.8000000000000004E-2</v>
      </c>
      <c r="AZ303" s="6">
        <v>0.50600000000000001</v>
      </c>
      <c r="BA303" s="6">
        <v>0.90800000000000003</v>
      </c>
      <c r="BB303" s="6">
        <f t="shared" si="46"/>
        <v>4376.2364366644688</v>
      </c>
      <c r="BC303" s="6"/>
      <c r="BD303" s="6"/>
      <c r="BE303" s="6">
        <v>0.53500000000000003</v>
      </c>
      <c r="BF303" s="6">
        <v>171</v>
      </c>
      <c r="BG303" s="6"/>
      <c r="BH303" s="6">
        <v>20.100000000000001</v>
      </c>
      <c r="BI303" s="6">
        <v>1.84</v>
      </c>
      <c r="BJ303" s="6">
        <v>69.900000000000006</v>
      </c>
      <c r="BK303" s="6">
        <v>51.6</v>
      </c>
      <c r="BL303" s="6">
        <f t="shared" si="47"/>
        <v>0.21932367149758455</v>
      </c>
      <c r="BM303" s="6">
        <f t="shared" si="48"/>
        <v>1.1708491391887947</v>
      </c>
      <c r="BN303" s="6">
        <f t="shared" si="49"/>
        <v>1.1714770797962648</v>
      </c>
      <c r="BO303" s="6">
        <v>1.6187050359712227</v>
      </c>
      <c r="BP303" s="6">
        <v>1.52475845410628</v>
      </c>
      <c r="BQ303" s="6">
        <v>1.004019102736756</v>
      </c>
      <c r="BR303" s="6">
        <v>42.270531400966185</v>
      </c>
      <c r="BS303" s="6">
        <v>0.2922705314009662</v>
      </c>
    </row>
    <row r="304" spans="1:71" x14ac:dyDescent="0.3">
      <c r="A304" s="1" t="s">
        <v>1127</v>
      </c>
      <c r="B304" s="1" t="s">
        <v>848</v>
      </c>
      <c r="C304" s="1" t="s">
        <v>1087</v>
      </c>
      <c r="D304" s="195">
        <v>181</v>
      </c>
      <c r="E304" s="195">
        <v>5</v>
      </c>
      <c r="F304" s="6">
        <v>74.709999999999994</v>
      </c>
      <c r="G304" s="6">
        <v>13.57</v>
      </c>
      <c r="I304" s="6"/>
      <c r="J304" s="6">
        <v>2.96</v>
      </c>
      <c r="K304" s="6">
        <v>0.06</v>
      </c>
      <c r="L304" s="6">
        <v>0.67</v>
      </c>
      <c r="M304" s="6">
        <v>2.46</v>
      </c>
      <c r="N304" s="6">
        <v>4.6100000000000003</v>
      </c>
      <c r="O304" s="6">
        <v>1.1299999999999999</v>
      </c>
      <c r="P304" s="6">
        <v>0.39</v>
      </c>
      <c r="Q304" s="6">
        <v>7.0000000000000007E-2</v>
      </c>
      <c r="R304" s="6">
        <v>7.0000000000000001E-3</v>
      </c>
      <c r="S304" s="6" t="e">
        <f>F304+P304+G304+#REF!+K304+L304+M304+N304+O304+Q304+R304</f>
        <v>#REF!</v>
      </c>
      <c r="T304" s="6">
        <f t="shared" si="45"/>
        <v>4.4179104477611935</v>
      </c>
      <c r="U304" s="6">
        <v>708</v>
      </c>
      <c r="V304" s="6">
        <v>0.84199999999999997</v>
      </c>
      <c r="W304" s="6"/>
      <c r="X304" s="6">
        <v>22.3</v>
      </c>
      <c r="Y304" s="6">
        <v>3.76</v>
      </c>
      <c r="Z304" s="6">
        <v>2.04</v>
      </c>
      <c r="AA304" s="6">
        <v>0.47799999999999998</v>
      </c>
      <c r="AB304" s="6">
        <v>2.65</v>
      </c>
      <c r="AC304" s="6">
        <v>6.36</v>
      </c>
      <c r="AD304" s="6">
        <v>4.16</v>
      </c>
      <c r="AE304" s="6">
        <v>1.0900000000000001</v>
      </c>
      <c r="AF304" s="6"/>
      <c r="AG304" s="6">
        <v>5.49</v>
      </c>
      <c r="AH304" s="6">
        <v>3.88</v>
      </c>
      <c r="AI304" s="6">
        <v>1.42</v>
      </c>
      <c r="AJ304" s="6">
        <v>8.6999999999999993</v>
      </c>
      <c r="AK304" s="6">
        <v>3.06</v>
      </c>
      <c r="AL304" s="6">
        <v>0.70699999999999996</v>
      </c>
      <c r="AM304" s="6"/>
      <c r="AN304" s="6">
        <v>2.64</v>
      </c>
      <c r="AO304" s="6">
        <v>15.6</v>
      </c>
      <c r="AP304" s="6">
        <v>0.82799999999999996</v>
      </c>
      <c r="AQ304" s="6">
        <v>2.4900000000000002</v>
      </c>
      <c r="AR304" s="6">
        <v>3.36</v>
      </c>
      <c r="AS304" s="6">
        <v>13</v>
      </c>
      <c r="AT304" s="6"/>
      <c r="AU304" s="6">
        <v>13.5</v>
      </c>
      <c r="AV304" s="6">
        <v>4.58</v>
      </c>
      <c r="AW304" s="6"/>
      <c r="AX304" s="6">
        <v>202</v>
      </c>
      <c r="AY304" s="6">
        <v>0.18</v>
      </c>
      <c r="AZ304" s="6">
        <v>0.98399999999999999</v>
      </c>
      <c r="BA304" s="6">
        <v>1.33</v>
      </c>
      <c r="BB304" s="6">
        <f t="shared" si="46"/>
        <v>2337.9893291769081</v>
      </c>
      <c r="BC304" s="6"/>
      <c r="BD304" s="6"/>
      <c r="BE304" s="6">
        <v>0.83299999999999996</v>
      </c>
      <c r="BF304" s="6">
        <v>6.24</v>
      </c>
      <c r="BG304" s="6"/>
      <c r="BH304" s="6">
        <v>40.6</v>
      </c>
      <c r="BI304" s="6">
        <v>4.47</v>
      </c>
      <c r="BJ304" s="6">
        <v>32.5</v>
      </c>
      <c r="BK304" s="6">
        <v>131</v>
      </c>
      <c r="BL304" s="6">
        <f t="shared" si="47"/>
        <v>0.15287356321839082</v>
      </c>
      <c r="BM304" s="6">
        <f t="shared" si="48"/>
        <v>0.95491194090356302</v>
      </c>
      <c r="BN304" s="6">
        <f t="shared" si="49"/>
        <v>1.2255247217918015</v>
      </c>
      <c r="BO304" s="6">
        <v>1.400222104195838</v>
      </c>
      <c r="BP304" s="6">
        <v>1.3857817549092719</v>
      </c>
      <c r="BQ304" s="6">
        <v>0.66299338999099899</v>
      </c>
      <c r="BR304" s="6">
        <v>81.379310344827587</v>
      </c>
      <c r="BS304" s="6">
        <v>0.30344827586206902</v>
      </c>
    </row>
    <row r="305" spans="1:71" x14ac:dyDescent="0.3">
      <c r="A305" s="1" t="s">
        <v>1126</v>
      </c>
      <c r="B305" s="1" t="s">
        <v>1119</v>
      </c>
      <c r="C305" s="1" t="s">
        <v>1087</v>
      </c>
      <c r="D305" s="195">
        <v>181</v>
      </c>
      <c r="E305" s="195">
        <v>17</v>
      </c>
      <c r="F305" s="6">
        <v>48.32</v>
      </c>
      <c r="G305" s="6">
        <v>22.8</v>
      </c>
      <c r="I305" s="6"/>
      <c r="J305" s="6">
        <v>8.5</v>
      </c>
      <c r="K305" s="6">
        <v>0.13</v>
      </c>
      <c r="L305" s="6">
        <v>4.5</v>
      </c>
      <c r="M305" s="6">
        <v>13.49</v>
      </c>
      <c r="N305" s="6">
        <v>1.59</v>
      </c>
      <c r="O305" s="6">
        <v>0.11</v>
      </c>
      <c r="P305" s="6">
        <v>0.71</v>
      </c>
      <c r="Q305" s="6">
        <v>0.03</v>
      </c>
      <c r="R305" s="6">
        <v>2E-3</v>
      </c>
      <c r="S305" s="6" t="e">
        <f>F305+P305+G305+#REF!+K305+L305+M305+N305+O305+Q305+R305</f>
        <v>#REF!</v>
      </c>
      <c r="T305" s="6">
        <f t="shared" si="45"/>
        <v>1.8888888888888888</v>
      </c>
      <c r="U305" s="6">
        <v>51.4</v>
      </c>
      <c r="V305" s="6">
        <v>0.20499999999999999</v>
      </c>
      <c r="W305" s="6"/>
      <c r="X305" s="6">
        <v>2.58</v>
      </c>
      <c r="Y305" s="6">
        <v>26.4</v>
      </c>
      <c r="Z305" s="6">
        <v>79.900000000000006</v>
      </c>
      <c r="AA305" s="6">
        <v>3.3000000000000002E-2</v>
      </c>
      <c r="AB305" s="6">
        <v>53.5</v>
      </c>
      <c r="AC305" s="6">
        <v>1.1499999999999999</v>
      </c>
      <c r="AD305" s="6">
        <v>0.73799999999999999</v>
      </c>
      <c r="AE305" s="6">
        <v>0.502</v>
      </c>
      <c r="AF305" s="6"/>
      <c r="AG305" s="6">
        <v>0.98099999999999998</v>
      </c>
      <c r="AH305" s="6">
        <v>0.30599999999999999</v>
      </c>
      <c r="AI305" s="6">
        <v>0.26</v>
      </c>
      <c r="AJ305" s="6">
        <v>0.96299999999999997</v>
      </c>
      <c r="AK305" s="6">
        <v>0.96099999999999997</v>
      </c>
      <c r="AL305" s="6">
        <v>0.121</v>
      </c>
      <c r="AM305" s="6"/>
      <c r="AN305" s="6">
        <v>0.29899999999999999</v>
      </c>
      <c r="AO305" s="6">
        <v>2.2000000000000002</v>
      </c>
      <c r="AQ305" s="6">
        <v>0.69499999999999995</v>
      </c>
      <c r="AR305" s="6">
        <v>0.41499999999999998</v>
      </c>
      <c r="AS305" s="6">
        <v>0.65400000000000003</v>
      </c>
      <c r="AT305" s="6"/>
      <c r="AU305" s="6">
        <v>28</v>
      </c>
      <c r="AV305" s="6">
        <v>0.74299999999999999</v>
      </c>
      <c r="AW305" s="6"/>
      <c r="AX305" s="6">
        <v>360</v>
      </c>
      <c r="AY305" s="6">
        <v>2.1000000000000001E-2</v>
      </c>
      <c r="AZ305" s="6">
        <v>0.17599999999999999</v>
      </c>
      <c r="BA305" s="6">
        <v>4.5999999999999999E-2</v>
      </c>
      <c r="BB305" s="6">
        <f t="shared" si="46"/>
        <v>4256.3395479887295</v>
      </c>
      <c r="BC305" s="6"/>
      <c r="BD305" s="6"/>
      <c r="BE305" s="6">
        <v>2.5999999999999999E-2</v>
      </c>
      <c r="BF305" s="6">
        <v>251</v>
      </c>
      <c r="BG305" s="6"/>
      <c r="BH305" s="6">
        <v>7.36</v>
      </c>
      <c r="BI305" s="6">
        <v>0.755</v>
      </c>
      <c r="BJ305" s="6">
        <v>57.4</v>
      </c>
      <c r="BK305" s="6">
        <v>8.5299999999999994</v>
      </c>
      <c r="BL305" s="6">
        <f t="shared" si="47"/>
        <v>4.7767393561786088E-2</v>
      </c>
      <c r="BM305" s="6">
        <f t="shared" si="48"/>
        <v>1.0222676563402817</v>
      </c>
      <c r="BN305" s="6">
        <f t="shared" si="49"/>
        <v>0.83619155125255062</v>
      </c>
      <c r="BO305" s="6">
        <v>0.91762351708037548</v>
      </c>
      <c r="BP305" s="6">
        <v>0.94922737306843263</v>
      </c>
      <c r="BQ305" s="6">
        <v>1.7933969151814728</v>
      </c>
      <c r="BR305" s="6">
        <v>53.374870197300105</v>
      </c>
      <c r="BS305" s="6">
        <v>0.31048805815160957</v>
      </c>
    </row>
    <row r="306" spans="1:71" x14ac:dyDescent="0.3">
      <c r="A306" s="1" t="s">
        <v>1125</v>
      </c>
      <c r="B306" s="1" t="s">
        <v>848</v>
      </c>
      <c r="C306" s="1" t="s">
        <v>1087</v>
      </c>
      <c r="D306" s="195">
        <v>181</v>
      </c>
      <c r="E306" s="195">
        <v>5</v>
      </c>
      <c r="F306" s="6">
        <v>75.06</v>
      </c>
      <c r="G306" s="6">
        <v>13.46</v>
      </c>
      <c r="I306" s="6"/>
      <c r="J306" s="6">
        <v>2.34</v>
      </c>
      <c r="K306" s="6">
        <v>0.05</v>
      </c>
      <c r="L306" s="6">
        <v>0.81</v>
      </c>
      <c r="M306" s="6">
        <v>1.78</v>
      </c>
      <c r="N306" s="6">
        <v>4.9800000000000004</v>
      </c>
      <c r="O306" s="6">
        <v>1.38</v>
      </c>
      <c r="P306" s="6">
        <v>0.33</v>
      </c>
      <c r="Q306" s="6">
        <v>0.06</v>
      </c>
      <c r="R306" s="6">
        <v>1.2E-2</v>
      </c>
      <c r="S306" s="6" t="e">
        <f>F306+P306+G306+#REF!+K306+L306+M306+N306+O306+Q306+R306</f>
        <v>#REF!</v>
      </c>
      <c r="T306" s="6">
        <f t="shared" si="45"/>
        <v>2.8888888888888884</v>
      </c>
      <c r="U306" s="6">
        <v>802</v>
      </c>
      <c r="V306" s="6">
        <v>0.73799999999999999</v>
      </c>
      <c r="W306" s="6"/>
      <c r="X306" s="6">
        <v>16.100000000000001</v>
      </c>
      <c r="Y306" s="6">
        <v>4.87</v>
      </c>
      <c r="Z306" s="6">
        <v>3.18</v>
      </c>
      <c r="AA306" s="6">
        <v>0.23100000000000001</v>
      </c>
      <c r="AB306" s="6">
        <v>27</v>
      </c>
      <c r="AC306" s="6">
        <v>4.6500000000000004</v>
      </c>
      <c r="AD306" s="6">
        <v>3.1</v>
      </c>
      <c r="AE306" s="6">
        <v>0.88100000000000001</v>
      </c>
      <c r="AF306" s="6"/>
      <c r="AG306" s="6">
        <v>4.03</v>
      </c>
      <c r="AH306" s="6">
        <v>4.05</v>
      </c>
      <c r="AI306" s="6">
        <v>1.02</v>
      </c>
      <c r="AJ306" s="6">
        <v>6.47</v>
      </c>
      <c r="AK306" s="6">
        <v>3.44</v>
      </c>
      <c r="AL306" s="6">
        <v>0.54400000000000004</v>
      </c>
      <c r="AM306" s="6"/>
      <c r="AN306" s="6">
        <v>2.23</v>
      </c>
      <c r="AO306" s="6">
        <v>11.4</v>
      </c>
      <c r="AQ306" s="6">
        <v>2.84</v>
      </c>
      <c r="AR306" s="6">
        <v>2.4300000000000002</v>
      </c>
      <c r="AS306" s="6">
        <v>15.2</v>
      </c>
      <c r="AT306" s="6"/>
      <c r="AU306" s="6">
        <v>10.4</v>
      </c>
      <c r="AV306" s="6">
        <v>3.28</v>
      </c>
      <c r="AW306" s="6"/>
      <c r="AX306" s="6">
        <v>159</v>
      </c>
      <c r="AY306" s="6">
        <v>0.19500000000000001</v>
      </c>
      <c r="AZ306" s="6">
        <v>0.72699999999999998</v>
      </c>
      <c r="BA306" s="6">
        <v>1.6</v>
      </c>
      <c r="BB306" s="6">
        <f t="shared" si="46"/>
        <v>1978.2986631496915</v>
      </c>
      <c r="BC306" s="6"/>
      <c r="BD306" s="6"/>
      <c r="BE306" s="6">
        <v>0.93700000000000006</v>
      </c>
      <c r="BF306" s="6">
        <v>39.4</v>
      </c>
      <c r="BG306" s="6"/>
      <c r="BH306" s="6">
        <v>31.8</v>
      </c>
      <c r="BI306" s="6">
        <v>3.35</v>
      </c>
      <c r="BJ306" s="6">
        <v>33.6</v>
      </c>
      <c r="BK306" s="6">
        <v>147</v>
      </c>
      <c r="BL306" s="6">
        <f t="shared" si="47"/>
        <v>0.24729520865533233</v>
      </c>
      <c r="BM306" s="6">
        <f t="shared" si="48"/>
        <v>0.93158369227687066</v>
      </c>
      <c r="BN306" s="6">
        <f t="shared" si="49"/>
        <v>1.2726199842643589</v>
      </c>
      <c r="BO306" s="6">
        <v>1.389455599699345</v>
      </c>
      <c r="BP306" s="6">
        <v>1.3349917081260365</v>
      </c>
      <c r="BQ306" s="6">
        <v>0.73907425675061356</v>
      </c>
      <c r="BR306" s="6">
        <v>123.95672333848532</v>
      </c>
      <c r="BS306" s="6">
        <v>0.34466769706336942</v>
      </c>
    </row>
    <row r="307" spans="1:71" x14ac:dyDescent="0.3">
      <c r="A307" s="1" t="s">
        <v>1124</v>
      </c>
      <c r="B307" s="1" t="s">
        <v>848</v>
      </c>
      <c r="C307" s="1" t="s">
        <v>1087</v>
      </c>
      <c r="D307" s="195">
        <v>181</v>
      </c>
      <c r="E307" s="195">
        <v>5</v>
      </c>
      <c r="F307" s="6">
        <v>66.11</v>
      </c>
      <c r="G307" s="6">
        <v>15.11</v>
      </c>
      <c r="I307" s="6"/>
      <c r="J307" s="6">
        <v>6.18</v>
      </c>
      <c r="K307" s="6">
        <v>0.12</v>
      </c>
      <c r="L307" s="6">
        <v>2.1800000000000002</v>
      </c>
      <c r="M307" s="6">
        <v>5.46</v>
      </c>
      <c r="N307" s="6">
        <v>3.48</v>
      </c>
      <c r="O307" s="6">
        <v>0.54</v>
      </c>
      <c r="P307" s="6">
        <v>0.61</v>
      </c>
      <c r="Q307" s="6">
        <v>0.11</v>
      </c>
      <c r="R307" s="6">
        <v>0.01</v>
      </c>
      <c r="S307" s="6" t="e">
        <f>F307+P307+G307+#REF!+K307+L307+M307+N307+O307+Q307+R307</f>
        <v>#REF!</v>
      </c>
      <c r="T307" s="6">
        <f t="shared" si="45"/>
        <v>2.8348623853211006</v>
      </c>
      <c r="U307" s="6">
        <v>322</v>
      </c>
      <c r="V307" s="6">
        <v>0.57999999999999996</v>
      </c>
      <c r="W307" s="6"/>
      <c r="X307" s="6">
        <v>14.8</v>
      </c>
      <c r="Y307" s="6">
        <v>13.4</v>
      </c>
      <c r="Z307" s="6">
        <v>12.4</v>
      </c>
      <c r="AA307" s="6">
        <v>0.6</v>
      </c>
      <c r="AB307" s="6">
        <v>37.1</v>
      </c>
      <c r="AC307" s="6">
        <v>4.13</v>
      </c>
      <c r="AD307" s="6">
        <v>2.62</v>
      </c>
      <c r="AE307" s="6">
        <v>0.84499999999999997</v>
      </c>
      <c r="AF307" s="6"/>
      <c r="AG307" s="6">
        <v>3.66</v>
      </c>
      <c r="AH307" s="6">
        <v>2.4300000000000002</v>
      </c>
      <c r="AI307" s="6">
        <v>0.91900000000000004</v>
      </c>
      <c r="AJ307" s="6">
        <v>5.89</v>
      </c>
      <c r="AK307" s="6">
        <v>1.93</v>
      </c>
      <c r="AL307" s="6">
        <v>0.434</v>
      </c>
      <c r="AM307" s="6"/>
      <c r="AN307" s="6">
        <v>1.97</v>
      </c>
      <c r="AO307" s="6">
        <v>10.4</v>
      </c>
      <c r="AP307" s="6">
        <v>13.8</v>
      </c>
      <c r="AQ307" s="6">
        <v>2.63</v>
      </c>
      <c r="AR307" s="6">
        <v>2.2000000000000002</v>
      </c>
      <c r="AS307" s="6">
        <v>8.61</v>
      </c>
      <c r="AT307" s="6"/>
      <c r="AU307" s="6">
        <v>21.7</v>
      </c>
      <c r="AV307" s="6">
        <v>3.04</v>
      </c>
      <c r="AW307" s="6"/>
      <c r="AX307" s="6">
        <v>242</v>
      </c>
      <c r="AY307" s="6">
        <v>0.13700000000000001</v>
      </c>
      <c r="AZ307" s="6">
        <v>0.64300000000000002</v>
      </c>
      <c r="BA307" s="6">
        <v>1.06</v>
      </c>
      <c r="BB307" s="6">
        <f t="shared" si="46"/>
        <v>3656.8551046100356</v>
      </c>
      <c r="BC307" s="6"/>
      <c r="BD307" s="6"/>
      <c r="BE307" s="6">
        <v>0.65400000000000003</v>
      </c>
      <c r="BF307" s="6">
        <v>127</v>
      </c>
      <c r="BG307" s="6"/>
      <c r="BH307" s="6">
        <v>27.8</v>
      </c>
      <c r="BI307" s="6">
        <v>2.7</v>
      </c>
      <c r="BJ307" s="6">
        <v>55.3</v>
      </c>
      <c r="BK307" s="6">
        <v>80.3</v>
      </c>
      <c r="BL307" s="6">
        <f t="shared" si="47"/>
        <v>0.17996604414261461</v>
      </c>
      <c r="BM307" s="6">
        <f t="shared" si="48"/>
        <v>1.0265970668655231</v>
      </c>
      <c r="BN307" s="6">
        <f t="shared" si="49"/>
        <v>1.2499999999999998</v>
      </c>
      <c r="BO307" s="6">
        <v>1.5694111377564615</v>
      </c>
      <c r="BP307" s="6">
        <v>1.5226337448559668</v>
      </c>
      <c r="BQ307" s="6">
        <v>0.77264675731130406</v>
      </c>
      <c r="BR307" s="6">
        <v>54.668930390492363</v>
      </c>
      <c r="BS307" s="6">
        <v>0.33446519524617996</v>
      </c>
    </row>
    <row r="308" spans="1:71" x14ac:dyDescent="0.3">
      <c r="A308" s="1" t="s">
        <v>1123</v>
      </c>
      <c r="B308" s="1" t="s">
        <v>1090</v>
      </c>
      <c r="C308" s="1" t="s">
        <v>1087</v>
      </c>
      <c r="D308" s="195">
        <v>181</v>
      </c>
      <c r="E308" s="195">
        <v>9</v>
      </c>
      <c r="F308" s="6">
        <v>54.47</v>
      </c>
      <c r="G308" s="6">
        <v>16.47</v>
      </c>
      <c r="I308" s="6"/>
      <c r="J308" s="6">
        <v>11.04</v>
      </c>
      <c r="K308" s="6">
        <v>0.2</v>
      </c>
      <c r="L308" s="6">
        <v>4.1399999999999997</v>
      </c>
      <c r="M308" s="6">
        <v>8.6300000000000008</v>
      </c>
      <c r="N308" s="6">
        <v>2.97</v>
      </c>
      <c r="O308" s="6">
        <v>0.21</v>
      </c>
      <c r="P308" s="6">
        <v>1.04</v>
      </c>
      <c r="Q308" s="6">
        <v>0.08</v>
      </c>
      <c r="R308" s="6">
        <v>5.0000000000000001E-3</v>
      </c>
      <c r="S308" s="6" t="e">
        <f>F308+P308+G308+#REF!+K308+L308+M308+N308+O308+Q308+R308</f>
        <v>#REF!</v>
      </c>
      <c r="T308" s="6">
        <f t="shared" si="45"/>
        <v>2.6666666666666665</v>
      </c>
      <c r="U308" s="6">
        <v>120</v>
      </c>
      <c r="V308" s="6">
        <v>0.39400000000000002</v>
      </c>
      <c r="W308" s="6"/>
      <c r="X308" s="6">
        <v>5.48</v>
      </c>
      <c r="Y308" s="6">
        <v>17.600000000000001</v>
      </c>
      <c r="Z308" s="6">
        <v>8.0000000000000002E-3</v>
      </c>
      <c r="AA308" s="6">
        <v>4.3999999999999997E-2</v>
      </c>
      <c r="AB308" s="6">
        <v>97.5</v>
      </c>
      <c r="AC308" s="6">
        <v>2.1800000000000002</v>
      </c>
      <c r="AD308" s="6">
        <v>1.33</v>
      </c>
      <c r="AE308" s="6">
        <v>0.71399999999999997</v>
      </c>
      <c r="AF308" s="6"/>
      <c r="AG308" s="6">
        <v>1.89</v>
      </c>
      <c r="AH308" s="6">
        <v>0.84399999999999997</v>
      </c>
      <c r="AI308" s="6">
        <v>0.47699999999999998</v>
      </c>
      <c r="AJ308" s="6">
        <v>2.21</v>
      </c>
      <c r="AK308" s="6">
        <v>0.97599999999999998</v>
      </c>
      <c r="AL308" s="6">
        <v>0.21</v>
      </c>
      <c r="AM308" s="6"/>
      <c r="AN308" s="6">
        <v>0.71699999999999997</v>
      </c>
      <c r="AO308" s="6">
        <v>4.1900000000000004</v>
      </c>
      <c r="AQ308" s="6">
        <v>1.5</v>
      </c>
      <c r="AR308" s="6">
        <v>0.83899999999999997</v>
      </c>
      <c r="AS308" s="6">
        <v>2.38</v>
      </c>
      <c r="AT308" s="6"/>
      <c r="AU308" s="6">
        <v>40.200000000000003</v>
      </c>
      <c r="AV308" s="6">
        <v>1.39</v>
      </c>
      <c r="AW308" s="6"/>
      <c r="AX308" s="6">
        <v>344</v>
      </c>
      <c r="AY308" s="6">
        <v>6.2E-2</v>
      </c>
      <c r="AZ308" s="6">
        <v>0.33200000000000002</v>
      </c>
      <c r="BA308" s="6">
        <v>0.27800000000000002</v>
      </c>
      <c r="BB308" s="6">
        <f t="shared" si="46"/>
        <v>6234.638211138421</v>
      </c>
      <c r="BC308" s="6"/>
      <c r="BD308" s="6"/>
      <c r="BE308" s="6">
        <v>0.17399999999999999</v>
      </c>
      <c r="BF308" s="6">
        <v>205</v>
      </c>
      <c r="BG308" s="6"/>
      <c r="BH308" s="6">
        <v>13.3</v>
      </c>
      <c r="BI308" s="6">
        <v>1.32</v>
      </c>
      <c r="BJ308" s="6">
        <v>76.2</v>
      </c>
      <c r="BK308" s="6">
        <v>24.7</v>
      </c>
      <c r="BL308" s="6">
        <f t="shared" si="47"/>
        <v>0.12579185520361993</v>
      </c>
      <c r="BM308" s="6">
        <f t="shared" si="48"/>
        <v>1.1083994305470817</v>
      </c>
      <c r="BN308" s="6">
        <f t="shared" si="49"/>
        <v>1.0257600371315851</v>
      </c>
      <c r="BO308" s="6">
        <v>1.2044909526923915</v>
      </c>
      <c r="BP308" s="6">
        <v>1.1531986531986531</v>
      </c>
      <c r="BQ308" s="6">
        <v>1.3435737844477551</v>
      </c>
      <c r="BR308" s="6">
        <v>54.298642533936651</v>
      </c>
      <c r="BS308" s="6">
        <v>0.32443438914027151</v>
      </c>
    </row>
    <row r="309" spans="1:71" x14ac:dyDescent="0.3">
      <c r="A309" s="1" t="s">
        <v>1122</v>
      </c>
      <c r="B309" s="1" t="s">
        <v>924</v>
      </c>
      <c r="C309" s="1" t="s">
        <v>1087</v>
      </c>
      <c r="D309" s="195">
        <v>181</v>
      </c>
      <c r="E309" s="195">
        <v>9</v>
      </c>
      <c r="F309" s="6">
        <v>55.94</v>
      </c>
      <c r="G309" s="6">
        <v>16.78</v>
      </c>
      <c r="I309" s="6"/>
      <c r="J309" s="6">
        <v>8.75</v>
      </c>
      <c r="K309" s="6">
        <v>0.14000000000000001</v>
      </c>
      <c r="L309" s="6">
        <v>5.39</v>
      </c>
      <c r="M309" s="6">
        <v>8.11</v>
      </c>
      <c r="N309" s="6">
        <v>2.86</v>
      </c>
      <c r="O309" s="6">
        <v>0.86</v>
      </c>
      <c r="P309" s="6">
        <v>0.61</v>
      </c>
      <c r="Q309" s="6">
        <v>0.08</v>
      </c>
      <c r="R309" s="6">
        <v>1.7000000000000001E-2</v>
      </c>
      <c r="S309" s="6" t="e">
        <f>F309+P309+G309+#REF!+K309+L309+M309+N309+O309+Q309+R309</f>
        <v>#REF!</v>
      </c>
      <c r="T309" s="6">
        <f t="shared" si="45"/>
        <v>1.6233766233766234</v>
      </c>
      <c r="U309" s="6">
        <v>369</v>
      </c>
      <c r="V309" s="6">
        <v>0.33900000000000002</v>
      </c>
      <c r="W309" s="6"/>
      <c r="X309" s="6">
        <v>7.33</v>
      </c>
      <c r="Y309" s="6">
        <v>26.5</v>
      </c>
      <c r="Z309" s="6">
        <v>119</v>
      </c>
      <c r="AA309" s="6">
        <v>2.65</v>
      </c>
      <c r="AB309" s="6">
        <v>82.4</v>
      </c>
      <c r="AC309" s="6">
        <v>2.0499999999999998</v>
      </c>
      <c r="AD309" s="6">
        <v>1.3</v>
      </c>
      <c r="AE309" s="6">
        <v>0.51600000000000001</v>
      </c>
      <c r="AF309" s="6"/>
      <c r="AG309" s="6">
        <v>1.81</v>
      </c>
      <c r="AH309" s="6">
        <v>1.03</v>
      </c>
      <c r="AI309" s="6">
        <v>0.45400000000000001</v>
      </c>
      <c r="AJ309" s="6">
        <v>3.1</v>
      </c>
      <c r="AK309" s="6">
        <v>3.04</v>
      </c>
      <c r="AL309" s="6">
        <v>0.21099999999999999</v>
      </c>
      <c r="AM309" s="6"/>
      <c r="AN309" s="6">
        <v>1.28</v>
      </c>
      <c r="AO309" s="6">
        <v>4.96</v>
      </c>
      <c r="AQ309" s="6">
        <v>2.16</v>
      </c>
      <c r="AR309" s="6">
        <v>1.05</v>
      </c>
      <c r="AS309" s="6">
        <v>14.7</v>
      </c>
      <c r="AT309" s="6"/>
      <c r="AU309" s="6">
        <v>30.8</v>
      </c>
      <c r="AV309" s="6">
        <v>1.46</v>
      </c>
      <c r="AW309" s="6"/>
      <c r="AX309" s="6">
        <v>260</v>
      </c>
      <c r="AY309" s="6">
        <v>9.8000000000000004E-2</v>
      </c>
      <c r="AZ309" s="6">
        <v>0.31900000000000001</v>
      </c>
      <c r="BA309" s="6">
        <v>0.56000000000000005</v>
      </c>
      <c r="BB309" s="6">
        <f t="shared" si="46"/>
        <v>3656.8551046100356</v>
      </c>
      <c r="BC309" s="6"/>
      <c r="BD309" s="6"/>
      <c r="BE309" s="6">
        <v>0.40600000000000003</v>
      </c>
      <c r="BF309" s="6">
        <v>244</v>
      </c>
      <c r="BG309" s="6"/>
      <c r="BH309" s="6">
        <v>13.4</v>
      </c>
      <c r="BI309" s="6">
        <v>1.31</v>
      </c>
      <c r="BJ309" s="6">
        <v>64.599999999999994</v>
      </c>
      <c r="BK309" s="6">
        <v>32.200000000000003</v>
      </c>
      <c r="BL309" s="6">
        <f t="shared" si="47"/>
        <v>0.1806451612903226</v>
      </c>
      <c r="BM309" s="6">
        <f t="shared" si="48"/>
        <v>1.0502587222706081</v>
      </c>
      <c r="BN309" s="6">
        <f t="shared" si="49"/>
        <v>1.3698630136986301</v>
      </c>
      <c r="BO309" s="6">
        <v>1.7024548300291067</v>
      </c>
      <c r="BP309" s="6">
        <v>1.5542832909245121</v>
      </c>
      <c r="BQ309" s="6">
        <v>0.96813428020079118</v>
      </c>
      <c r="BR309" s="6">
        <v>119.03225806451613</v>
      </c>
      <c r="BS309" s="6">
        <v>0.41290322580645161</v>
      </c>
    </row>
    <row r="310" spans="1:71" x14ac:dyDescent="0.3">
      <c r="A310" s="1" t="s">
        <v>1121</v>
      </c>
      <c r="B310" s="1" t="s">
        <v>924</v>
      </c>
      <c r="C310" s="1" t="s">
        <v>1087</v>
      </c>
      <c r="D310" s="195">
        <v>181</v>
      </c>
      <c r="E310" s="195">
        <v>9</v>
      </c>
      <c r="F310" s="6">
        <v>54.8</v>
      </c>
      <c r="G310" s="6">
        <v>19.97</v>
      </c>
      <c r="I310" s="6"/>
      <c r="J310" s="6">
        <v>10.14</v>
      </c>
      <c r="K310" s="6">
        <v>0.15</v>
      </c>
      <c r="L310" s="6">
        <v>2.5</v>
      </c>
      <c r="M310" s="6">
        <v>8.4700000000000006</v>
      </c>
      <c r="N310" s="6">
        <v>4.0199999999999996</v>
      </c>
      <c r="O310" s="6">
        <v>0.71</v>
      </c>
      <c r="P310" s="6">
        <v>1.0900000000000001</v>
      </c>
      <c r="Q310" s="6">
        <v>0.27</v>
      </c>
      <c r="R310" s="6">
        <v>8.9999999999999993E-3</v>
      </c>
      <c r="S310" s="6" t="e">
        <f>F310+P310+G310+#REF!+K310+L310+M310+N310+O310+Q310+R310</f>
        <v>#REF!</v>
      </c>
      <c r="T310" s="6">
        <f t="shared" si="45"/>
        <v>4.056</v>
      </c>
      <c r="U310" s="6">
        <v>225</v>
      </c>
      <c r="V310" s="6">
        <v>0.57499999999999996</v>
      </c>
      <c r="W310" s="6"/>
      <c r="X310" s="6">
        <v>14.1</v>
      </c>
      <c r="Y310" s="6">
        <v>14.1</v>
      </c>
      <c r="Z310" s="6">
        <v>2.73</v>
      </c>
      <c r="AA310" s="6">
        <v>1.49</v>
      </c>
      <c r="AB310" s="6">
        <v>21.6</v>
      </c>
      <c r="AC310" s="6">
        <v>2.76</v>
      </c>
      <c r="AD310" s="6">
        <v>1.7</v>
      </c>
      <c r="AE310" s="6">
        <v>0.89400000000000002</v>
      </c>
      <c r="AF310" s="6"/>
      <c r="AG310" s="6">
        <v>2.57</v>
      </c>
      <c r="AH310" s="6">
        <v>0.98899999999999999</v>
      </c>
      <c r="AI310" s="6">
        <v>0.60799999999999998</v>
      </c>
      <c r="AJ310" s="6">
        <v>6.46</v>
      </c>
      <c r="AK310" s="6">
        <v>3.02</v>
      </c>
      <c r="AL310" s="6">
        <v>0.26700000000000002</v>
      </c>
      <c r="AM310" s="6"/>
      <c r="AN310" s="6">
        <v>2.4700000000000002</v>
      </c>
      <c r="AO310" s="6">
        <v>8.41</v>
      </c>
      <c r="AP310" s="6">
        <v>6.98</v>
      </c>
      <c r="AQ310" s="6">
        <v>2.98</v>
      </c>
      <c r="AR310" s="6">
        <v>1.85</v>
      </c>
      <c r="AS310" s="6">
        <v>13.3</v>
      </c>
      <c r="AT310" s="6"/>
      <c r="AU310" s="6">
        <v>21.9</v>
      </c>
      <c r="AV310" s="6">
        <v>2.15</v>
      </c>
      <c r="AW310" s="6"/>
      <c r="AX310" s="6">
        <v>471</v>
      </c>
      <c r="AY310" s="6">
        <v>0.17399999999999999</v>
      </c>
      <c r="AZ310" s="6">
        <v>0.438</v>
      </c>
      <c r="BA310" s="6">
        <v>1.53</v>
      </c>
      <c r="BB310" s="6">
        <f t="shared" si="46"/>
        <v>6534.3804328277693</v>
      </c>
      <c r="BC310" s="6"/>
      <c r="BD310" s="6"/>
      <c r="BE310" s="6">
        <v>0.91100000000000003</v>
      </c>
      <c r="BF310" s="6">
        <v>96.9</v>
      </c>
      <c r="BG310" s="6"/>
      <c r="BH310" s="6">
        <v>16.600000000000001</v>
      </c>
      <c r="BI310" s="6">
        <v>1.66</v>
      </c>
      <c r="BJ310" s="6">
        <v>83.1</v>
      </c>
      <c r="BK310" s="6">
        <v>28.7</v>
      </c>
      <c r="BL310" s="6">
        <f t="shared" si="47"/>
        <v>0.23684210526315791</v>
      </c>
      <c r="BM310" s="6">
        <f t="shared" si="48"/>
        <v>1.1158728875232473</v>
      </c>
      <c r="BN310" s="6">
        <f t="shared" si="49"/>
        <v>1.9384846211552889</v>
      </c>
      <c r="BO310" s="6">
        <v>2.7996879604749938</v>
      </c>
      <c r="BP310" s="6">
        <v>2.3594377510040161</v>
      </c>
      <c r="BQ310" s="6">
        <v>1.1599875792955412</v>
      </c>
      <c r="BR310" s="6">
        <v>34.829721362229101</v>
      </c>
      <c r="BS310" s="6">
        <v>0.38235294117647062</v>
      </c>
    </row>
    <row r="311" spans="1:71" x14ac:dyDescent="0.3">
      <c r="A311" s="1" t="s">
        <v>1120</v>
      </c>
      <c r="B311" s="1" t="s">
        <v>1119</v>
      </c>
      <c r="C311" s="1" t="s">
        <v>1087</v>
      </c>
      <c r="D311" s="195">
        <v>181</v>
      </c>
      <c r="E311" s="195">
        <v>17</v>
      </c>
      <c r="F311" s="6">
        <v>44.97</v>
      </c>
      <c r="G311" s="6">
        <v>14.59</v>
      </c>
      <c r="I311" s="6"/>
      <c r="J311" s="6">
        <v>16.14</v>
      </c>
      <c r="K311" s="6">
        <v>0.23</v>
      </c>
      <c r="L311" s="6">
        <v>11.12</v>
      </c>
      <c r="M311" s="6">
        <v>11.17</v>
      </c>
      <c r="N311" s="6">
        <v>0.51</v>
      </c>
      <c r="O311" s="6">
        <v>0.03</v>
      </c>
      <c r="P311" s="6">
        <v>0.57999999999999996</v>
      </c>
      <c r="Q311" s="6">
        <v>0.01</v>
      </c>
      <c r="R311" s="6">
        <v>1E-3</v>
      </c>
      <c r="S311" s="6" t="e">
        <f>F311+P311+G311+#REF!+K311+L311+M311+N311+O311+Q311+R311</f>
        <v>#REF!</v>
      </c>
      <c r="T311" s="6">
        <f t="shared" si="45"/>
        <v>1.4514388489208634</v>
      </c>
      <c r="U311" s="6">
        <v>9.6</v>
      </c>
      <c r="V311" s="6">
        <v>4.8000000000000001E-2</v>
      </c>
      <c r="W311" s="6"/>
      <c r="X311" s="6">
        <v>0.79800000000000004</v>
      </c>
      <c r="Y311" s="6">
        <v>61.1</v>
      </c>
      <c r="Z311" s="6">
        <v>71.099999999999994</v>
      </c>
      <c r="AA311" s="6">
        <v>1.9E-2</v>
      </c>
      <c r="AB311" s="6">
        <v>135</v>
      </c>
      <c r="AC311" s="6">
        <v>0.67500000000000004</v>
      </c>
      <c r="AD311" s="6">
        <v>0.47399999999999998</v>
      </c>
      <c r="AE311" s="6">
        <v>0.188</v>
      </c>
      <c r="AF311" s="6"/>
      <c r="AG311" s="6">
        <v>0.51400000000000001</v>
      </c>
      <c r="AH311" s="6">
        <v>0.115</v>
      </c>
      <c r="AI311" s="6">
        <v>0.18</v>
      </c>
      <c r="AJ311" s="6">
        <v>0.27200000000000002</v>
      </c>
      <c r="AK311" s="6">
        <v>0.81799999999999995</v>
      </c>
      <c r="AL311" s="6">
        <v>7.5999999999999998E-2</v>
      </c>
      <c r="AM311" s="6"/>
      <c r="AN311" s="2"/>
      <c r="AO311" s="6">
        <v>0.83499999999999996</v>
      </c>
      <c r="AP311" s="6">
        <v>20.399999999999999</v>
      </c>
      <c r="AQ311" s="6">
        <v>0.188</v>
      </c>
      <c r="AR311" s="6">
        <v>0.14000000000000001</v>
      </c>
      <c r="AS311" s="6">
        <v>0.52700000000000002</v>
      </c>
      <c r="AT311" s="6"/>
      <c r="AU311" s="6">
        <v>57.8</v>
      </c>
      <c r="AV311" s="6">
        <v>0.41499999999999998</v>
      </c>
      <c r="AW311" s="6"/>
      <c r="AX311" s="6">
        <v>177</v>
      </c>
      <c r="AY311" s="6">
        <v>7.0000000000000001E-3</v>
      </c>
      <c r="AZ311" s="6">
        <v>9.8000000000000004E-2</v>
      </c>
      <c r="BA311" s="6">
        <v>1.4999999999999999E-2</v>
      </c>
      <c r="BB311" s="6">
        <f t="shared" si="46"/>
        <v>3477.0097715964271</v>
      </c>
      <c r="BC311" s="6"/>
      <c r="BD311" s="6"/>
      <c r="BE311" s="6">
        <v>7.0000000000000001E-3</v>
      </c>
      <c r="BF311" s="6">
        <v>479</v>
      </c>
      <c r="BG311" s="6"/>
      <c r="BH311" s="6">
        <v>4.1900000000000004</v>
      </c>
      <c r="BI311" s="6">
        <v>0.47199999999999998</v>
      </c>
      <c r="BJ311" s="6">
        <v>82.4</v>
      </c>
      <c r="BK311" s="6">
        <v>3.04</v>
      </c>
      <c r="BL311" s="6">
        <f t="shared" si="47"/>
        <v>5.5147058823529403E-2</v>
      </c>
      <c r="BM311" s="6">
        <f t="shared" si="48"/>
        <v>0.95978841997497444</v>
      </c>
      <c r="BN311" s="6">
        <f t="shared" si="49"/>
        <v>0.42285270112708906</v>
      </c>
      <c r="BO311" s="6">
        <v>0.41458358736739426</v>
      </c>
      <c r="BP311" s="6">
        <v>0.46963276836158196</v>
      </c>
      <c r="BQ311" s="6">
        <v>1.2415203805195592</v>
      </c>
      <c r="BR311" s="6">
        <v>35.294117647058819</v>
      </c>
    </row>
    <row r="312" spans="1:71" x14ac:dyDescent="0.3">
      <c r="A312" s="1" t="s">
        <v>1118</v>
      </c>
      <c r="B312" s="1" t="s">
        <v>850</v>
      </c>
      <c r="C312" s="1" t="s">
        <v>1087</v>
      </c>
      <c r="D312" s="195">
        <v>181</v>
      </c>
      <c r="E312" s="195">
        <v>5</v>
      </c>
      <c r="F312" s="6">
        <v>77.959999999999994</v>
      </c>
      <c r="G312" s="6">
        <v>12.92</v>
      </c>
      <c r="I312" s="6"/>
      <c r="J312" s="6">
        <v>1.1599999999999999</v>
      </c>
      <c r="K312" s="6">
        <v>0.04</v>
      </c>
      <c r="L312" s="6">
        <v>0.21</v>
      </c>
      <c r="M312" s="6">
        <v>3.03</v>
      </c>
      <c r="N312" s="6">
        <v>5.96</v>
      </c>
      <c r="O312" s="6">
        <v>0.01</v>
      </c>
      <c r="P312" s="6">
        <v>0.09</v>
      </c>
      <c r="Q312" s="6">
        <v>0.03</v>
      </c>
      <c r="R312" s="6">
        <v>7.0000000000000001E-3</v>
      </c>
      <c r="S312" s="6" t="e">
        <f>F312+P312+G312+#REF!+K312+L312+M312+N312+O312+Q312+R312</f>
        <v>#REF!</v>
      </c>
      <c r="T312" s="6">
        <f t="shared" si="45"/>
        <v>5.5238095238095237</v>
      </c>
      <c r="U312" s="6">
        <v>11.7</v>
      </c>
      <c r="V312" s="6">
        <v>0.38800000000000001</v>
      </c>
      <c r="W312" s="6"/>
      <c r="X312" s="6">
        <v>34.9</v>
      </c>
      <c r="Y312" s="6">
        <v>1.18</v>
      </c>
      <c r="Z312" s="6">
        <v>0.11600000000000001</v>
      </c>
      <c r="AA312" s="6">
        <v>3.2000000000000001E-2</v>
      </c>
      <c r="AB312" s="6">
        <v>2.73</v>
      </c>
      <c r="AC312" s="6">
        <v>4.07</v>
      </c>
      <c r="AD312" s="6">
        <v>3.07</v>
      </c>
      <c r="AE312" s="6">
        <v>0.81</v>
      </c>
      <c r="AF312" s="6"/>
      <c r="AG312" s="6">
        <v>3.79</v>
      </c>
      <c r="AH312" s="6">
        <v>3.76</v>
      </c>
      <c r="AI312" s="6">
        <v>0.96399999999999997</v>
      </c>
      <c r="AJ312" s="6">
        <v>14.3</v>
      </c>
      <c r="AK312" s="6">
        <v>0.27</v>
      </c>
      <c r="AL312" s="6">
        <v>0.65900000000000003</v>
      </c>
      <c r="AM312" s="6"/>
      <c r="AN312" s="6">
        <v>1.79</v>
      </c>
      <c r="AO312" s="6">
        <v>18.100000000000001</v>
      </c>
      <c r="AP312" s="6"/>
      <c r="AQ312" s="6">
        <v>5.12</v>
      </c>
      <c r="AR312" s="6">
        <v>4.59</v>
      </c>
      <c r="AS312" s="6">
        <v>0.45500000000000002</v>
      </c>
      <c r="AT312" s="6"/>
      <c r="AU312" s="6">
        <v>2.0099999999999998</v>
      </c>
      <c r="AV312" s="6">
        <v>3.91</v>
      </c>
      <c r="AW312" s="6"/>
      <c r="AX312" s="6">
        <v>26.3</v>
      </c>
      <c r="AY312" s="6">
        <v>6.0999999999999999E-2</v>
      </c>
      <c r="AZ312" s="6">
        <v>0.65</v>
      </c>
      <c r="BA312" s="6">
        <v>2.2400000000000002</v>
      </c>
      <c r="BB312" s="6">
        <f t="shared" si="46"/>
        <v>539.53599904082489</v>
      </c>
      <c r="BC312" s="6"/>
      <c r="BD312" s="6"/>
      <c r="BE312" s="6">
        <v>0.47</v>
      </c>
      <c r="BF312" s="6">
        <v>10.199999999999999</v>
      </c>
      <c r="BG312" s="6"/>
      <c r="BH312" s="6">
        <v>29.6</v>
      </c>
      <c r="BI312" s="6">
        <v>3.8</v>
      </c>
      <c r="BJ312" s="6">
        <v>25.9</v>
      </c>
      <c r="BK312" s="6">
        <v>106</v>
      </c>
      <c r="BL312" s="6">
        <f t="shared" si="47"/>
        <v>0.15664335664335666</v>
      </c>
      <c r="BM312" s="6">
        <f t="shared" si="48"/>
        <v>0.71882726951607212</v>
      </c>
      <c r="BN312" s="6">
        <f t="shared" si="49"/>
        <v>2.3595412919726093</v>
      </c>
      <c r="BO312" s="6">
        <v>2.7073078379401747</v>
      </c>
      <c r="BP312" s="6">
        <v>2.551169590643275</v>
      </c>
      <c r="BQ312" s="6">
        <v>0.6417688698185624</v>
      </c>
      <c r="BR312" s="6">
        <v>0.81818181818181812</v>
      </c>
      <c r="BS312" s="6">
        <v>0.12517482517482517</v>
      </c>
    </row>
    <row r="313" spans="1:71" x14ac:dyDescent="0.3">
      <c r="A313" s="1" t="s">
        <v>1117</v>
      </c>
      <c r="B313" s="1" t="s">
        <v>848</v>
      </c>
      <c r="C313" s="1" t="s">
        <v>1087</v>
      </c>
      <c r="D313" s="195">
        <v>181</v>
      </c>
      <c r="E313" s="195">
        <v>5</v>
      </c>
      <c r="F313" s="6">
        <v>72.19</v>
      </c>
      <c r="G313" s="6">
        <v>14.34</v>
      </c>
      <c r="I313" s="6"/>
      <c r="J313" s="6">
        <v>2.61</v>
      </c>
      <c r="K313" s="6">
        <v>7.0000000000000007E-2</v>
      </c>
      <c r="L313" s="6">
        <v>0.71</v>
      </c>
      <c r="M313" s="6">
        <v>3.09</v>
      </c>
      <c r="N313" s="6">
        <v>4.12</v>
      </c>
      <c r="O313" s="6">
        <v>1.91</v>
      </c>
      <c r="P313" s="6">
        <v>0.3</v>
      </c>
      <c r="Q313" s="6">
        <v>7.0000000000000007E-2</v>
      </c>
      <c r="R313" s="6">
        <v>8.0000000000000002E-3</v>
      </c>
      <c r="S313" s="6" t="e">
        <f>F313+P313+G313+#REF!+K313+L313+M313+N313+O313+Q313+R313</f>
        <v>#REF!</v>
      </c>
      <c r="T313" s="6">
        <f t="shared" si="45"/>
        <v>3.676056338028169</v>
      </c>
      <c r="U313" s="2"/>
      <c r="AN313" s="2"/>
      <c r="AW313" s="6"/>
      <c r="BB313" s="6">
        <f t="shared" si="46"/>
        <v>1798.453330136083</v>
      </c>
    </row>
    <row r="314" spans="1:71" x14ac:dyDescent="0.3">
      <c r="A314" s="1" t="s">
        <v>1116</v>
      </c>
      <c r="B314" s="1" t="s">
        <v>924</v>
      </c>
      <c r="C314" s="1" t="s">
        <v>1087</v>
      </c>
      <c r="D314" s="195">
        <v>181</v>
      </c>
      <c r="E314" s="195">
        <v>9</v>
      </c>
      <c r="F314" s="6">
        <v>56.94</v>
      </c>
      <c r="G314" s="6">
        <v>18.260000000000002</v>
      </c>
      <c r="I314" s="6"/>
      <c r="J314" s="6">
        <v>8.5299999999999994</v>
      </c>
      <c r="K314" s="6">
        <v>0.17</v>
      </c>
      <c r="L314" s="6">
        <v>2.95</v>
      </c>
      <c r="M314" s="6">
        <v>7.39</v>
      </c>
      <c r="N314" s="6">
        <v>3.88</v>
      </c>
      <c r="O314" s="6">
        <v>0.51</v>
      </c>
      <c r="P314" s="6">
        <v>0.73</v>
      </c>
      <c r="Q314" s="6">
        <v>0.14000000000000001</v>
      </c>
      <c r="R314" s="6">
        <v>0.01</v>
      </c>
      <c r="S314" s="6" t="e">
        <f>F314+P314+G314+#REF!+K314+L314+M314+N314+O314+Q314+R314</f>
        <v>#REF!</v>
      </c>
      <c r="T314" s="6">
        <f t="shared" ref="T314:T339" si="50">J314/L314</f>
        <v>2.891525423728813</v>
      </c>
      <c r="U314" s="2"/>
      <c r="AN314" s="2"/>
      <c r="AW314" s="6"/>
      <c r="BB314" s="6">
        <f t="shared" ref="BB314:BB339" si="51">SUM((P314/1.6681)*10000)</f>
        <v>4376.2364366644688</v>
      </c>
    </row>
    <row r="315" spans="1:71" x14ac:dyDescent="0.3">
      <c r="A315" s="1" t="s">
        <v>1115</v>
      </c>
      <c r="B315" s="1" t="s">
        <v>848</v>
      </c>
      <c r="C315" s="1" t="s">
        <v>1087</v>
      </c>
      <c r="D315" s="195">
        <v>181</v>
      </c>
      <c r="E315" s="195">
        <v>5</v>
      </c>
      <c r="F315" s="6">
        <v>66.430000000000007</v>
      </c>
      <c r="G315" s="6">
        <v>16.11</v>
      </c>
      <c r="I315" s="6"/>
      <c r="J315" s="6">
        <v>5.27</v>
      </c>
      <c r="K315" s="6">
        <v>0.1</v>
      </c>
      <c r="L315" s="6">
        <v>1.44</v>
      </c>
      <c r="M315" s="6">
        <v>5.68</v>
      </c>
      <c r="N315" s="6">
        <v>3.57</v>
      </c>
      <c r="O315" s="6">
        <v>0.67</v>
      </c>
      <c r="P315" s="6">
        <v>0.55000000000000004</v>
      </c>
      <c r="Q315" s="6">
        <v>0.16</v>
      </c>
      <c r="R315" s="6">
        <v>1.2999999999999999E-2</v>
      </c>
      <c r="S315" s="6" t="e">
        <f>F315+P315+G315+#REF!+K315+L315+M315+N315+O315+Q315+R315</f>
        <v>#REF!</v>
      </c>
      <c r="T315" s="6">
        <f t="shared" si="50"/>
        <v>3.6597222222222219</v>
      </c>
      <c r="U315" s="2"/>
      <c r="AN315" s="2"/>
      <c r="AW315" s="6"/>
      <c r="BB315" s="6">
        <f t="shared" si="51"/>
        <v>3297.164438582819</v>
      </c>
    </row>
    <row r="316" spans="1:71" x14ac:dyDescent="0.3">
      <c r="A316" s="1" t="s">
        <v>1114</v>
      </c>
      <c r="B316" s="1" t="s">
        <v>563</v>
      </c>
      <c r="C316" s="1" t="s">
        <v>1087</v>
      </c>
      <c r="D316" s="195">
        <v>181</v>
      </c>
      <c r="E316" s="195">
        <v>12</v>
      </c>
      <c r="F316" s="6">
        <v>55.27</v>
      </c>
      <c r="G316" s="6">
        <v>17.3</v>
      </c>
      <c r="I316" s="6"/>
      <c r="J316" s="6">
        <v>9.99</v>
      </c>
      <c r="K316" s="6">
        <v>0.16</v>
      </c>
      <c r="L316" s="6">
        <v>4.18</v>
      </c>
      <c r="M316" s="6">
        <v>8.2100000000000009</v>
      </c>
      <c r="N316" s="6">
        <v>3.21</v>
      </c>
      <c r="O316" s="6">
        <v>0.33</v>
      </c>
      <c r="P316" s="6">
        <v>0.66</v>
      </c>
      <c r="Q316" s="6">
        <v>0.1</v>
      </c>
      <c r="R316" s="6">
        <v>1.4999999999999999E-2</v>
      </c>
      <c r="S316" s="6" t="e">
        <f>F316+P316+G316+#REF!+K316+L316+M316+N316+O316+Q316+R316</f>
        <v>#REF!</v>
      </c>
      <c r="T316" s="6">
        <f t="shared" si="50"/>
        <v>2.3899521531100483</v>
      </c>
      <c r="U316" s="2"/>
      <c r="AN316" s="2"/>
      <c r="AW316" s="6"/>
      <c r="BB316" s="6">
        <f t="shared" si="51"/>
        <v>3956.597326299383</v>
      </c>
    </row>
    <row r="317" spans="1:71" x14ac:dyDescent="0.3">
      <c r="A317" s="1" t="s">
        <v>1113</v>
      </c>
      <c r="B317" s="1" t="s">
        <v>996</v>
      </c>
      <c r="C317" s="1" t="s">
        <v>1087</v>
      </c>
      <c r="D317" s="195">
        <v>181</v>
      </c>
      <c r="E317" s="195">
        <v>5</v>
      </c>
      <c r="F317" s="6">
        <v>63.4</v>
      </c>
      <c r="G317" s="6">
        <v>15.25</v>
      </c>
      <c r="I317" s="6"/>
      <c r="J317" s="6">
        <v>7.1</v>
      </c>
      <c r="K317" s="6">
        <v>0.12</v>
      </c>
      <c r="L317" s="6">
        <v>3.18</v>
      </c>
      <c r="M317" s="6">
        <v>6.15</v>
      </c>
      <c r="N317" s="6">
        <v>2.94</v>
      </c>
      <c r="O317" s="6">
        <v>1.56</v>
      </c>
      <c r="P317" s="6">
        <v>0.71</v>
      </c>
      <c r="Q317" s="6">
        <v>0.1</v>
      </c>
      <c r="R317" s="6">
        <v>0.01</v>
      </c>
      <c r="S317" s="6" t="e">
        <f>F317+P317+G317+#REF!+K317+L317+M317+N317+O317+Q317+R317</f>
        <v>#REF!</v>
      </c>
      <c r="T317" s="6">
        <f t="shared" si="50"/>
        <v>2.232704402515723</v>
      </c>
      <c r="U317" s="6">
        <v>398</v>
      </c>
      <c r="V317" s="6">
        <v>0.65100000000000002</v>
      </c>
      <c r="W317" s="6"/>
      <c r="X317" s="6">
        <v>21.5</v>
      </c>
      <c r="Y317" s="6">
        <v>18.5</v>
      </c>
      <c r="Z317" s="6">
        <v>18.899999999999999</v>
      </c>
      <c r="AA317" s="6">
        <v>1.53</v>
      </c>
      <c r="AB317" s="6">
        <v>46.9</v>
      </c>
      <c r="AC317" s="6">
        <v>4.63</v>
      </c>
      <c r="AD317" s="6">
        <v>2.89</v>
      </c>
      <c r="AE317" s="6">
        <v>0.88400000000000001</v>
      </c>
      <c r="AF317" s="6"/>
      <c r="AG317" s="6">
        <v>4.29</v>
      </c>
      <c r="AH317" s="6">
        <v>4.0199999999999996</v>
      </c>
      <c r="AI317" s="6">
        <v>1.01</v>
      </c>
      <c r="AJ317" s="6">
        <v>8.64</v>
      </c>
      <c r="AK317" s="6">
        <v>14.9</v>
      </c>
      <c r="AL317" s="6">
        <v>0.46800000000000003</v>
      </c>
      <c r="AM317" s="6"/>
      <c r="AN317" s="6">
        <v>4.18</v>
      </c>
      <c r="AO317" s="6">
        <v>13.8</v>
      </c>
      <c r="AP317" s="6">
        <v>17.5</v>
      </c>
      <c r="AQ317" s="6">
        <v>3.09</v>
      </c>
      <c r="AR317" s="6">
        <v>3.1</v>
      </c>
      <c r="AS317" s="6">
        <v>40.6</v>
      </c>
      <c r="AT317" s="6"/>
      <c r="AU317" s="6">
        <v>25.2</v>
      </c>
      <c r="AV317" s="6">
        <v>3.71</v>
      </c>
      <c r="AW317" s="6"/>
      <c r="AX317" s="6">
        <v>193</v>
      </c>
      <c r="AY317" s="6">
        <v>0.313</v>
      </c>
      <c r="AZ317" s="6">
        <v>0.73399999999999999</v>
      </c>
      <c r="BA317" s="6">
        <v>2.3199999999999998</v>
      </c>
      <c r="BB317" s="6">
        <f t="shared" si="51"/>
        <v>4256.3395479887295</v>
      </c>
      <c r="BC317" s="6"/>
      <c r="BD317" s="6"/>
      <c r="BE317" s="6">
        <v>1.1599999999999999</v>
      </c>
      <c r="BF317" s="6">
        <v>186</v>
      </c>
      <c r="BG317" s="6"/>
      <c r="BH317" s="6">
        <v>30.3</v>
      </c>
      <c r="BI317" s="6">
        <v>2.93</v>
      </c>
      <c r="BJ317" s="6">
        <v>61.7</v>
      </c>
      <c r="BK317" s="6">
        <v>144</v>
      </c>
      <c r="BL317" s="6">
        <f t="shared" ref="BL317:BL335" si="52">BA317/AJ317</f>
        <v>0.26851851851851849</v>
      </c>
      <c r="BM317" s="6">
        <f t="shared" ref="BM317:BM335" si="53">AC317/BI317/1.49</f>
        <v>1.0605401195684541</v>
      </c>
      <c r="BN317" s="6">
        <f t="shared" ref="BN317:BN335" si="54">AJ317/AV317/1.55</f>
        <v>1.5024780453873576</v>
      </c>
      <c r="BO317" s="6">
        <v>2.1214427775185993</v>
      </c>
      <c r="BP317" s="6">
        <v>2.0383010997345465</v>
      </c>
      <c r="BQ317" s="6">
        <v>0.6758312601674995</v>
      </c>
      <c r="BR317" s="6">
        <v>46.06481481481481</v>
      </c>
      <c r="BS317" s="6">
        <v>0.48379629629629622</v>
      </c>
    </row>
    <row r="318" spans="1:71" x14ac:dyDescent="0.3">
      <c r="A318" s="1" t="s">
        <v>1112</v>
      </c>
      <c r="B318" s="1" t="s">
        <v>850</v>
      </c>
      <c r="C318" s="1" t="s">
        <v>1087</v>
      </c>
      <c r="D318" s="195">
        <v>181</v>
      </c>
      <c r="E318" s="195">
        <v>5</v>
      </c>
      <c r="F318" s="6">
        <v>69.42</v>
      </c>
      <c r="G318" s="6">
        <v>16.34</v>
      </c>
      <c r="I318" s="6"/>
      <c r="J318" s="6">
        <v>3.02</v>
      </c>
      <c r="K318" s="6">
        <v>0.08</v>
      </c>
      <c r="L318" s="6">
        <v>0.84</v>
      </c>
      <c r="M318" s="6">
        <v>4.26</v>
      </c>
      <c r="N318" s="6">
        <v>4.67</v>
      </c>
      <c r="O318" s="6">
        <v>0.85</v>
      </c>
      <c r="P318" s="6">
        <v>0.38</v>
      </c>
      <c r="Q318" s="6">
        <v>0.12</v>
      </c>
      <c r="R318" s="6">
        <v>1.0999999999999999E-2</v>
      </c>
      <c r="S318" s="6" t="e">
        <f>F318+P318+G318+#REF!+K318+L318+M318+N318+O318+Q318+R318</f>
        <v>#REF!</v>
      </c>
      <c r="T318" s="6">
        <f t="shared" si="50"/>
        <v>3.5952380952380953</v>
      </c>
      <c r="U318" s="6">
        <v>532</v>
      </c>
      <c r="V318" s="6">
        <v>1.23</v>
      </c>
      <c r="W318" s="6"/>
      <c r="X318" s="6">
        <v>22.8</v>
      </c>
      <c r="Y318" s="6">
        <v>5.35</v>
      </c>
      <c r="Z318" s="6">
        <v>2.9</v>
      </c>
      <c r="AA318" s="6">
        <v>0.214</v>
      </c>
      <c r="AB318" s="6">
        <v>2.06</v>
      </c>
      <c r="AC318" s="6">
        <v>3.31</v>
      </c>
      <c r="AD318" s="6">
        <v>1.65</v>
      </c>
      <c r="AE318" s="6">
        <v>1.17</v>
      </c>
      <c r="AF318" s="6"/>
      <c r="AG318" s="6">
        <v>3.95</v>
      </c>
      <c r="AH318" s="6">
        <v>3.84</v>
      </c>
      <c r="AI318" s="6">
        <v>0.63600000000000001</v>
      </c>
      <c r="AJ318" s="6">
        <v>8.11</v>
      </c>
      <c r="AK318" s="6">
        <v>4.78</v>
      </c>
      <c r="AL318" s="6">
        <v>0.21</v>
      </c>
      <c r="AM318" s="6"/>
      <c r="AN318" s="6">
        <v>9.7200000000000006</v>
      </c>
      <c r="AO318" s="6">
        <v>16.8</v>
      </c>
      <c r="AP318" s="6">
        <v>2.76</v>
      </c>
      <c r="AQ318" s="6">
        <v>4.7</v>
      </c>
      <c r="AR318" s="6">
        <v>3.64</v>
      </c>
      <c r="AS318" s="6">
        <v>15.2</v>
      </c>
      <c r="AT318" s="6"/>
      <c r="AU318" s="6">
        <v>5.19</v>
      </c>
      <c r="AV318" s="6">
        <v>4.43</v>
      </c>
      <c r="AW318" s="6"/>
      <c r="AX318" s="6">
        <v>619</v>
      </c>
      <c r="AY318" s="6">
        <v>0.755</v>
      </c>
      <c r="AZ318" s="6">
        <v>0.63700000000000001</v>
      </c>
      <c r="BA318" s="6">
        <v>0.67400000000000004</v>
      </c>
      <c r="BB318" s="6">
        <f t="shared" si="51"/>
        <v>2278.0408848390384</v>
      </c>
      <c r="BC318" s="6"/>
      <c r="BD318" s="6"/>
      <c r="BE318" s="6">
        <v>0.47</v>
      </c>
      <c r="BF318" s="6">
        <v>40.4</v>
      </c>
      <c r="BG318" s="6"/>
      <c r="BH318" s="6">
        <v>18.5</v>
      </c>
      <c r="BI318" s="6">
        <v>1.47</v>
      </c>
      <c r="BJ318" s="6">
        <v>71</v>
      </c>
      <c r="BK318" s="6">
        <v>147</v>
      </c>
      <c r="BL318" s="6">
        <f t="shared" si="52"/>
        <v>8.3107274969173875E-2</v>
      </c>
      <c r="BM318" s="6">
        <f t="shared" si="53"/>
        <v>1.5112085102497375</v>
      </c>
      <c r="BN318" s="6">
        <f t="shared" si="54"/>
        <v>1.1810966285589457</v>
      </c>
      <c r="BO318" s="6">
        <v>3.9690696422453873</v>
      </c>
      <c r="BP318" s="6">
        <v>4.308390022675737</v>
      </c>
      <c r="BQ318" s="6">
        <v>0.85307470108141559</v>
      </c>
      <c r="BR318" s="6">
        <v>65.598027127003704</v>
      </c>
      <c r="BS318" s="6">
        <v>1.1985203452527746</v>
      </c>
    </row>
    <row r="319" spans="1:71" x14ac:dyDescent="0.3">
      <c r="A319" s="1" t="s">
        <v>1111</v>
      </c>
      <c r="B319" s="1" t="s">
        <v>1090</v>
      </c>
      <c r="C319" s="1" t="s">
        <v>1087</v>
      </c>
      <c r="D319" s="195">
        <v>181</v>
      </c>
      <c r="E319" s="195">
        <v>9</v>
      </c>
      <c r="F319" s="6">
        <v>51.22</v>
      </c>
      <c r="G319" s="6">
        <v>19.45</v>
      </c>
      <c r="I319" s="6"/>
      <c r="J319" s="6">
        <v>9.8000000000000007</v>
      </c>
      <c r="K319" s="6">
        <v>0.17</v>
      </c>
      <c r="L319" s="6">
        <v>4</v>
      </c>
      <c r="M319" s="6">
        <v>9.11</v>
      </c>
      <c r="N319" s="6">
        <v>3.78</v>
      </c>
      <c r="O319" s="6">
        <v>0.5</v>
      </c>
      <c r="P319" s="6">
        <v>1.1000000000000001</v>
      </c>
      <c r="Q319" s="6">
        <v>0.19</v>
      </c>
      <c r="R319" s="6">
        <v>1.7000000000000001E-2</v>
      </c>
      <c r="S319" s="6" t="e">
        <f>F319+P319+G319+#REF!+K319+L319+M319+N319+O319+Q319+R319</f>
        <v>#REF!</v>
      </c>
      <c r="T319" s="6">
        <f t="shared" si="50"/>
        <v>2.4500000000000002</v>
      </c>
      <c r="U319" s="6">
        <v>226</v>
      </c>
      <c r="V319" s="6">
        <v>0.89200000000000002</v>
      </c>
      <c r="W319" s="6"/>
      <c r="X319" s="6">
        <v>16.899999999999999</v>
      </c>
      <c r="Y319" s="6">
        <v>23.6</v>
      </c>
      <c r="Z319" s="6">
        <v>11.7</v>
      </c>
      <c r="AA319" s="6">
        <v>0.311</v>
      </c>
      <c r="AB319" s="6">
        <v>44.4</v>
      </c>
      <c r="AC319" s="6">
        <v>4.5599999999999996</v>
      </c>
      <c r="AD319" s="6">
        <v>2.68</v>
      </c>
      <c r="AE319" s="6">
        <v>1.38</v>
      </c>
      <c r="AF319" s="6"/>
      <c r="AG319" s="6">
        <v>4.3499999999999996</v>
      </c>
      <c r="AH319" s="6">
        <v>3.4</v>
      </c>
      <c r="AI319" s="6">
        <v>0.97199999999999998</v>
      </c>
      <c r="AJ319" s="6">
        <v>6.95</v>
      </c>
      <c r="AK319" s="6">
        <v>6.35</v>
      </c>
      <c r="AL319" s="6">
        <v>0.40300000000000002</v>
      </c>
      <c r="AM319" s="6"/>
      <c r="AN319" s="6">
        <v>5.18</v>
      </c>
      <c r="AO319" s="6">
        <v>12.7</v>
      </c>
      <c r="AP319" s="6">
        <v>10.1</v>
      </c>
      <c r="AQ319" s="6">
        <v>2.23</v>
      </c>
      <c r="AR319" s="6">
        <v>2.58</v>
      </c>
      <c r="AS319" s="6">
        <v>8.59</v>
      </c>
      <c r="AT319" s="6"/>
      <c r="AU319" s="6">
        <v>30.9</v>
      </c>
      <c r="AV319" s="6">
        <v>3.71</v>
      </c>
      <c r="AW319" s="6"/>
      <c r="AX319" s="6">
        <v>364</v>
      </c>
      <c r="AY319" s="6">
        <v>0.25800000000000001</v>
      </c>
      <c r="AZ319" s="6">
        <v>0.749</v>
      </c>
      <c r="BA319" s="6">
        <v>0.45300000000000001</v>
      </c>
      <c r="BB319" s="6">
        <f t="shared" si="51"/>
        <v>6594.328877165638</v>
      </c>
      <c r="BC319" s="6"/>
      <c r="BD319" s="6"/>
      <c r="BE319" s="6">
        <v>0.23899999999999999</v>
      </c>
      <c r="BF319" s="6">
        <v>241</v>
      </c>
      <c r="BG319" s="6"/>
      <c r="BH319" s="6">
        <v>26.5</v>
      </c>
      <c r="BI319" s="6">
        <v>2.57</v>
      </c>
      <c r="BJ319" s="6">
        <v>90.2</v>
      </c>
      <c r="BK319" s="6">
        <v>144</v>
      </c>
      <c r="BL319" s="6">
        <f t="shared" si="52"/>
        <v>6.5179856115107918E-2</v>
      </c>
      <c r="BM319" s="6">
        <f t="shared" si="53"/>
        <v>1.1908181651999059</v>
      </c>
      <c r="BN319" s="6">
        <f t="shared" si="54"/>
        <v>1.2085905573428397</v>
      </c>
      <c r="BO319" s="6">
        <v>1.945525291828794</v>
      </c>
      <c r="BP319" s="6">
        <v>1.8266320795503674</v>
      </c>
      <c r="BQ319" s="6">
        <v>1.0477293620168531</v>
      </c>
      <c r="BR319" s="6">
        <v>32.517985611510788</v>
      </c>
      <c r="BS319" s="6">
        <v>0.74532374100719423</v>
      </c>
    </row>
    <row r="320" spans="1:71" x14ac:dyDescent="0.3">
      <c r="A320" s="1" t="s">
        <v>1110</v>
      </c>
      <c r="B320" s="1" t="s">
        <v>1090</v>
      </c>
      <c r="C320" s="1" t="s">
        <v>1087</v>
      </c>
      <c r="D320" s="195">
        <v>181</v>
      </c>
      <c r="E320" s="195">
        <v>9</v>
      </c>
      <c r="F320" s="6">
        <v>53.24</v>
      </c>
      <c r="G320" s="6">
        <v>19.010000000000002</v>
      </c>
      <c r="I320" s="6"/>
      <c r="J320" s="6">
        <v>9.8000000000000007</v>
      </c>
      <c r="K320" s="6">
        <v>0.17</v>
      </c>
      <c r="L320" s="6">
        <v>4.3499999999999996</v>
      </c>
      <c r="M320" s="6">
        <v>9.89</v>
      </c>
      <c r="N320" s="6">
        <v>2.37</v>
      </c>
      <c r="O320" s="6">
        <v>0.38</v>
      </c>
      <c r="P320" s="6">
        <v>0.85</v>
      </c>
      <c r="Q320" s="6">
        <v>0.14000000000000001</v>
      </c>
      <c r="R320" s="6">
        <v>2.5999999999999999E-2</v>
      </c>
      <c r="S320" s="6" t="e">
        <f>F320+P320+G320+#REF!+K320+L320+M320+N320+O320+Q320+R320</f>
        <v>#REF!</v>
      </c>
      <c r="T320" s="6">
        <f t="shared" si="50"/>
        <v>2.2528735632183912</v>
      </c>
      <c r="U320" s="6">
        <v>155</v>
      </c>
      <c r="V320" s="6">
        <v>0.49099999999999999</v>
      </c>
      <c r="W320" s="6"/>
      <c r="X320" s="6">
        <v>9.33</v>
      </c>
      <c r="Y320" s="6">
        <v>24.1</v>
      </c>
      <c r="Z320" s="6">
        <v>18</v>
      </c>
      <c r="AA320" s="6">
        <v>0.109</v>
      </c>
      <c r="AB320" s="6">
        <v>79.5</v>
      </c>
      <c r="AC320" s="6">
        <v>1.6</v>
      </c>
      <c r="AD320" s="6">
        <v>0.97199999999999998</v>
      </c>
      <c r="AE320" s="6">
        <v>0.68700000000000006</v>
      </c>
      <c r="AF320" s="6"/>
      <c r="AG320" s="6">
        <v>1.58</v>
      </c>
      <c r="AH320" s="6">
        <v>0.92400000000000004</v>
      </c>
      <c r="AI320" s="6">
        <v>0.35</v>
      </c>
      <c r="AJ320" s="6">
        <v>4.3600000000000003</v>
      </c>
      <c r="AK320" s="6">
        <v>6.67</v>
      </c>
      <c r="AL320" s="6">
        <v>0.16300000000000001</v>
      </c>
      <c r="AM320" s="6"/>
      <c r="AN320" s="6">
        <v>1.97</v>
      </c>
      <c r="AO320" s="6">
        <v>5.58</v>
      </c>
      <c r="AP320" s="6">
        <v>17.399999999999999</v>
      </c>
      <c r="AQ320" s="6">
        <v>3.59</v>
      </c>
      <c r="AR320" s="6">
        <v>1.22</v>
      </c>
      <c r="AS320" s="6">
        <v>5.93</v>
      </c>
      <c r="AT320" s="6"/>
      <c r="AU320" s="6">
        <v>22.1</v>
      </c>
      <c r="AV320" s="6">
        <v>1.38</v>
      </c>
      <c r="AW320" s="6"/>
      <c r="AX320" s="6">
        <v>448</v>
      </c>
      <c r="AY320" s="6">
        <v>0.14199999999999999</v>
      </c>
      <c r="AZ320" s="6">
        <v>0.26200000000000001</v>
      </c>
      <c r="BA320" s="6">
        <v>0.504</v>
      </c>
      <c r="BB320" s="6">
        <f t="shared" si="51"/>
        <v>5095.617768718902</v>
      </c>
      <c r="BC320" s="6"/>
      <c r="BD320" s="6"/>
      <c r="BE320" s="6">
        <v>0.25800000000000001</v>
      </c>
      <c r="BF320" s="6">
        <v>232</v>
      </c>
      <c r="BG320" s="6"/>
      <c r="BH320" s="6">
        <v>9.4499999999999993</v>
      </c>
      <c r="BI320" s="6">
        <v>0.98399999999999999</v>
      </c>
      <c r="BJ320" s="6">
        <v>87.4</v>
      </c>
      <c r="BK320" s="6">
        <v>33.700000000000003</v>
      </c>
      <c r="BL320" s="6">
        <f t="shared" si="52"/>
        <v>0.11559633027522935</v>
      </c>
      <c r="BM320" s="6">
        <f t="shared" si="53"/>
        <v>1.0912860806460416</v>
      </c>
      <c r="BN320" s="6">
        <f t="shared" si="54"/>
        <v>2.0383356708742406</v>
      </c>
      <c r="BO320" s="6">
        <v>3.187693747441072</v>
      </c>
      <c r="BP320" s="6">
        <v>2.6338075880758809</v>
      </c>
      <c r="BQ320" s="6">
        <v>1.4190257037822416</v>
      </c>
      <c r="BR320" s="6">
        <v>35.550458715596328</v>
      </c>
      <c r="BS320" s="6">
        <v>0.45183486238532106</v>
      </c>
    </row>
    <row r="321" spans="1:71" x14ac:dyDescent="0.3">
      <c r="A321" s="1" t="s">
        <v>1109</v>
      </c>
      <c r="B321" s="1" t="s">
        <v>1090</v>
      </c>
      <c r="C321" s="1" t="s">
        <v>1087</v>
      </c>
      <c r="D321" s="195">
        <v>181</v>
      </c>
      <c r="E321" s="195">
        <v>9</v>
      </c>
      <c r="F321" s="6">
        <v>52.88</v>
      </c>
      <c r="G321" s="6">
        <v>18.21</v>
      </c>
      <c r="I321" s="6"/>
      <c r="J321" s="6">
        <v>9.9499999999999993</v>
      </c>
      <c r="K321" s="6">
        <v>0.16</v>
      </c>
      <c r="L321" s="6">
        <v>4.01</v>
      </c>
      <c r="M321" s="6">
        <v>8.35</v>
      </c>
      <c r="N321" s="6">
        <v>3.14</v>
      </c>
      <c r="O321" s="6">
        <v>0.77</v>
      </c>
      <c r="P321" s="6">
        <v>0.9</v>
      </c>
      <c r="Q321" s="6">
        <v>0.19</v>
      </c>
      <c r="R321" s="6">
        <v>1.7999999999999999E-2</v>
      </c>
      <c r="S321" s="6" t="e">
        <f>F321+P321+G321+#REF!+K321+L321+M321+N321+O321+Q321+R321</f>
        <v>#REF!</v>
      </c>
      <c r="T321" s="6">
        <f t="shared" si="50"/>
        <v>2.481296758104738</v>
      </c>
      <c r="U321" s="6">
        <v>290</v>
      </c>
      <c r="V321" s="6">
        <v>0.66500000000000004</v>
      </c>
      <c r="W321" s="6"/>
      <c r="X321" s="6">
        <v>16.399999999999999</v>
      </c>
      <c r="Y321" s="6">
        <v>23.4</v>
      </c>
      <c r="Z321" s="6">
        <v>8.23</v>
      </c>
      <c r="AA321" s="6">
        <v>0.17799999999999999</v>
      </c>
      <c r="AB321" s="6">
        <v>50.8</v>
      </c>
      <c r="AC321" s="6">
        <v>2.35</v>
      </c>
      <c r="AD321" s="6">
        <v>1.45</v>
      </c>
      <c r="AE321" s="6">
        <v>1.1000000000000001</v>
      </c>
      <c r="AF321" s="6"/>
      <c r="AG321" s="6">
        <v>2.39</v>
      </c>
      <c r="AH321" s="6">
        <v>1.52</v>
      </c>
      <c r="AI321" s="6">
        <v>0.51300000000000001</v>
      </c>
      <c r="AJ321" s="6">
        <v>7.13</v>
      </c>
      <c r="AK321" s="6">
        <v>7.16</v>
      </c>
      <c r="AL321" s="6">
        <v>0.25700000000000001</v>
      </c>
      <c r="AM321" s="6"/>
      <c r="AN321" s="6">
        <v>2.95</v>
      </c>
      <c r="AO321" s="6">
        <v>9.34</v>
      </c>
      <c r="AP321" s="6">
        <v>8.8000000000000007</v>
      </c>
      <c r="AQ321" s="6">
        <v>3.27</v>
      </c>
      <c r="AR321" s="6">
        <v>2.21</v>
      </c>
      <c r="AS321" s="6">
        <v>13.1</v>
      </c>
      <c r="AT321" s="6"/>
      <c r="AU321" s="6">
        <v>21.7</v>
      </c>
      <c r="AV321" s="6">
        <v>2.2400000000000002</v>
      </c>
      <c r="AW321" s="6"/>
      <c r="AX321" s="6">
        <v>367</v>
      </c>
      <c r="AY321" s="6">
        <v>0.20399999999999999</v>
      </c>
      <c r="AZ321" s="6">
        <v>0.39700000000000002</v>
      </c>
      <c r="BA321" s="6">
        <v>0.80800000000000005</v>
      </c>
      <c r="BB321" s="6">
        <f t="shared" si="51"/>
        <v>5395.3599904082494</v>
      </c>
      <c r="BC321" s="6"/>
      <c r="BD321" s="6"/>
      <c r="BE321" s="6">
        <v>0.42799999999999999</v>
      </c>
      <c r="BF321" s="6">
        <v>200</v>
      </c>
      <c r="BG321" s="6"/>
      <c r="BH321" s="6">
        <v>14.4</v>
      </c>
      <c r="BI321" s="6">
        <v>1.56</v>
      </c>
      <c r="BJ321" s="6">
        <v>96.5</v>
      </c>
      <c r="BK321" s="6">
        <v>56.6</v>
      </c>
      <c r="BL321" s="6">
        <f t="shared" si="52"/>
        <v>0.11332398316970548</v>
      </c>
      <c r="BM321" s="6">
        <f t="shared" si="53"/>
        <v>1.0110135949062125</v>
      </c>
      <c r="BN321" s="6">
        <f t="shared" si="54"/>
        <v>2.0535714285714284</v>
      </c>
      <c r="BO321" s="6">
        <v>3.288138719793396</v>
      </c>
      <c r="BP321" s="6">
        <v>2.9202279202279198</v>
      </c>
      <c r="BQ321" s="6">
        <v>1.4500111351085705</v>
      </c>
      <c r="BR321" s="6">
        <v>40.67321178120617</v>
      </c>
      <c r="BS321" s="6">
        <v>0.41374474053295934</v>
      </c>
    </row>
    <row r="322" spans="1:71" x14ac:dyDescent="0.3">
      <c r="A322" s="1" t="s">
        <v>1108</v>
      </c>
      <c r="B322" s="1" t="s">
        <v>996</v>
      </c>
      <c r="C322" s="1" t="s">
        <v>1087</v>
      </c>
      <c r="D322" s="195">
        <v>181</v>
      </c>
      <c r="E322" s="195">
        <v>5</v>
      </c>
      <c r="F322" s="6">
        <v>66.739999999999995</v>
      </c>
      <c r="G322" s="6">
        <v>14.67</v>
      </c>
      <c r="I322" s="6"/>
      <c r="J322" s="6">
        <v>5.69</v>
      </c>
      <c r="K322" s="6">
        <v>0.1</v>
      </c>
      <c r="L322" s="6">
        <v>2.2400000000000002</v>
      </c>
      <c r="M322" s="6">
        <v>5.2</v>
      </c>
      <c r="N322" s="6">
        <v>3.12</v>
      </c>
      <c r="O322" s="6">
        <v>1.89</v>
      </c>
      <c r="P322" s="6">
        <v>0.64</v>
      </c>
      <c r="Q322" s="6">
        <v>0.1</v>
      </c>
      <c r="R322" s="6">
        <v>8.0000000000000002E-3</v>
      </c>
      <c r="S322" s="6" t="e">
        <f>F322+P322+G322+#REF!+K322+L322+M322+N322+O322+Q322+R322</f>
        <v>#REF!</v>
      </c>
      <c r="T322" s="6">
        <f t="shared" si="50"/>
        <v>2.5401785714285712</v>
      </c>
      <c r="U322" s="6">
        <v>525</v>
      </c>
      <c r="V322" s="6">
        <v>0.75900000000000001</v>
      </c>
      <c r="W322" s="6"/>
      <c r="X322" s="6">
        <v>25.4</v>
      </c>
      <c r="Y322" s="6">
        <v>13.8</v>
      </c>
      <c r="Z322" s="6">
        <v>21.1</v>
      </c>
      <c r="AA322" s="6">
        <v>1.8</v>
      </c>
      <c r="AB322" s="6">
        <v>33.1</v>
      </c>
      <c r="AC322" s="6">
        <v>5.49</v>
      </c>
      <c r="AD322" s="6">
        <v>3.37</v>
      </c>
      <c r="AE322" s="6">
        <v>0.98399999999999999</v>
      </c>
      <c r="AF322" s="6"/>
      <c r="AG322" s="6">
        <v>5.2</v>
      </c>
      <c r="AH322" s="6">
        <v>5.25</v>
      </c>
      <c r="AI322" s="6">
        <v>1.19</v>
      </c>
      <c r="AJ322" s="6">
        <v>9.7100000000000009</v>
      </c>
      <c r="AK322" s="6">
        <v>11.5</v>
      </c>
      <c r="AL322" s="6">
        <v>0.51900000000000002</v>
      </c>
      <c r="AM322" s="6"/>
      <c r="AN322" s="6">
        <v>4.7</v>
      </c>
      <c r="AO322" s="6">
        <v>17.100000000000001</v>
      </c>
      <c r="AP322" s="6">
        <v>17.600000000000001</v>
      </c>
      <c r="AQ322" s="6">
        <v>4.1900000000000004</v>
      </c>
      <c r="AR322" s="6">
        <v>3.8</v>
      </c>
      <c r="AS322" s="6">
        <v>50.1</v>
      </c>
      <c r="AT322" s="6"/>
      <c r="AU322" s="6">
        <v>21.3</v>
      </c>
      <c r="AV322" s="6">
        <v>4.59</v>
      </c>
      <c r="AW322" s="6"/>
      <c r="AX322" s="6">
        <v>200</v>
      </c>
      <c r="AY322" s="6">
        <v>0.34100000000000003</v>
      </c>
      <c r="AZ322" s="6">
        <v>0.88900000000000001</v>
      </c>
      <c r="BA322" s="6">
        <v>3.72</v>
      </c>
      <c r="BB322" s="6">
        <f t="shared" si="51"/>
        <v>3836.7004376236441</v>
      </c>
      <c r="BC322" s="6"/>
      <c r="BD322" s="6"/>
      <c r="BE322" s="6">
        <v>1.69</v>
      </c>
      <c r="BF322" s="6">
        <v>128</v>
      </c>
      <c r="BG322" s="6"/>
      <c r="BH322" s="6">
        <v>35.799999999999997</v>
      </c>
      <c r="BI322" s="6">
        <v>3.34</v>
      </c>
      <c r="BJ322" s="6">
        <v>56.7</v>
      </c>
      <c r="BK322" s="6">
        <v>192</v>
      </c>
      <c r="BL322" s="6">
        <f t="shared" si="52"/>
        <v>0.38311019567456228</v>
      </c>
      <c r="BM322" s="6">
        <f t="shared" si="53"/>
        <v>1.1031628019129527</v>
      </c>
      <c r="BN322" s="6">
        <f t="shared" si="54"/>
        <v>1.364818328765198</v>
      </c>
      <c r="BO322" s="6">
        <v>2.091500452332745</v>
      </c>
      <c r="BP322" s="6">
        <v>2.1124417831004658</v>
      </c>
      <c r="BQ322" s="6">
        <v>0.61431157102785749</v>
      </c>
      <c r="BR322" s="6">
        <v>54.067971163748709</v>
      </c>
      <c r="BS322" s="6">
        <v>0.48403707518022654</v>
      </c>
    </row>
    <row r="323" spans="1:71" x14ac:dyDescent="0.3">
      <c r="A323" s="1" t="s">
        <v>1107</v>
      </c>
      <c r="B323" s="1" t="s">
        <v>1090</v>
      </c>
      <c r="C323" s="1" t="s">
        <v>1087</v>
      </c>
      <c r="D323" s="195">
        <v>181</v>
      </c>
      <c r="E323" s="195">
        <v>9</v>
      </c>
      <c r="F323" s="6">
        <v>53.21</v>
      </c>
      <c r="G323" s="6">
        <v>18.510000000000002</v>
      </c>
      <c r="I323" s="6"/>
      <c r="J323" s="6">
        <v>9.91</v>
      </c>
      <c r="K323" s="6">
        <v>0.16</v>
      </c>
      <c r="L323" s="6">
        <v>4.1500000000000004</v>
      </c>
      <c r="M323" s="6">
        <v>8.11</v>
      </c>
      <c r="N323" s="6">
        <v>3.62</v>
      </c>
      <c r="O323" s="6">
        <v>0.6</v>
      </c>
      <c r="P323" s="6">
        <v>1.01</v>
      </c>
      <c r="Q323" s="6">
        <v>0.2</v>
      </c>
      <c r="R323" s="6">
        <v>1.4999999999999999E-2</v>
      </c>
      <c r="S323" s="6" t="e">
        <f>F323+P323+G323+#REF!+K323+L323+M323+N323+O323+Q323+R323</f>
        <v>#REF!</v>
      </c>
      <c r="T323" s="6">
        <f t="shared" si="50"/>
        <v>2.3879518072289154</v>
      </c>
      <c r="U323" s="6">
        <v>209</v>
      </c>
      <c r="V323" s="6">
        <v>8.0000000000000002E-3</v>
      </c>
      <c r="W323" s="6"/>
      <c r="X323" s="6">
        <v>13.7</v>
      </c>
      <c r="Y323" s="6">
        <v>22</v>
      </c>
      <c r="Z323" s="6">
        <v>3.77</v>
      </c>
      <c r="AA323" s="6">
        <v>0.27100000000000002</v>
      </c>
      <c r="AB323" s="6">
        <v>41.1</v>
      </c>
      <c r="AC323" s="6">
        <v>3.62</v>
      </c>
      <c r="AD323" s="6">
        <v>2.25</v>
      </c>
      <c r="AE323" s="6">
        <v>0.82599999999999996</v>
      </c>
      <c r="AF323" s="6"/>
      <c r="AG323" s="6">
        <v>3.34</v>
      </c>
      <c r="AH323" s="6">
        <v>1.49</v>
      </c>
      <c r="AI323" s="6">
        <v>0.80700000000000005</v>
      </c>
      <c r="AJ323" s="6">
        <v>5.73</v>
      </c>
      <c r="AK323" s="6">
        <v>7.01</v>
      </c>
      <c r="AL323" s="6">
        <v>0.379</v>
      </c>
      <c r="AM323" s="6"/>
      <c r="AN323" s="6">
        <v>4.42</v>
      </c>
      <c r="AO323" s="6">
        <v>9.92</v>
      </c>
      <c r="AP323" s="6">
        <v>7.72</v>
      </c>
      <c r="AQ323" s="6">
        <v>2.12</v>
      </c>
      <c r="AR323" s="6">
        <v>2.0099999999999998</v>
      </c>
      <c r="AS323" s="6">
        <v>9.4600000000000009</v>
      </c>
      <c r="AT323" s="6"/>
      <c r="AU323" s="6">
        <v>22.2</v>
      </c>
      <c r="AV323" s="6">
        <v>2.77</v>
      </c>
      <c r="AW323" s="6"/>
      <c r="AX323" s="6">
        <v>314</v>
      </c>
      <c r="AY323" s="6">
        <v>0.25900000000000001</v>
      </c>
      <c r="AZ323" s="6">
        <v>0.57599999999999996</v>
      </c>
      <c r="BA323" s="6">
        <v>0.315</v>
      </c>
      <c r="BB323" s="6">
        <f t="shared" si="51"/>
        <v>6054.7928781248129</v>
      </c>
      <c r="BC323" s="6"/>
      <c r="BD323" s="6"/>
      <c r="BE323" s="6">
        <v>0.19700000000000001</v>
      </c>
      <c r="BF323" s="6">
        <v>213</v>
      </c>
      <c r="BG323" s="6"/>
      <c r="BH323" s="6">
        <v>22.6</v>
      </c>
      <c r="BI323" s="6">
        <v>2.31</v>
      </c>
      <c r="BJ323" s="6">
        <v>68.5</v>
      </c>
      <c r="BK323" s="6">
        <v>58.5</v>
      </c>
      <c r="BL323" s="6">
        <f t="shared" si="52"/>
        <v>5.4973821989528791E-2</v>
      </c>
      <c r="BM323" s="6">
        <f t="shared" si="53"/>
        <v>1.0517446759057498</v>
      </c>
      <c r="BN323" s="6">
        <f t="shared" si="54"/>
        <v>1.3345755211366019</v>
      </c>
      <c r="BO323" s="6">
        <v>1.784546388862936</v>
      </c>
      <c r="BP323" s="6">
        <v>1.6474266474266472</v>
      </c>
      <c r="BQ323" s="6">
        <v>0.82826353424244625</v>
      </c>
      <c r="BR323" s="6">
        <v>36.474694589877835</v>
      </c>
      <c r="BS323" s="6">
        <v>0.77137870855148338</v>
      </c>
    </row>
    <row r="324" spans="1:71" x14ac:dyDescent="0.3">
      <c r="A324" s="1" t="s">
        <v>1106</v>
      </c>
      <c r="B324" s="1" t="s">
        <v>996</v>
      </c>
      <c r="C324" s="1" t="s">
        <v>1087</v>
      </c>
      <c r="D324" s="195">
        <v>181</v>
      </c>
      <c r="E324" s="195">
        <v>5</v>
      </c>
      <c r="F324" s="6">
        <v>67.430000000000007</v>
      </c>
      <c r="G324" s="6">
        <v>15.5</v>
      </c>
      <c r="I324" s="6"/>
      <c r="J324" s="6">
        <v>5.1100000000000003</v>
      </c>
      <c r="K324" s="6">
        <v>0.1</v>
      </c>
      <c r="L324" s="6">
        <v>1.7</v>
      </c>
      <c r="M324" s="6">
        <v>4.37</v>
      </c>
      <c r="N324" s="6">
        <v>3.23</v>
      </c>
      <c r="O324" s="6">
        <v>2.02</v>
      </c>
      <c r="P324" s="6">
        <v>0.44</v>
      </c>
      <c r="Q324" s="6">
        <v>0.09</v>
      </c>
      <c r="R324" s="6">
        <v>8.0000000000000002E-3</v>
      </c>
      <c r="S324" s="6" t="e">
        <f>F324+P324+G324+#REF!+K324+L324+M324+N324+O324+Q324+R324</f>
        <v>#REF!</v>
      </c>
      <c r="T324" s="6">
        <f t="shared" si="50"/>
        <v>3.0058823529411769</v>
      </c>
      <c r="U324" s="6">
        <v>594</v>
      </c>
      <c r="V324" s="6">
        <v>0.77800000000000002</v>
      </c>
      <c r="W324" s="6"/>
      <c r="X324" s="6">
        <v>21.7</v>
      </c>
      <c r="Y324" s="6">
        <v>11.7</v>
      </c>
      <c r="Z324" s="6">
        <v>6.37</v>
      </c>
      <c r="AA324" s="6">
        <v>2.4900000000000002</v>
      </c>
      <c r="AB324" s="6">
        <v>20.2</v>
      </c>
      <c r="AC324" s="6">
        <v>3.17</v>
      </c>
      <c r="AD324" s="6">
        <v>2.0099999999999998</v>
      </c>
      <c r="AE324" s="6">
        <v>0.76700000000000002</v>
      </c>
      <c r="AF324" s="6"/>
      <c r="AG324" s="6">
        <v>2.95</v>
      </c>
      <c r="AH324" s="6">
        <v>3.45</v>
      </c>
      <c r="AI324" s="6">
        <v>0.68799999999999994</v>
      </c>
      <c r="AJ324" s="6">
        <v>9.64</v>
      </c>
      <c r="AK324" s="6">
        <v>19.899999999999999</v>
      </c>
      <c r="AL324" s="6">
        <v>0.35799999999999998</v>
      </c>
      <c r="AM324" s="6"/>
      <c r="AN324" s="6">
        <v>3.58</v>
      </c>
      <c r="AO324" s="6">
        <v>11.2</v>
      </c>
      <c r="AP324" s="6">
        <v>6.6</v>
      </c>
      <c r="AQ324" s="6">
        <v>4.3600000000000003</v>
      </c>
      <c r="AR324" s="6">
        <v>2.73</v>
      </c>
      <c r="AS324" s="6">
        <v>60</v>
      </c>
      <c r="AT324" s="6"/>
      <c r="AU324" s="6">
        <v>13.5</v>
      </c>
      <c r="AV324" s="6">
        <v>2.69</v>
      </c>
      <c r="AW324" s="6"/>
      <c r="AX324" s="6">
        <v>186</v>
      </c>
      <c r="AY324" s="6">
        <v>0.29099999999999998</v>
      </c>
      <c r="AZ324" s="6">
        <v>0.501</v>
      </c>
      <c r="BA324" s="6">
        <v>3.82</v>
      </c>
      <c r="BB324" s="6">
        <f t="shared" si="51"/>
        <v>2637.731550866255</v>
      </c>
      <c r="BC324" s="6"/>
      <c r="BD324" s="6"/>
      <c r="BE324" s="6">
        <v>1.31</v>
      </c>
      <c r="BF324" s="6">
        <v>91.6</v>
      </c>
      <c r="BG324" s="6"/>
      <c r="BH324" s="6">
        <v>21.1</v>
      </c>
      <c r="BI324" s="6">
        <v>2.1800000000000002</v>
      </c>
      <c r="BJ324" s="6">
        <v>55.1</v>
      </c>
      <c r="BK324" s="6">
        <v>135</v>
      </c>
      <c r="BL324" s="6">
        <f t="shared" si="52"/>
        <v>0.39626556016597508</v>
      </c>
      <c r="BM324" s="6">
        <f t="shared" si="53"/>
        <v>0.97592512776306872</v>
      </c>
      <c r="BN324" s="6">
        <f t="shared" si="54"/>
        <v>2.3120278210816645</v>
      </c>
      <c r="BO324" s="6">
        <v>3.1813081644775925</v>
      </c>
      <c r="BP324" s="6">
        <v>2.7650356778797143</v>
      </c>
      <c r="BQ324" s="6">
        <v>0.83044299828017165</v>
      </c>
      <c r="BR324" s="6">
        <v>61.618257261410783</v>
      </c>
      <c r="BS324" s="6">
        <v>0.37136929460580914</v>
      </c>
    </row>
    <row r="325" spans="1:71" x14ac:dyDescent="0.3">
      <c r="A325" s="1" t="s">
        <v>1105</v>
      </c>
      <c r="B325" s="1" t="s">
        <v>850</v>
      </c>
      <c r="C325" s="1" t="s">
        <v>1087</v>
      </c>
      <c r="D325" s="195">
        <v>181</v>
      </c>
      <c r="E325" s="195">
        <v>5</v>
      </c>
      <c r="F325" s="6">
        <v>79.040000000000006</v>
      </c>
      <c r="G325" s="6">
        <v>12.56</v>
      </c>
      <c r="I325" s="6"/>
      <c r="J325" s="6">
        <v>1.4</v>
      </c>
      <c r="K325" s="6">
        <v>0.02</v>
      </c>
      <c r="L325" s="6">
        <v>0.4</v>
      </c>
      <c r="M325" s="6">
        <v>1.38</v>
      </c>
      <c r="N325" s="6">
        <v>4.9000000000000004</v>
      </c>
      <c r="O325" s="6">
        <v>0.56999999999999995</v>
      </c>
      <c r="P325" s="6">
        <v>0.11</v>
      </c>
      <c r="Q325" s="6">
        <v>0.02</v>
      </c>
      <c r="R325" s="6">
        <v>3.0000000000000001E-3</v>
      </c>
      <c r="S325" s="6" t="e">
        <f>F325+P325+G325+#REF!+K325+L325+M325+N325+O325+Q325+R325</f>
        <v>#REF!</v>
      </c>
      <c r="T325" s="6">
        <f t="shared" si="50"/>
        <v>3.4999999999999996</v>
      </c>
      <c r="U325" s="6">
        <v>175</v>
      </c>
      <c r="V325" s="6">
        <v>1.1200000000000001</v>
      </c>
      <c r="W325" s="6"/>
      <c r="X325" s="6">
        <v>16</v>
      </c>
      <c r="Y325" s="6">
        <v>1.04</v>
      </c>
      <c r="Z325" s="6">
        <v>0.27500000000000002</v>
      </c>
      <c r="AA325" s="6">
        <v>0.128</v>
      </c>
      <c r="AB325" s="6">
        <v>2.0099999999999998</v>
      </c>
      <c r="AC325" s="6">
        <v>5.55</v>
      </c>
      <c r="AD325" s="6">
        <v>3.83</v>
      </c>
      <c r="AE325" s="6">
        <v>0.51</v>
      </c>
      <c r="AF325" s="6"/>
      <c r="AG325" s="6">
        <v>4.1500000000000004</v>
      </c>
      <c r="AH325" s="6">
        <v>2.93</v>
      </c>
      <c r="AI325" s="6">
        <v>1.28</v>
      </c>
      <c r="AJ325" s="6">
        <v>7.24</v>
      </c>
      <c r="AK325" s="6">
        <v>4.07</v>
      </c>
      <c r="AL325" s="6">
        <v>0.67800000000000005</v>
      </c>
      <c r="AM325" s="6"/>
      <c r="AN325" s="6">
        <v>3.94</v>
      </c>
      <c r="AO325" s="6">
        <v>9.35</v>
      </c>
      <c r="AP325" s="6">
        <v>1.75</v>
      </c>
      <c r="AQ325" s="6">
        <v>1.91</v>
      </c>
      <c r="AR325" s="6">
        <v>2.0699999999999998</v>
      </c>
      <c r="AS325" s="6">
        <v>7.01</v>
      </c>
      <c r="AT325" s="6"/>
      <c r="AU325" s="6">
        <v>10.3</v>
      </c>
      <c r="AV325" s="6">
        <v>2.97</v>
      </c>
      <c r="AW325" s="6"/>
      <c r="AX325" s="6">
        <v>120</v>
      </c>
      <c r="AY325" s="6">
        <v>0.252</v>
      </c>
      <c r="AZ325" s="6">
        <v>0.78500000000000003</v>
      </c>
      <c r="BA325" s="6">
        <v>1.4</v>
      </c>
      <c r="BB325" s="6">
        <f t="shared" si="51"/>
        <v>659.43288771656376</v>
      </c>
      <c r="BC325" s="6"/>
      <c r="BD325" s="6"/>
      <c r="BE325" s="6">
        <v>0.93799999999999994</v>
      </c>
      <c r="BF325" s="6">
        <v>25</v>
      </c>
      <c r="BG325" s="6"/>
      <c r="BH325" s="6">
        <v>38.1</v>
      </c>
      <c r="BI325" s="6">
        <v>4.18</v>
      </c>
      <c r="BJ325" s="6">
        <v>6.34</v>
      </c>
      <c r="BK325" s="6">
        <v>97.4</v>
      </c>
      <c r="BL325" s="6">
        <f t="shared" si="52"/>
        <v>0.19337016574585633</v>
      </c>
      <c r="BM325" s="6">
        <f t="shared" si="53"/>
        <v>0.89110818535050251</v>
      </c>
      <c r="BN325" s="6">
        <f t="shared" si="54"/>
        <v>1.5727164114260888</v>
      </c>
      <c r="BO325" s="6">
        <v>1.2460844721352107</v>
      </c>
      <c r="BP325" s="6">
        <v>1.063264221158958</v>
      </c>
      <c r="BQ325" s="6">
        <v>0.44306711251003972</v>
      </c>
      <c r="BR325" s="6">
        <v>24.171270718232044</v>
      </c>
      <c r="BS325" s="6">
        <v>0.54419889502762431</v>
      </c>
    </row>
    <row r="326" spans="1:71" x14ac:dyDescent="0.3">
      <c r="A326" s="1" t="s">
        <v>1104</v>
      </c>
      <c r="B326" s="1" t="s">
        <v>850</v>
      </c>
      <c r="C326" s="1" t="s">
        <v>1087</v>
      </c>
      <c r="D326" s="195">
        <v>181</v>
      </c>
      <c r="E326" s="195">
        <v>5</v>
      </c>
      <c r="F326" s="6">
        <v>70.19</v>
      </c>
      <c r="G326" s="6">
        <v>17.059999999999999</v>
      </c>
      <c r="I326" s="6"/>
      <c r="J326" s="6">
        <v>1.96</v>
      </c>
      <c r="K326" s="6">
        <v>0.04</v>
      </c>
      <c r="L326" s="6">
        <v>0.56000000000000005</v>
      </c>
      <c r="M326" s="6">
        <v>3.94</v>
      </c>
      <c r="N326" s="6">
        <v>5.4</v>
      </c>
      <c r="O326" s="6">
        <v>0.98</v>
      </c>
      <c r="P326" s="6">
        <v>0.21</v>
      </c>
      <c r="Q326" s="6">
        <v>0.06</v>
      </c>
      <c r="R326" s="6">
        <v>1E-3</v>
      </c>
      <c r="S326" s="6" t="e">
        <f>F326+P326+G326+#REF!+K326+L326+M326+N326+O326+Q326+R326</f>
        <v>#REF!</v>
      </c>
      <c r="T326" s="6">
        <f t="shared" si="50"/>
        <v>3.4999999999999996</v>
      </c>
      <c r="U326" s="6">
        <v>866</v>
      </c>
      <c r="V326" s="6">
        <v>1.17</v>
      </c>
      <c r="W326" s="6"/>
      <c r="X326" s="6">
        <v>8.8000000000000007</v>
      </c>
      <c r="Y326" s="6">
        <v>3.08</v>
      </c>
      <c r="Z326" s="6">
        <v>1.32</v>
      </c>
      <c r="AA326" s="6">
        <v>0.38500000000000001</v>
      </c>
      <c r="AB326" s="6">
        <v>1.38</v>
      </c>
      <c r="AC326" s="6">
        <v>0.70699999999999996</v>
      </c>
      <c r="AD326" s="6">
        <v>0.41899999999999998</v>
      </c>
      <c r="AE326" s="6">
        <v>0.47299999999999998</v>
      </c>
      <c r="AF326" s="6"/>
      <c r="AG326" s="6">
        <v>0.88900000000000001</v>
      </c>
      <c r="AH326" s="6">
        <v>2.37</v>
      </c>
      <c r="AI326" s="6">
        <v>0.15</v>
      </c>
      <c r="AJ326" s="6">
        <v>4.07</v>
      </c>
      <c r="AK326" s="6">
        <v>9.5</v>
      </c>
      <c r="AL326" s="6">
        <v>7.0999999999999994E-2</v>
      </c>
      <c r="AM326" s="6"/>
      <c r="AN326" s="6">
        <v>2.4700000000000002</v>
      </c>
      <c r="AO326" s="6">
        <v>4.7</v>
      </c>
      <c r="AQ326" s="6">
        <v>5.03</v>
      </c>
      <c r="AR326" s="6">
        <v>1.1499999999999999</v>
      </c>
      <c r="AS326" s="6">
        <v>15</v>
      </c>
      <c r="AT326" s="6"/>
      <c r="AU326" s="6">
        <v>3.12</v>
      </c>
      <c r="AV326" s="6">
        <v>1.01</v>
      </c>
      <c r="AW326" s="6"/>
      <c r="AX326" s="6">
        <v>1146</v>
      </c>
      <c r="AY326" s="6">
        <v>0.129</v>
      </c>
      <c r="AZ326" s="6">
        <v>0.13500000000000001</v>
      </c>
      <c r="BA326" s="6">
        <v>0.25700000000000001</v>
      </c>
      <c r="BB326" s="6">
        <f t="shared" si="51"/>
        <v>1258.9173310952581</v>
      </c>
      <c r="BC326" s="6"/>
      <c r="BD326" s="6"/>
      <c r="BE326" s="6">
        <v>0.20499999999999999</v>
      </c>
      <c r="BF326" s="6">
        <v>35.9</v>
      </c>
      <c r="BG326" s="6"/>
      <c r="BH326" s="6">
        <v>4.72</v>
      </c>
      <c r="BI326" s="6">
        <v>0.42899999999999999</v>
      </c>
      <c r="BJ326" s="6">
        <v>32.5</v>
      </c>
      <c r="BK326" s="6">
        <v>95.3</v>
      </c>
      <c r="BL326" s="6">
        <f t="shared" si="52"/>
        <v>6.3144963144963137E-2</v>
      </c>
      <c r="BM326" s="6">
        <f t="shared" si="53"/>
        <v>1.1060527839051328</v>
      </c>
      <c r="BN326" s="6">
        <f t="shared" si="54"/>
        <v>2.5998083679335675</v>
      </c>
      <c r="BO326" s="6">
        <v>6.8253089835823655</v>
      </c>
      <c r="BP326" s="6">
        <v>5.6980056980056988</v>
      </c>
      <c r="BQ326" s="6">
        <v>1.522478558942562</v>
      </c>
      <c r="BR326" s="6">
        <v>212.77641277641277</v>
      </c>
      <c r="BS326" s="6">
        <v>0.60687960687960685</v>
      </c>
    </row>
    <row r="327" spans="1:71" x14ac:dyDescent="0.3">
      <c r="A327" s="1" t="s">
        <v>1103</v>
      </c>
      <c r="B327" s="1" t="s">
        <v>848</v>
      </c>
      <c r="C327" s="1" t="s">
        <v>1087</v>
      </c>
      <c r="D327" s="195">
        <v>181</v>
      </c>
      <c r="E327" s="195">
        <v>5</v>
      </c>
      <c r="F327" s="6">
        <v>64.989999999999995</v>
      </c>
      <c r="G327" s="6">
        <v>15.66</v>
      </c>
      <c r="I327" s="6"/>
      <c r="J327" s="6">
        <v>5.95</v>
      </c>
      <c r="K327" s="6">
        <v>0.08</v>
      </c>
      <c r="L327" s="6">
        <v>1.97</v>
      </c>
      <c r="M327" s="6">
        <v>6.67</v>
      </c>
      <c r="N327" s="6">
        <v>3.6</v>
      </c>
      <c r="O327" s="6">
        <v>0.25</v>
      </c>
      <c r="P327" s="6">
        <v>1.07</v>
      </c>
      <c r="Q327" s="6">
        <v>0.21</v>
      </c>
      <c r="R327" s="6">
        <v>1E-3</v>
      </c>
      <c r="S327" s="6" t="e">
        <f>F327+P327+G327+#REF!+K327+L327+M327+N327+O327+Q327+R327</f>
        <v>#REF!</v>
      </c>
      <c r="T327" s="6">
        <f t="shared" si="50"/>
        <v>3.0203045685279188</v>
      </c>
      <c r="U327" s="6">
        <v>144</v>
      </c>
      <c r="V327" s="6">
        <v>0.73399999999999999</v>
      </c>
      <c r="W327" s="6"/>
      <c r="X327" s="6">
        <v>11.2</v>
      </c>
      <c r="Y327" s="6">
        <v>13.7</v>
      </c>
      <c r="Z327" s="6">
        <v>4.6500000000000004</v>
      </c>
      <c r="AA327" s="6">
        <v>0.09</v>
      </c>
      <c r="AB327" s="6">
        <v>39.299999999999997</v>
      </c>
      <c r="AC327" s="6">
        <v>1.62</v>
      </c>
      <c r="AD327" s="6">
        <v>0.95099999999999996</v>
      </c>
      <c r="AE327" s="6">
        <v>0.96</v>
      </c>
      <c r="AF327" s="6"/>
      <c r="AG327" s="6">
        <v>1.8</v>
      </c>
      <c r="AH327" s="6">
        <v>4.04</v>
      </c>
      <c r="AI327" s="6">
        <v>0.35199999999999998</v>
      </c>
      <c r="AJ327" s="6">
        <v>5.56</v>
      </c>
      <c r="AK327" s="6">
        <v>4.74</v>
      </c>
      <c r="AL327" s="6">
        <v>0.154</v>
      </c>
      <c r="AM327" s="6"/>
      <c r="AN327" s="6">
        <v>7.33</v>
      </c>
      <c r="AO327" s="6">
        <v>6.62</v>
      </c>
      <c r="AP327" s="6">
        <v>5.92</v>
      </c>
      <c r="AQ327" s="6">
        <v>1.36</v>
      </c>
      <c r="AR327" s="6">
        <v>1.42</v>
      </c>
      <c r="AS327" s="6">
        <v>4.6500000000000004</v>
      </c>
      <c r="AT327" s="6"/>
      <c r="AU327" s="6">
        <v>11.1</v>
      </c>
      <c r="AV327" s="6">
        <v>1.58</v>
      </c>
      <c r="AW327" s="6"/>
      <c r="AX327" s="6">
        <v>376</v>
      </c>
      <c r="AY327" s="6">
        <v>0.32700000000000001</v>
      </c>
      <c r="AZ327" s="6">
        <v>0.28199999999999997</v>
      </c>
      <c r="BA327" s="6">
        <v>7.5999999999999998E-2</v>
      </c>
      <c r="BB327" s="6">
        <f t="shared" si="51"/>
        <v>6414.4835441520299</v>
      </c>
      <c r="BC327" s="6"/>
      <c r="BD327" s="6"/>
      <c r="BE327" s="6">
        <v>0.16300000000000001</v>
      </c>
      <c r="BF327" s="6">
        <v>136</v>
      </c>
      <c r="BG327" s="6"/>
      <c r="BH327" s="6">
        <v>9.32</v>
      </c>
      <c r="BI327" s="6">
        <v>0.91400000000000003</v>
      </c>
      <c r="BJ327" s="6">
        <v>49.3</v>
      </c>
      <c r="BK327" s="6">
        <v>205</v>
      </c>
      <c r="BL327" s="6">
        <f t="shared" si="52"/>
        <v>1.366906474820144E-2</v>
      </c>
      <c r="BM327" s="6">
        <f t="shared" si="53"/>
        <v>1.1895495865948043</v>
      </c>
      <c r="BN327" s="6">
        <f t="shared" si="54"/>
        <v>2.2703144140465494</v>
      </c>
      <c r="BO327" s="6">
        <v>4.3763676148796495</v>
      </c>
      <c r="BP327" s="6">
        <v>3.4038414782397268</v>
      </c>
      <c r="BQ327" s="6">
        <v>1.7362331694156254</v>
      </c>
      <c r="BR327" s="6">
        <v>25.899280575539571</v>
      </c>
      <c r="BS327" s="6">
        <v>1.3183453237410072</v>
      </c>
    </row>
    <row r="328" spans="1:71" x14ac:dyDescent="0.3">
      <c r="A328" s="1" t="s">
        <v>1102</v>
      </c>
      <c r="B328" s="1" t="s">
        <v>1100</v>
      </c>
      <c r="C328" s="1" t="s">
        <v>1087</v>
      </c>
      <c r="D328" s="195">
        <v>181</v>
      </c>
      <c r="E328" s="195">
        <v>15</v>
      </c>
      <c r="F328" s="6">
        <v>57.85</v>
      </c>
      <c r="G328" s="6">
        <v>13.94</v>
      </c>
      <c r="I328" s="6"/>
      <c r="J328" s="6">
        <v>8.7200000000000006</v>
      </c>
      <c r="K328" s="6">
        <v>0.15</v>
      </c>
      <c r="L328" s="6">
        <v>7.03</v>
      </c>
      <c r="M328" s="6">
        <v>9.07</v>
      </c>
      <c r="N328" s="6">
        <v>1.93</v>
      </c>
      <c r="O328" s="6">
        <v>0.33</v>
      </c>
      <c r="P328" s="6">
        <v>0.35</v>
      </c>
      <c r="Q328" s="6">
        <v>0.04</v>
      </c>
      <c r="R328" s="6">
        <v>8.0000000000000002E-3</v>
      </c>
      <c r="S328" s="6" t="e">
        <f>F328+P328+G328+#REF!+K328+L328+M328+N328+O328+Q328+R328</f>
        <v>#REF!</v>
      </c>
      <c r="T328" s="6">
        <f t="shared" si="50"/>
        <v>1.240398293029872</v>
      </c>
      <c r="U328" s="6">
        <v>103</v>
      </c>
      <c r="V328" s="6">
        <v>0.36699999999999999</v>
      </c>
      <c r="W328" s="6"/>
      <c r="X328" s="6">
        <v>4.16</v>
      </c>
      <c r="Y328" s="6">
        <v>28.1</v>
      </c>
      <c r="Z328" s="6">
        <v>259</v>
      </c>
      <c r="AA328" s="6">
        <v>0.184</v>
      </c>
      <c r="AB328" s="6">
        <v>31.8</v>
      </c>
      <c r="AC328" s="6">
        <v>1.38</v>
      </c>
      <c r="AD328" s="6">
        <v>0.99399999999999999</v>
      </c>
      <c r="AE328" s="6">
        <v>0.3</v>
      </c>
      <c r="AF328" s="6"/>
      <c r="AG328" s="6">
        <v>1.0900000000000001</v>
      </c>
      <c r="AH328" s="6">
        <v>0.441</v>
      </c>
      <c r="AI328" s="6">
        <v>0.33800000000000002</v>
      </c>
      <c r="AJ328" s="6">
        <v>2.23</v>
      </c>
      <c r="AK328" s="6">
        <v>7.26</v>
      </c>
      <c r="AL328" s="6">
        <v>0.188</v>
      </c>
      <c r="AM328" s="6"/>
      <c r="AN328" s="6">
        <v>0.98899999999999999</v>
      </c>
      <c r="AO328" s="6">
        <v>2.64</v>
      </c>
      <c r="AP328" s="6">
        <v>59.7</v>
      </c>
      <c r="AQ328" s="6">
        <v>1.64</v>
      </c>
      <c r="AR328" s="6">
        <v>0.56299999999999994</v>
      </c>
      <c r="AS328" s="6">
        <v>4.22</v>
      </c>
      <c r="AT328" s="6"/>
      <c r="AU328" s="6">
        <v>35.5</v>
      </c>
      <c r="AV328" s="6">
        <v>0.80600000000000005</v>
      </c>
      <c r="AW328" s="6"/>
      <c r="AX328" s="6">
        <v>141</v>
      </c>
      <c r="AY328" s="6">
        <v>5.7000000000000002E-2</v>
      </c>
      <c r="AZ328" s="6">
        <v>0.2</v>
      </c>
      <c r="BA328" s="6">
        <v>0.2</v>
      </c>
      <c r="BB328" s="6">
        <f t="shared" si="51"/>
        <v>2098.1955518254299</v>
      </c>
      <c r="BC328" s="6"/>
      <c r="BD328" s="6"/>
      <c r="BE328" s="6">
        <v>0.157</v>
      </c>
      <c r="BF328" s="6">
        <v>250</v>
      </c>
      <c r="BG328" s="6"/>
      <c r="BH328" s="6">
        <v>9.5299999999999994</v>
      </c>
      <c r="BI328" s="6">
        <v>1.1299999999999999</v>
      </c>
      <c r="BJ328" s="6">
        <v>60.1</v>
      </c>
      <c r="BK328" s="6">
        <v>12.1</v>
      </c>
      <c r="BL328" s="6">
        <f t="shared" si="52"/>
        <v>8.9686098654708529E-2</v>
      </c>
      <c r="BM328" s="6">
        <f t="shared" si="53"/>
        <v>0.81962344835778356</v>
      </c>
      <c r="BN328" s="6">
        <f t="shared" si="54"/>
        <v>1.7849995997758743</v>
      </c>
      <c r="BO328" s="6">
        <v>1.419749156427071</v>
      </c>
      <c r="BP328" s="6">
        <v>1.0226155358898723</v>
      </c>
      <c r="BQ328" s="6">
        <v>0.97620740275714191</v>
      </c>
      <c r="BR328" s="6">
        <v>46.188340807174889</v>
      </c>
      <c r="BS328" s="6">
        <v>0.44349775784753365</v>
      </c>
    </row>
    <row r="329" spans="1:71" x14ac:dyDescent="0.3">
      <c r="A329" s="1" t="s">
        <v>1101</v>
      </c>
      <c r="B329" s="1" t="s">
        <v>1100</v>
      </c>
      <c r="C329" s="1" t="s">
        <v>1087</v>
      </c>
      <c r="D329" s="195">
        <v>181</v>
      </c>
      <c r="E329" s="195">
        <v>15</v>
      </c>
      <c r="F329" s="6">
        <v>49.73</v>
      </c>
      <c r="G329" s="6">
        <v>16.82</v>
      </c>
      <c r="I329" s="6"/>
      <c r="J329" s="6">
        <v>11.8</v>
      </c>
      <c r="K329" s="6">
        <v>0.17</v>
      </c>
      <c r="L329" s="6">
        <v>7.08</v>
      </c>
      <c r="M329" s="6">
        <v>11.59</v>
      </c>
      <c r="N329" s="6">
        <v>1.85</v>
      </c>
      <c r="O329" s="6">
        <v>0.15</v>
      </c>
      <c r="P329" s="6">
        <v>0.97</v>
      </c>
      <c r="Q329" s="6">
        <v>0.18</v>
      </c>
      <c r="R329" s="6">
        <v>5.0000000000000001E-3</v>
      </c>
      <c r="S329" s="6" t="e">
        <f>F329+P329+G329+#REF!+K329+L329+M329+N329+O329+Q329+R329</f>
        <v>#REF!</v>
      </c>
      <c r="T329" s="6">
        <f t="shared" si="50"/>
        <v>1.6666666666666667</v>
      </c>
      <c r="U329" s="6">
        <v>66</v>
      </c>
      <c r="V329" s="6">
        <v>0.48</v>
      </c>
      <c r="W329" s="6"/>
      <c r="X329" s="6">
        <v>17.2</v>
      </c>
      <c r="Y329" s="6">
        <v>37.299999999999997</v>
      </c>
      <c r="Z329" s="6">
        <v>105</v>
      </c>
      <c r="AA329" s="6">
        <v>5.6000000000000001E-2</v>
      </c>
      <c r="AB329" s="6">
        <v>74</v>
      </c>
      <c r="AC329" s="6">
        <v>4.82</v>
      </c>
      <c r="AD329" s="6">
        <v>3.04</v>
      </c>
      <c r="AE329" s="6">
        <v>0.99099999999999999</v>
      </c>
      <c r="AF329" s="6"/>
      <c r="AG329" s="6">
        <v>4.2699999999999996</v>
      </c>
      <c r="AH329" s="6">
        <v>1.47</v>
      </c>
      <c r="AI329" s="6">
        <v>1.08</v>
      </c>
      <c r="AJ329" s="6">
        <v>6.4</v>
      </c>
      <c r="AK329" s="6">
        <v>2.08</v>
      </c>
      <c r="AL329" s="6">
        <v>0.48499999999999999</v>
      </c>
      <c r="AM329" s="6"/>
      <c r="AN329" s="6">
        <v>5.1100000000000003</v>
      </c>
      <c r="AO329" s="6">
        <v>12.5</v>
      </c>
      <c r="AP329" s="6">
        <v>68.599999999999994</v>
      </c>
      <c r="AQ329" s="6">
        <v>1.21</v>
      </c>
      <c r="AR329" s="6">
        <v>2.5499999999999998</v>
      </c>
      <c r="AS329" s="6">
        <v>0.63500000000000001</v>
      </c>
      <c r="AT329" s="6"/>
      <c r="AU329" s="6">
        <v>35.799999999999997</v>
      </c>
      <c r="AV329" s="6">
        <v>3.48</v>
      </c>
      <c r="AW329" s="6"/>
      <c r="AX329" s="6">
        <v>271</v>
      </c>
      <c r="AY329" s="6">
        <v>0.23300000000000001</v>
      </c>
      <c r="AZ329" s="6">
        <v>0.75</v>
      </c>
      <c r="BA329" s="6">
        <v>0.122</v>
      </c>
      <c r="BB329" s="6">
        <f t="shared" si="51"/>
        <v>5814.9991007733352</v>
      </c>
      <c r="BC329" s="6"/>
      <c r="BD329" s="6"/>
      <c r="BE329" s="6">
        <v>6.5000000000000002E-2</v>
      </c>
      <c r="BF329" s="6">
        <v>279</v>
      </c>
      <c r="BG329" s="6"/>
      <c r="BH329" s="6">
        <v>29.4</v>
      </c>
      <c r="BI329" s="6">
        <v>3.06</v>
      </c>
      <c r="BJ329" s="6">
        <v>93.9</v>
      </c>
      <c r="BK329" s="6">
        <v>39</v>
      </c>
      <c r="BL329" s="6">
        <f t="shared" si="52"/>
        <v>1.90625E-2</v>
      </c>
      <c r="BM329" s="6">
        <f t="shared" si="53"/>
        <v>1.0571566434179935</v>
      </c>
      <c r="BN329" s="6">
        <f t="shared" si="54"/>
        <v>1.1865035224323324</v>
      </c>
      <c r="BO329" s="6">
        <v>1.5046786100531342</v>
      </c>
      <c r="BP329" s="6">
        <v>1.5613652868554828</v>
      </c>
      <c r="BQ329" s="6">
        <v>0.78410045671386452</v>
      </c>
      <c r="BR329" s="6">
        <v>10.3125</v>
      </c>
      <c r="BS329" s="6">
        <v>0.79843750000000002</v>
      </c>
    </row>
    <row r="330" spans="1:71" x14ac:dyDescent="0.3">
      <c r="A330" s="1" t="s">
        <v>1099</v>
      </c>
      <c r="B330" s="1" t="s">
        <v>1098</v>
      </c>
      <c r="C330" s="1" t="s">
        <v>1087</v>
      </c>
      <c r="D330" s="195">
        <v>181</v>
      </c>
      <c r="E330" s="195">
        <v>24</v>
      </c>
      <c r="F330" s="6">
        <v>43.58</v>
      </c>
      <c r="G330" s="6">
        <v>7.25</v>
      </c>
      <c r="I330" s="6"/>
      <c r="J330" s="6">
        <v>11.33</v>
      </c>
      <c r="K330" s="6">
        <v>0.15</v>
      </c>
      <c r="L330" s="6">
        <v>31.68</v>
      </c>
      <c r="M330" s="6">
        <v>5.45</v>
      </c>
      <c r="N330" s="6">
        <v>0.54</v>
      </c>
      <c r="O330" s="6">
        <v>7.0000000000000007E-2</v>
      </c>
      <c r="P330" s="6">
        <v>0.25</v>
      </c>
      <c r="Q330" s="6">
        <v>0.02</v>
      </c>
      <c r="R330" s="6">
        <v>4.4999999999999998E-2</v>
      </c>
      <c r="S330" s="6" t="e">
        <f>F330+P330+G330+#REF!+K330+L330+M330+N330+O330+Q330+R330</f>
        <v>#REF!</v>
      </c>
      <c r="T330" s="6">
        <f t="shared" si="50"/>
        <v>0.3576388888888889</v>
      </c>
      <c r="U330" s="6">
        <v>28.1</v>
      </c>
      <c r="V330" s="6">
        <v>9.4E-2</v>
      </c>
      <c r="W330" s="6"/>
      <c r="X330" s="6">
        <v>1.82</v>
      </c>
      <c r="Y330" s="6">
        <v>95.4</v>
      </c>
      <c r="Z330" s="6">
        <v>3599</v>
      </c>
      <c r="AA330" s="6">
        <v>0.09</v>
      </c>
      <c r="AB330" s="6">
        <v>57.7</v>
      </c>
      <c r="AC330" s="6">
        <v>0.72</v>
      </c>
      <c r="AD330" s="6">
        <v>0.434</v>
      </c>
      <c r="AE330" s="6">
        <v>0.23</v>
      </c>
      <c r="AF330" s="6"/>
      <c r="AG330" s="6">
        <v>0.627</v>
      </c>
      <c r="AH330" s="6">
        <v>0.34499999999999997</v>
      </c>
      <c r="AI330" s="6">
        <v>0.156</v>
      </c>
      <c r="AJ330" s="6">
        <v>0.73099999999999998</v>
      </c>
      <c r="AK330" s="6">
        <v>1.83</v>
      </c>
      <c r="AL330" s="6">
        <v>6.8000000000000005E-2</v>
      </c>
      <c r="AM330" s="6"/>
      <c r="AN330" s="6">
        <v>1.74</v>
      </c>
      <c r="AO330" s="6">
        <v>1.39</v>
      </c>
      <c r="AP330" s="6">
        <v>1144</v>
      </c>
      <c r="AQ330" s="6">
        <v>0.222</v>
      </c>
      <c r="AR330" s="6">
        <v>0.27200000000000002</v>
      </c>
      <c r="AS330" s="6">
        <v>3.08</v>
      </c>
      <c r="AT330" s="6"/>
      <c r="AU330" s="6">
        <v>16.600000000000001</v>
      </c>
      <c r="AV330" s="6">
        <v>0.48299999999999998</v>
      </c>
      <c r="AW330" s="6"/>
      <c r="AX330" s="6">
        <v>70.599999999999994</v>
      </c>
      <c r="AY330" s="6">
        <v>0.112</v>
      </c>
      <c r="AZ330" s="6">
        <v>0.114</v>
      </c>
      <c r="BA330" s="6">
        <v>7.1999999999999995E-2</v>
      </c>
      <c r="BB330" s="6">
        <f t="shared" si="51"/>
        <v>1498.7111084467358</v>
      </c>
      <c r="BC330" s="6"/>
      <c r="BD330" s="6"/>
      <c r="BE330" s="6">
        <v>2.9000000000000001E-2</v>
      </c>
      <c r="BF330" s="6">
        <v>69.2</v>
      </c>
      <c r="BG330" s="6"/>
      <c r="BH330" s="6">
        <v>4.34</v>
      </c>
      <c r="BI330" s="6">
        <v>0.42099999999999999</v>
      </c>
      <c r="BJ330" s="6">
        <v>84.6</v>
      </c>
      <c r="BK330" s="6">
        <v>13.3</v>
      </c>
      <c r="BL330" s="6">
        <f t="shared" si="52"/>
        <v>9.8495212038303692E-2</v>
      </c>
      <c r="BM330" s="6">
        <f t="shared" si="53"/>
        <v>1.147794481021537</v>
      </c>
      <c r="BN330" s="6">
        <f t="shared" si="54"/>
        <v>0.97642423028117276</v>
      </c>
      <c r="BO330" s="6">
        <v>1.2491669372340608</v>
      </c>
      <c r="BP330" s="6">
        <v>1.2008445500131961</v>
      </c>
      <c r="BQ330" s="6">
        <v>1.2747414626663158</v>
      </c>
      <c r="BR330" s="6">
        <v>38.440492476060193</v>
      </c>
      <c r="BS330" s="6">
        <v>2.3803009575923393</v>
      </c>
    </row>
    <row r="331" spans="1:71" x14ac:dyDescent="0.3">
      <c r="A331" s="1" t="s">
        <v>1097</v>
      </c>
      <c r="B331" s="1" t="s">
        <v>848</v>
      </c>
      <c r="C331" s="1" t="s">
        <v>1087</v>
      </c>
      <c r="D331" s="195">
        <v>181</v>
      </c>
      <c r="E331" s="195">
        <v>5</v>
      </c>
      <c r="F331" s="6">
        <v>69.709999999999994</v>
      </c>
      <c r="G331" s="6">
        <v>14.07</v>
      </c>
      <c r="I331" s="6"/>
      <c r="J331" s="6">
        <v>4.62</v>
      </c>
      <c r="K331" s="6">
        <v>7.0000000000000007E-2</v>
      </c>
      <c r="L331" s="6">
        <v>1.3</v>
      </c>
      <c r="M331" s="6">
        <v>5.2</v>
      </c>
      <c r="N331" s="6">
        <v>3.76</v>
      </c>
      <c r="O331" s="6">
        <v>0.16</v>
      </c>
      <c r="P331" s="6">
        <v>0.71</v>
      </c>
      <c r="Q331" s="6">
        <v>0.14000000000000001</v>
      </c>
      <c r="R331" s="6">
        <v>3.0000000000000001E-3</v>
      </c>
      <c r="S331" s="6" t="e">
        <f>F331+P331+G331+#REF!+K331+L331+M331+N331+O331+Q331+R331</f>
        <v>#REF!</v>
      </c>
      <c r="T331" s="6">
        <f t="shared" si="50"/>
        <v>3.5538461538461537</v>
      </c>
      <c r="U331" s="6">
        <v>218</v>
      </c>
      <c r="V331" s="6">
        <v>0.81899999999999995</v>
      </c>
      <c r="W331" s="6"/>
      <c r="X331" s="6">
        <v>12.2</v>
      </c>
      <c r="Y331" s="6">
        <v>9</v>
      </c>
      <c r="Z331" s="6">
        <v>2.98</v>
      </c>
      <c r="AA331" s="6">
        <v>8.8999999999999996E-2</v>
      </c>
      <c r="AB331" s="6">
        <v>17.3</v>
      </c>
      <c r="AC331" s="6">
        <v>3.15</v>
      </c>
      <c r="AD331" s="6">
        <v>1.82</v>
      </c>
      <c r="AE331" s="6">
        <v>1.3</v>
      </c>
      <c r="AF331" s="6"/>
      <c r="AG331" s="6">
        <v>3.03</v>
      </c>
      <c r="AH331" s="6">
        <v>5.07</v>
      </c>
      <c r="AI331" s="6">
        <v>0.67700000000000005</v>
      </c>
      <c r="AJ331" s="6">
        <v>5.79</v>
      </c>
      <c r="AK331" s="6">
        <v>2.76</v>
      </c>
      <c r="AL331" s="6">
        <v>0.25900000000000001</v>
      </c>
      <c r="AM331" s="6"/>
      <c r="AN331" s="6">
        <v>7.71</v>
      </c>
      <c r="AO331" s="6">
        <v>8.5399999999999991</v>
      </c>
      <c r="AP331" s="6">
        <v>8.43</v>
      </c>
      <c r="AQ331" s="6">
        <v>1.32</v>
      </c>
      <c r="AR331" s="6">
        <v>1.68</v>
      </c>
      <c r="AS331" s="6">
        <v>1.28</v>
      </c>
      <c r="AT331" s="6"/>
      <c r="AU331" s="6">
        <v>15.2</v>
      </c>
      <c r="AV331" s="6">
        <v>2.41</v>
      </c>
      <c r="AW331" s="6"/>
      <c r="AX331" s="6">
        <v>320</v>
      </c>
      <c r="AY331" s="6">
        <v>0.29599999999999999</v>
      </c>
      <c r="AZ331" s="6">
        <v>0.51</v>
      </c>
      <c r="BA331" s="6">
        <v>8.5999999999999993E-2</v>
      </c>
      <c r="BB331" s="6">
        <f t="shared" si="51"/>
        <v>4256.3395479887295</v>
      </c>
      <c r="BC331" s="6"/>
      <c r="BD331" s="6"/>
      <c r="BE331" s="6">
        <v>0.13500000000000001</v>
      </c>
      <c r="BF331" s="6">
        <v>66.900000000000006</v>
      </c>
      <c r="BG331" s="6"/>
      <c r="BH331" s="6">
        <v>17.600000000000001</v>
      </c>
      <c r="BI331" s="6">
        <v>1.61</v>
      </c>
      <c r="BJ331" s="6">
        <v>50.3</v>
      </c>
      <c r="BK331" s="6">
        <v>238</v>
      </c>
      <c r="BL331" s="6">
        <f t="shared" si="52"/>
        <v>1.4853195164075992E-2</v>
      </c>
      <c r="BM331" s="6">
        <f t="shared" si="53"/>
        <v>1.3131018383425737</v>
      </c>
      <c r="BN331" s="6">
        <f t="shared" si="54"/>
        <v>1.5499933074554946</v>
      </c>
      <c r="BO331" s="6">
        <v>2.587246972608249</v>
      </c>
      <c r="BP331" s="6">
        <v>2.1048999309868872</v>
      </c>
      <c r="BQ331" s="6">
        <v>1.4672871987633289</v>
      </c>
      <c r="BR331" s="6">
        <v>37.651122625215891</v>
      </c>
      <c r="BS331" s="6">
        <v>1.3316062176165804</v>
      </c>
    </row>
    <row r="332" spans="1:71" x14ac:dyDescent="0.3">
      <c r="A332" s="1" t="s">
        <v>1096</v>
      </c>
      <c r="B332" s="1" t="s">
        <v>996</v>
      </c>
      <c r="C332" s="1" t="s">
        <v>1087</v>
      </c>
      <c r="D332" s="195">
        <v>181</v>
      </c>
      <c r="E332" s="195">
        <v>5</v>
      </c>
      <c r="F332" s="6">
        <v>63.28</v>
      </c>
      <c r="G332" s="6">
        <v>16.059999999999999</v>
      </c>
      <c r="I332" s="6"/>
      <c r="J332" s="6">
        <v>6.28</v>
      </c>
      <c r="K332" s="6">
        <v>0.11</v>
      </c>
      <c r="L332" s="6">
        <v>2.67</v>
      </c>
      <c r="M332" s="6">
        <v>6</v>
      </c>
      <c r="N332" s="6">
        <v>3.05</v>
      </c>
      <c r="O332" s="6">
        <v>2.15</v>
      </c>
      <c r="P332" s="6">
        <v>0.67</v>
      </c>
      <c r="Q332" s="6">
        <v>0.1</v>
      </c>
      <c r="R332" s="6">
        <v>4.0000000000000001E-3</v>
      </c>
      <c r="S332" s="6" t="e">
        <f>F332+P332+G332+#REF!+K332+L332+M332+N332+O332+Q332+R332</f>
        <v>#REF!</v>
      </c>
      <c r="T332" s="6">
        <f t="shared" si="50"/>
        <v>2.3520599250936329</v>
      </c>
      <c r="U332" s="6">
        <v>466</v>
      </c>
      <c r="V332" s="6">
        <v>0.79400000000000004</v>
      </c>
      <c r="W332" s="6"/>
      <c r="X332" s="6">
        <v>27.9</v>
      </c>
      <c r="Y332" s="6">
        <v>17.2</v>
      </c>
      <c r="Z332" s="6">
        <v>19.2</v>
      </c>
      <c r="AA332" s="6">
        <v>1.85</v>
      </c>
      <c r="AB332" s="6">
        <v>132</v>
      </c>
      <c r="AC332" s="6">
        <v>4.9000000000000004</v>
      </c>
      <c r="AD332" s="6">
        <v>2.95</v>
      </c>
      <c r="AE332" s="6">
        <v>0.95</v>
      </c>
      <c r="AF332" s="6"/>
      <c r="AG332" s="6">
        <v>4.59</v>
      </c>
      <c r="AH332" s="6">
        <v>4.93</v>
      </c>
      <c r="AI332" s="6">
        <v>1.05</v>
      </c>
      <c r="AJ332" s="6">
        <v>11.5</v>
      </c>
      <c r="AK332" s="6">
        <v>10.3</v>
      </c>
      <c r="AL332" s="6">
        <v>0.45100000000000001</v>
      </c>
      <c r="AM332" s="6"/>
      <c r="AN332" s="6">
        <v>4.92</v>
      </c>
      <c r="AO332" s="6">
        <v>16.399999999999999</v>
      </c>
      <c r="AP332" s="6">
        <v>11.4</v>
      </c>
      <c r="AQ332" s="6">
        <v>4.05</v>
      </c>
      <c r="AR332" s="6">
        <v>3.78</v>
      </c>
      <c r="AS332" s="6">
        <v>55.5</v>
      </c>
      <c r="AT332" s="6"/>
      <c r="AU332" s="6">
        <v>21.7</v>
      </c>
      <c r="AV332" s="6">
        <v>4.2</v>
      </c>
      <c r="AW332" s="6"/>
      <c r="AX332" s="6">
        <v>222</v>
      </c>
      <c r="AY332" s="6">
        <v>0.35099999999999998</v>
      </c>
      <c r="AZ332" s="6">
        <v>0.78200000000000003</v>
      </c>
      <c r="BA332" s="6">
        <v>3.57</v>
      </c>
      <c r="BB332" s="6">
        <f t="shared" si="51"/>
        <v>4016.5457706372526</v>
      </c>
      <c r="BC332" s="6"/>
      <c r="BD332" s="6"/>
      <c r="BE332" s="6">
        <v>0.996</v>
      </c>
      <c r="BF332" s="6">
        <v>150</v>
      </c>
      <c r="BG332" s="6"/>
      <c r="BH332" s="6">
        <v>30.4</v>
      </c>
      <c r="BI332" s="6">
        <v>2.92</v>
      </c>
      <c r="BJ332" s="6">
        <v>59.5</v>
      </c>
      <c r="BK332" s="6">
        <v>206</v>
      </c>
      <c r="BL332" s="6">
        <f t="shared" si="52"/>
        <v>0.31043478260869561</v>
      </c>
      <c r="BM332" s="6">
        <f t="shared" si="53"/>
        <v>1.1262296589133034</v>
      </c>
      <c r="BN332" s="6">
        <f t="shared" si="54"/>
        <v>1.7665130568356375</v>
      </c>
      <c r="BO332" s="6">
        <v>2.8333497585493252</v>
      </c>
      <c r="BP332" s="6">
        <v>2.654109589041096</v>
      </c>
      <c r="BQ332" s="6">
        <v>0.65992446519900338</v>
      </c>
      <c r="BR332" s="6">
        <v>40.521739130434781</v>
      </c>
      <c r="BS332" s="6">
        <v>0.42782608695652175</v>
      </c>
    </row>
    <row r="333" spans="1:71" x14ac:dyDescent="0.3">
      <c r="A333" s="1" t="s">
        <v>1095</v>
      </c>
      <c r="B333" s="1" t="s">
        <v>850</v>
      </c>
      <c r="C333" s="1" t="s">
        <v>1087</v>
      </c>
      <c r="D333" s="195">
        <v>181</v>
      </c>
      <c r="E333" s="195">
        <v>5</v>
      </c>
      <c r="F333" s="6">
        <v>68.400000000000006</v>
      </c>
      <c r="G333" s="6">
        <v>17.11</v>
      </c>
      <c r="I333" s="6"/>
      <c r="J333" s="6">
        <v>1.87</v>
      </c>
      <c r="K333" s="6">
        <v>0.05</v>
      </c>
      <c r="L333" s="6">
        <v>0.53</v>
      </c>
      <c r="M333" s="6">
        <v>3.71</v>
      </c>
      <c r="N333" s="6">
        <v>5.48</v>
      </c>
      <c r="O333" s="6">
        <v>1.41</v>
      </c>
      <c r="P333" s="6">
        <v>0.22</v>
      </c>
      <c r="Q333" s="6">
        <v>0.11</v>
      </c>
      <c r="R333" s="6">
        <v>2E-3</v>
      </c>
      <c r="S333" s="6" t="e">
        <f>F333+P333+G333+#REF!+K333+L333+M333+N333+O333+Q333+R333</f>
        <v>#REF!</v>
      </c>
      <c r="T333" s="6">
        <f t="shared" si="50"/>
        <v>3.5283018867924527</v>
      </c>
      <c r="U333" s="6">
        <v>1105</v>
      </c>
      <c r="V333" s="6">
        <v>1.33</v>
      </c>
      <c r="W333" s="6"/>
      <c r="X333" s="6">
        <v>11.7</v>
      </c>
      <c r="Y333" s="6">
        <v>2.67</v>
      </c>
      <c r="Z333" s="6">
        <v>1.68</v>
      </c>
      <c r="AA333" s="6">
        <v>0.40200000000000002</v>
      </c>
      <c r="AB333" s="6">
        <v>1.98</v>
      </c>
      <c r="AC333" s="6">
        <v>0.89500000000000002</v>
      </c>
      <c r="AD333" s="6">
        <v>0.47</v>
      </c>
      <c r="AE333" s="6">
        <v>0.60199999999999998</v>
      </c>
      <c r="AF333" s="6"/>
      <c r="AG333" s="6">
        <v>1.1200000000000001</v>
      </c>
      <c r="AH333" s="6">
        <v>2.04</v>
      </c>
      <c r="AI333" s="6">
        <v>0.17299999999999999</v>
      </c>
      <c r="AJ333" s="6">
        <v>4.59</v>
      </c>
      <c r="AK333" s="6">
        <v>10.199999999999999</v>
      </c>
      <c r="AL333" s="6">
        <v>7.9000000000000001E-2</v>
      </c>
      <c r="AM333" s="6"/>
      <c r="AN333" s="6">
        <v>4.51</v>
      </c>
      <c r="AO333" s="6">
        <v>6.14</v>
      </c>
      <c r="AP333" s="6">
        <v>2.2400000000000002</v>
      </c>
      <c r="AQ333" s="6">
        <v>5.3</v>
      </c>
      <c r="AR333" s="6">
        <v>1.51</v>
      </c>
      <c r="AS333" s="6">
        <v>18.399999999999999</v>
      </c>
      <c r="AT333" s="6"/>
      <c r="AU333" s="6">
        <v>3.04</v>
      </c>
      <c r="AV333" s="6">
        <v>1.34</v>
      </c>
      <c r="AW333" s="6"/>
      <c r="AX333" s="6">
        <v>1024</v>
      </c>
      <c r="AY333" s="6">
        <v>0.30199999999999999</v>
      </c>
      <c r="AZ333" s="6">
        <v>0.16900000000000001</v>
      </c>
      <c r="BA333" s="6">
        <v>0.34100000000000003</v>
      </c>
      <c r="BB333" s="6">
        <f t="shared" si="51"/>
        <v>1318.8657754331275</v>
      </c>
      <c r="BC333" s="6"/>
      <c r="BD333" s="6"/>
      <c r="BE333" s="6">
        <v>0.315</v>
      </c>
      <c r="BF333" s="6">
        <v>57.6</v>
      </c>
      <c r="BG333" s="6"/>
      <c r="BH333" s="6">
        <v>5.52</v>
      </c>
      <c r="BI333" s="6">
        <v>0.47799999999999998</v>
      </c>
      <c r="BJ333" s="6">
        <v>38.700000000000003</v>
      </c>
      <c r="BK333" s="6">
        <v>85.7</v>
      </c>
      <c r="BL333" s="6">
        <f t="shared" si="52"/>
        <v>7.4291938997821355E-2</v>
      </c>
      <c r="BM333" s="6">
        <f t="shared" si="53"/>
        <v>1.2566341860661032</v>
      </c>
      <c r="BN333" s="6">
        <f t="shared" si="54"/>
        <v>2.2099181511795858</v>
      </c>
      <c r="BO333" s="6">
        <v>6.9082809066554294</v>
      </c>
      <c r="BP333" s="6">
        <v>6.7991631799163175</v>
      </c>
      <c r="BQ333" s="6">
        <v>1.498775870478644</v>
      </c>
      <c r="BR333" s="6">
        <v>240.74074074074076</v>
      </c>
      <c r="BS333" s="6">
        <v>0.98257080610021785</v>
      </c>
    </row>
    <row r="334" spans="1:71" x14ac:dyDescent="0.3">
      <c r="A334" s="1" t="s">
        <v>1094</v>
      </c>
      <c r="B334" s="1" t="s">
        <v>996</v>
      </c>
      <c r="C334" s="1" t="s">
        <v>1087</v>
      </c>
      <c r="D334" s="195">
        <v>181</v>
      </c>
      <c r="E334" s="195">
        <v>5</v>
      </c>
      <c r="F334" s="6">
        <v>61.43</v>
      </c>
      <c r="G334" s="6">
        <v>16.46</v>
      </c>
      <c r="I334" s="6"/>
      <c r="J334" s="6">
        <v>6.68</v>
      </c>
      <c r="K334" s="6">
        <v>0.13</v>
      </c>
      <c r="L334" s="6">
        <v>2.33</v>
      </c>
      <c r="M334" s="6">
        <v>5.98</v>
      </c>
      <c r="N334" s="6">
        <v>3.71</v>
      </c>
      <c r="O334" s="6">
        <v>1.69</v>
      </c>
      <c r="P334" s="6">
        <v>0.84</v>
      </c>
      <c r="Q334" s="6">
        <v>0.18</v>
      </c>
      <c r="R334" s="6">
        <v>7.0000000000000001E-3</v>
      </c>
      <c r="S334" s="6" t="e">
        <f>F334+P334+G334+#REF!+K334+L334+M334+N334+O334+Q334+R334</f>
        <v>#REF!</v>
      </c>
      <c r="T334" s="6">
        <f t="shared" si="50"/>
        <v>2.8669527896995706</v>
      </c>
      <c r="U334" s="6">
        <v>466</v>
      </c>
      <c r="V334" s="6">
        <v>1.02</v>
      </c>
      <c r="W334" s="6"/>
      <c r="X334" s="6">
        <v>25.8</v>
      </c>
      <c r="Y334" s="6">
        <v>15.2</v>
      </c>
      <c r="Z334" s="6">
        <v>15.5</v>
      </c>
      <c r="AA334" s="6">
        <v>1.53</v>
      </c>
      <c r="AB334" s="6">
        <v>36.700000000000003</v>
      </c>
      <c r="AC334" s="6">
        <v>4.49</v>
      </c>
      <c r="AD334" s="6">
        <v>2.69</v>
      </c>
      <c r="AE334" s="6">
        <v>1.1499999999999999</v>
      </c>
      <c r="AF334" s="6"/>
      <c r="AG334" s="6">
        <v>4.2699999999999996</v>
      </c>
      <c r="AH334" s="6">
        <v>5.19</v>
      </c>
      <c r="AI334" s="6">
        <v>0.94799999999999995</v>
      </c>
      <c r="AJ334" s="6">
        <v>11.3</v>
      </c>
      <c r="AK334" s="6">
        <v>12.9</v>
      </c>
      <c r="AL334" s="6">
        <v>0.437</v>
      </c>
      <c r="AM334" s="6"/>
      <c r="AN334" s="6">
        <v>5.15</v>
      </c>
      <c r="AO334" s="6">
        <v>15.1</v>
      </c>
      <c r="AP334" s="6">
        <v>9.18</v>
      </c>
      <c r="AQ334" s="6">
        <v>4.1399999999999997</v>
      </c>
      <c r="AR334" s="6">
        <v>3.42</v>
      </c>
      <c r="AS334" s="6">
        <v>40.700000000000003</v>
      </c>
      <c r="AT334" s="6"/>
      <c r="AU334" s="6">
        <v>21.1</v>
      </c>
      <c r="AV334" s="6">
        <v>3.89</v>
      </c>
      <c r="AW334" s="6"/>
      <c r="AX334" s="6">
        <v>260</v>
      </c>
      <c r="AY334" s="6">
        <v>0.34799999999999998</v>
      </c>
      <c r="AZ334" s="6">
        <v>0.71799999999999997</v>
      </c>
      <c r="BA334" s="6">
        <v>2.4500000000000002</v>
      </c>
      <c r="BB334" s="6">
        <f t="shared" si="51"/>
        <v>5035.6693243810323</v>
      </c>
      <c r="BC334" s="6"/>
      <c r="BD334" s="6"/>
      <c r="BE334" s="6">
        <v>1.2</v>
      </c>
      <c r="BF334" s="6">
        <v>152</v>
      </c>
      <c r="BG334" s="6"/>
      <c r="BH334" s="6">
        <v>27.7</v>
      </c>
      <c r="BI334" s="6">
        <v>2.74</v>
      </c>
      <c r="BJ334" s="6">
        <v>72.400000000000006</v>
      </c>
      <c r="BK334" s="6">
        <v>233</v>
      </c>
      <c r="BL334" s="6">
        <f t="shared" si="52"/>
        <v>0.2168141592920354</v>
      </c>
      <c r="BM334" s="6">
        <f t="shared" si="53"/>
        <v>1.0997893499240681</v>
      </c>
      <c r="BN334" s="6">
        <f t="shared" si="54"/>
        <v>1.8741189153329463</v>
      </c>
      <c r="BO334" s="6">
        <v>2.9669694901013499</v>
      </c>
      <c r="BP334" s="6">
        <v>2.6155717761557176</v>
      </c>
      <c r="BQ334" s="6">
        <v>0.86061857229817107</v>
      </c>
      <c r="BR334" s="6">
        <v>41.238938053097343</v>
      </c>
      <c r="BS334" s="6">
        <v>0.45575221238938052</v>
      </c>
    </row>
    <row r="335" spans="1:71" x14ac:dyDescent="0.3">
      <c r="A335" s="1" t="s">
        <v>1093</v>
      </c>
      <c r="B335" s="1" t="s">
        <v>996</v>
      </c>
      <c r="C335" s="1" t="s">
        <v>1087</v>
      </c>
      <c r="D335" s="195">
        <v>181</v>
      </c>
      <c r="E335" s="195">
        <v>5</v>
      </c>
      <c r="F335" s="6">
        <v>58.86</v>
      </c>
      <c r="G335" s="6">
        <v>17.309999999999999</v>
      </c>
      <c r="I335" s="6"/>
      <c r="J335" s="6">
        <v>6.8</v>
      </c>
      <c r="K335" s="6">
        <v>0.14000000000000001</v>
      </c>
      <c r="L335" s="6">
        <v>2.91</v>
      </c>
      <c r="M335" s="6">
        <v>7.2</v>
      </c>
      <c r="N335" s="6">
        <v>3.16</v>
      </c>
      <c r="O335" s="6">
        <v>1.17</v>
      </c>
      <c r="P335" s="6">
        <v>0.63</v>
      </c>
      <c r="Q335" s="6">
        <v>0.18</v>
      </c>
      <c r="R335" s="6">
        <v>8.9999999999999993E-3</v>
      </c>
      <c r="S335" s="6" t="e">
        <f>F335+P335+G335+#REF!+K335+L335+M335+N335+O335+Q335+R335</f>
        <v>#REF!</v>
      </c>
      <c r="T335" s="6">
        <f t="shared" si="50"/>
        <v>2.3367697594501715</v>
      </c>
      <c r="U335" s="6">
        <v>491</v>
      </c>
      <c r="V335" s="6">
        <v>0.86399999999999999</v>
      </c>
      <c r="W335" s="6"/>
      <c r="X335" s="6">
        <v>25.2</v>
      </c>
      <c r="Y335" s="6">
        <v>16.3</v>
      </c>
      <c r="Z335" s="6">
        <v>11</v>
      </c>
      <c r="AA335" s="6">
        <v>0.33100000000000002</v>
      </c>
      <c r="AB335" s="6">
        <v>26.5</v>
      </c>
      <c r="AC335" s="6">
        <v>3.4</v>
      </c>
      <c r="AD335" s="6">
        <v>1.98</v>
      </c>
      <c r="AE335" s="6">
        <v>1.04</v>
      </c>
      <c r="AF335" s="6"/>
      <c r="AG335" s="6">
        <v>3.52</v>
      </c>
      <c r="AH335" s="6">
        <v>3.47</v>
      </c>
      <c r="AI335" s="6">
        <v>0.70499999999999996</v>
      </c>
      <c r="AJ335" s="6">
        <v>11.2</v>
      </c>
      <c r="AK335" s="6">
        <v>7.48</v>
      </c>
      <c r="AL335" s="6">
        <v>0.30599999999999999</v>
      </c>
      <c r="AM335" s="6"/>
      <c r="AN335" s="6">
        <v>4.26</v>
      </c>
      <c r="AO335" s="6">
        <v>14.8</v>
      </c>
      <c r="AP335" s="6">
        <v>8.6199999999999992</v>
      </c>
      <c r="AQ335" s="6">
        <v>3.41</v>
      </c>
      <c r="AR335" s="6">
        <v>3.36</v>
      </c>
      <c r="AS335" s="6">
        <v>19.100000000000001</v>
      </c>
      <c r="AT335" s="6"/>
      <c r="AU335" s="6">
        <v>16.899999999999999</v>
      </c>
      <c r="AV335" s="6">
        <v>3.57</v>
      </c>
      <c r="AW335" s="6"/>
      <c r="AX335" s="6">
        <v>514</v>
      </c>
      <c r="AY335" s="6">
        <v>0.219</v>
      </c>
      <c r="AZ335" s="6">
        <v>0.56499999999999995</v>
      </c>
      <c r="BA335" s="6">
        <v>0.64300000000000002</v>
      </c>
      <c r="BB335" s="6">
        <f t="shared" si="51"/>
        <v>3776.7519932857745</v>
      </c>
      <c r="BC335" s="6"/>
      <c r="BD335" s="6"/>
      <c r="BE335" s="6">
        <v>0.29199999999999998</v>
      </c>
      <c r="BF335" s="6">
        <v>166</v>
      </c>
      <c r="BG335" s="6"/>
      <c r="BH335" s="6">
        <v>20.399999999999999</v>
      </c>
      <c r="BI335" s="6">
        <v>1.96</v>
      </c>
      <c r="BJ335" s="6">
        <v>69.5</v>
      </c>
      <c r="BK335" s="6">
        <v>152</v>
      </c>
      <c r="BL335" s="6">
        <f t="shared" si="52"/>
        <v>5.7410714285714294E-2</v>
      </c>
      <c r="BM335" s="6">
        <f t="shared" si="53"/>
        <v>1.1642240788933023</v>
      </c>
      <c r="BN335" s="6">
        <f t="shared" si="54"/>
        <v>2.0240354206198607</v>
      </c>
      <c r="BO335" s="6">
        <v>4.1109969167523124</v>
      </c>
      <c r="BP335" s="6">
        <v>3.5714285714285716</v>
      </c>
      <c r="BQ335" s="6">
        <v>0.89480728522974606</v>
      </c>
      <c r="BR335" s="6">
        <v>43.839285714285715</v>
      </c>
      <c r="BS335" s="6">
        <v>0.38035714285714284</v>
      </c>
    </row>
    <row r="336" spans="1:71" x14ac:dyDescent="0.3">
      <c r="A336" s="1" t="s">
        <v>1092</v>
      </c>
      <c r="B336" s="1" t="s">
        <v>996</v>
      </c>
      <c r="C336" s="1" t="s">
        <v>1087</v>
      </c>
      <c r="D336" s="195">
        <v>181</v>
      </c>
      <c r="E336" s="195">
        <v>5</v>
      </c>
      <c r="F336" s="6">
        <v>73.66</v>
      </c>
      <c r="G336" s="6">
        <v>13.53</v>
      </c>
      <c r="I336" s="6"/>
      <c r="J336" s="6">
        <v>2.44</v>
      </c>
      <c r="K336" s="6">
        <v>0.04</v>
      </c>
      <c r="L336" s="6">
        <v>0.67</v>
      </c>
      <c r="M336" s="6">
        <v>2.62</v>
      </c>
      <c r="N336" s="6">
        <v>3.62</v>
      </c>
      <c r="O336" s="6">
        <v>3.24</v>
      </c>
      <c r="P336" s="6">
        <v>0.31</v>
      </c>
      <c r="Q336" s="6">
        <v>0.05</v>
      </c>
      <c r="R336" s="6">
        <v>2E-3</v>
      </c>
      <c r="S336" s="6" t="e">
        <f>F336+P336+G336+#REF!+K336+L336+M336+N336+O336+Q336+R336</f>
        <v>#REF!</v>
      </c>
      <c r="T336" s="6">
        <f t="shared" si="50"/>
        <v>3.6417910447761193</v>
      </c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O336" s="6"/>
      <c r="AP336" s="6"/>
      <c r="AQ336" s="6"/>
      <c r="AR336" s="6"/>
      <c r="AS336" s="6"/>
      <c r="AT336" s="6"/>
      <c r="AU336" s="6"/>
      <c r="AV336" s="6"/>
      <c r="AW336" s="6"/>
      <c r="AX336" s="199"/>
      <c r="AY336" s="199"/>
      <c r="AZ336" s="199"/>
      <c r="BA336" s="199"/>
      <c r="BB336" s="6">
        <f t="shared" si="51"/>
        <v>1858.4017744739526</v>
      </c>
      <c r="BC336" s="199"/>
      <c r="BD336" s="199"/>
      <c r="BE336" s="199"/>
      <c r="BF336" s="199"/>
      <c r="BG336" s="199"/>
      <c r="BH336" s="199"/>
      <c r="BI336" s="199"/>
      <c r="BJ336" s="199"/>
      <c r="BK336" s="199"/>
    </row>
    <row r="337" spans="1:71" x14ac:dyDescent="0.3">
      <c r="A337" s="1" t="s">
        <v>1091</v>
      </c>
      <c r="B337" s="1" t="s">
        <v>1090</v>
      </c>
      <c r="C337" s="1" t="s">
        <v>1087</v>
      </c>
      <c r="D337" s="195">
        <v>181</v>
      </c>
      <c r="E337" s="195">
        <v>9</v>
      </c>
      <c r="F337" s="6">
        <v>74.94</v>
      </c>
      <c r="G337" s="6">
        <v>13.24</v>
      </c>
      <c r="I337" s="6"/>
      <c r="J337" s="6">
        <v>2.2000000000000002</v>
      </c>
      <c r="K337" s="6">
        <v>0.04</v>
      </c>
      <c r="L337" s="6">
        <v>0.66</v>
      </c>
      <c r="M337" s="6">
        <v>1.78</v>
      </c>
      <c r="N337" s="6">
        <v>3.54</v>
      </c>
      <c r="O337" s="6">
        <v>3.7</v>
      </c>
      <c r="P337" s="6">
        <v>0.26</v>
      </c>
      <c r="Q337" s="6">
        <v>0.04</v>
      </c>
      <c r="R337" s="6">
        <v>7.0000000000000001E-3</v>
      </c>
      <c r="S337" s="6" t="e">
        <f>F337+P337+G337+#REF!+K337+L337+M337+N337+O337+Q337+R337</f>
        <v>#REF!</v>
      </c>
      <c r="T337" s="6">
        <f t="shared" si="50"/>
        <v>3.3333333333333335</v>
      </c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O337" s="6"/>
      <c r="AP337" s="6"/>
      <c r="AQ337" s="6"/>
      <c r="AR337" s="6"/>
      <c r="AS337" s="6"/>
      <c r="AT337" s="6"/>
      <c r="AU337" s="6"/>
      <c r="AV337" s="6"/>
      <c r="AW337" s="6"/>
      <c r="AX337" s="199"/>
      <c r="AY337" s="199"/>
      <c r="AZ337" s="199"/>
      <c r="BA337" s="199"/>
      <c r="BB337" s="6">
        <f t="shared" si="51"/>
        <v>1558.6595527846052</v>
      </c>
      <c r="BC337" s="199"/>
      <c r="BD337" s="199"/>
      <c r="BE337" s="199"/>
      <c r="BF337" s="199"/>
      <c r="BG337" s="199"/>
      <c r="BH337" s="199"/>
      <c r="BI337" s="199"/>
      <c r="BJ337" s="199"/>
      <c r="BK337" s="199"/>
    </row>
    <row r="338" spans="1:71" x14ac:dyDescent="0.3">
      <c r="A338" s="1" t="s">
        <v>1089</v>
      </c>
      <c r="B338" s="1" t="s">
        <v>848</v>
      </c>
      <c r="C338" s="1" t="s">
        <v>1087</v>
      </c>
      <c r="D338" s="195">
        <v>181</v>
      </c>
      <c r="E338" s="195">
        <v>5</v>
      </c>
      <c r="F338" s="6">
        <v>69.540000000000006</v>
      </c>
      <c r="G338" s="6">
        <v>17.37</v>
      </c>
      <c r="I338" s="6"/>
      <c r="J338" s="6">
        <v>2.89</v>
      </c>
      <c r="K338" s="6">
        <v>0.05</v>
      </c>
      <c r="L338" s="6">
        <v>0.66</v>
      </c>
      <c r="M338" s="6">
        <v>4.72</v>
      </c>
      <c r="N338" s="6">
        <v>4.7300000000000004</v>
      </c>
      <c r="O338" s="6">
        <v>0.86</v>
      </c>
      <c r="P338" s="6">
        <v>0.28999999999999998</v>
      </c>
      <c r="Q338" s="6">
        <v>0.12</v>
      </c>
      <c r="S338" s="6" t="e">
        <f>F338+P338+G338+#REF!+K338+L338+M338+N338+O338+Q338+R338</f>
        <v>#REF!</v>
      </c>
      <c r="T338" s="6">
        <f t="shared" si="50"/>
        <v>4.3787878787878789</v>
      </c>
      <c r="U338" s="2"/>
      <c r="AN338" s="2"/>
      <c r="AW338" s="6"/>
      <c r="AX338" s="199"/>
      <c r="AY338" s="199"/>
      <c r="AZ338" s="199"/>
      <c r="BA338" s="199"/>
      <c r="BB338" s="6">
        <f t="shared" si="51"/>
        <v>1738.5048857982135</v>
      </c>
      <c r="BC338" s="199"/>
      <c r="BD338" s="199"/>
      <c r="BE338" s="199"/>
      <c r="BF338" s="199"/>
      <c r="BG338" s="199"/>
      <c r="BH338" s="199"/>
      <c r="BI338" s="199"/>
      <c r="BJ338" s="199"/>
      <c r="BK338" s="199"/>
    </row>
    <row r="339" spans="1:71" x14ac:dyDescent="0.3">
      <c r="A339" s="1" t="s">
        <v>1088</v>
      </c>
      <c r="B339" s="1" t="s">
        <v>850</v>
      </c>
      <c r="C339" s="1" t="s">
        <v>1087</v>
      </c>
      <c r="D339" s="195">
        <v>181</v>
      </c>
      <c r="E339" s="195">
        <v>5</v>
      </c>
      <c r="F339" s="6">
        <v>65.900000000000006</v>
      </c>
      <c r="G339" s="6">
        <v>18.27</v>
      </c>
      <c r="I339" s="6"/>
      <c r="J339" s="6">
        <v>3.04</v>
      </c>
      <c r="K339" s="6">
        <v>7.0000000000000007E-2</v>
      </c>
      <c r="L339" s="6">
        <v>0.79</v>
      </c>
      <c r="M339" s="6">
        <v>5.25</v>
      </c>
      <c r="N339" s="6">
        <v>5.0599999999999996</v>
      </c>
      <c r="O339" s="6">
        <v>0.62</v>
      </c>
      <c r="P339" s="6">
        <v>0.37</v>
      </c>
      <c r="Q339" s="6">
        <v>0.13</v>
      </c>
      <c r="S339" s="6" t="e">
        <f>F339+P339+G339+#REF!+K339+L339+M339+N339+O339+Q339+R339</f>
        <v>#REF!</v>
      </c>
      <c r="T339" s="6">
        <f t="shared" si="50"/>
        <v>3.8481012658227849</v>
      </c>
      <c r="U339" s="2"/>
      <c r="AN339" s="2"/>
      <c r="AW339" s="6"/>
      <c r="AX339" s="199"/>
      <c r="AY339" s="199"/>
      <c r="AZ339" s="199"/>
      <c r="BA339" s="199"/>
      <c r="BB339" s="6">
        <f t="shared" si="51"/>
        <v>2218.0924405011688</v>
      </c>
      <c r="BC339" s="199"/>
      <c r="BD339" s="199"/>
      <c r="BE339" s="199"/>
      <c r="BF339" s="199"/>
      <c r="BG339" s="199"/>
      <c r="BH339" s="199"/>
      <c r="BI339" s="199"/>
      <c r="BJ339" s="199"/>
      <c r="BK339" s="199"/>
    </row>
    <row r="340" spans="1:71" x14ac:dyDescent="0.3">
      <c r="A340" s="201" t="s">
        <v>1086</v>
      </c>
      <c r="B340" s="200"/>
      <c r="F340" s="199"/>
      <c r="G340" s="199"/>
      <c r="I340" s="199"/>
      <c r="J340" s="199"/>
      <c r="K340" s="199"/>
      <c r="L340" s="199"/>
      <c r="M340" s="199"/>
      <c r="N340" s="199"/>
      <c r="O340" s="199"/>
      <c r="P340" s="199"/>
      <c r="Q340" s="199"/>
      <c r="R340" s="116"/>
      <c r="S340" s="6"/>
      <c r="T340" s="6"/>
      <c r="U340" s="199"/>
      <c r="V340" s="199"/>
      <c r="W340" s="199"/>
      <c r="X340" s="199"/>
      <c r="Y340" s="199"/>
      <c r="Z340" s="6"/>
      <c r="AA340" s="199"/>
      <c r="AB340" s="199"/>
      <c r="AC340" s="199"/>
      <c r="AD340" s="199"/>
      <c r="AE340" s="199"/>
      <c r="AF340" s="199"/>
      <c r="AG340" s="199"/>
      <c r="AH340" s="199"/>
      <c r="AI340" s="199"/>
      <c r="AJ340" s="199"/>
      <c r="AK340" s="199"/>
      <c r="AL340" s="199"/>
      <c r="AM340" s="199"/>
      <c r="AN340" s="199"/>
      <c r="AO340" s="199"/>
      <c r="AP340" s="199"/>
      <c r="AQ340" s="199"/>
      <c r="AR340" s="199"/>
      <c r="AS340" s="199"/>
      <c r="AT340" s="199"/>
      <c r="AU340" s="199"/>
      <c r="AV340" s="199"/>
      <c r="AW340" s="6"/>
      <c r="AX340" s="199"/>
      <c r="AY340" s="199"/>
      <c r="AZ340" s="199"/>
      <c r="BA340" s="199"/>
      <c r="BB340" s="6"/>
      <c r="BC340" s="199"/>
      <c r="BD340" s="199"/>
      <c r="BE340" s="199"/>
      <c r="BF340" s="199"/>
      <c r="BG340" s="199"/>
      <c r="BH340" s="199"/>
      <c r="BI340" s="199"/>
      <c r="BJ340" s="199"/>
      <c r="BK340" s="199"/>
    </row>
    <row r="341" spans="1:71" x14ac:dyDescent="0.3">
      <c r="A341" s="1" t="s">
        <v>1085</v>
      </c>
      <c r="B341" s="200" t="s">
        <v>996</v>
      </c>
      <c r="C341" s="1" t="s">
        <v>877</v>
      </c>
      <c r="D341" s="195" t="s">
        <v>876</v>
      </c>
      <c r="E341" s="195">
        <v>9.07</v>
      </c>
      <c r="F341" s="6">
        <v>66.64</v>
      </c>
      <c r="G341" s="6">
        <v>16.04</v>
      </c>
      <c r="I341" s="6"/>
      <c r="J341" s="6">
        <v>3.14</v>
      </c>
      <c r="K341" s="6">
        <v>0.08</v>
      </c>
      <c r="L341" s="6">
        <v>1.39</v>
      </c>
      <c r="M341" s="6">
        <v>3.41</v>
      </c>
      <c r="N341" s="6">
        <v>4.6900000000000004</v>
      </c>
      <c r="O341" s="6">
        <v>2.57</v>
      </c>
      <c r="P341" s="6">
        <v>0.51</v>
      </c>
      <c r="Q341" s="6">
        <v>0.19</v>
      </c>
      <c r="R341" s="6"/>
      <c r="S341" s="6" t="e">
        <f>F341+P341+G341+#REF!+K341+L341+M341+N341+O341+Q341+R341</f>
        <v>#REF!</v>
      </c>
      <c r="T341" s="6">
        <f t="shared" ref="T341:T404" si="55">J341/L341</f>
        <v>2.2589928057553958</v>
      </c>
      <c r="U341" s="6">
        <v>332</v>
      </c>
      <c r="V341" s="6"/>
      <c r="W341" s="6"/>
      <c r="X341" s="6">
        <v>40.9</v>
      </c>
      <c r="Y341" s="6">
        <v>8.26</v>
      </c>
      <c r="Z341" s="6">
        <v>11.3</v>
      </c>
      <c r="AA341" s="6">
        <v>1.63</v>
      </c>
      <c r="AB341" s="6">
        <v>1.96</v>
      </c>
      <c r="AC341" s="6">
        <v>1.88</v>
      </c>
      <c r="AD341" s="6">
        <v>1.05</v>
      </c>
      <c r="AE341" s="6">
        <v>0.91</v>
      </c>
      <c r="AF341" s="6">
        <v>14.4</v>
      </c>
      <c r="AG341" s="6">
        <v>2.35</v>
      </c>
      <c r="AH341" s="6">
        <v>4.1100000000000003</v>
      </c>
      <c r="AI341" s="6">
        <v>0.32</v>
      </c>
      <c r="AJ341" s="6">
        <v>22.3</v>
      </c>
      <c r="AK341" s="6"/>
      <c r="AL341" s="6">
        <v>0.19</v>
      </c>
      <c r="AM341" s="6"/>
      <c r="AN341" s="6">
        <v>9.14</v>
      </c>
      <c r="AO341" s="6">
        <v>16.100000000000001</v>
      </c>
      <c r="AP341" s="6">
        <v>9.1</v>
      </c>
      <c r="AQ341" s="6">
        <v>4.68</v>
      </c>
      <c r="AR341" s="6">
        <v>4.29</v>
      </c>
      <c r="AS341" s="6">
        <v>64.8</v>
      </c>
      <c r="AT341" s="6"/>
      <c r="AU341" s="6"/>
      <c r="AV341" s="6">
        <v>3.08</v>
      </c>
      <c r="AW341" s="6"/>
      <c r="AX341" s="6">
        <v>446</v>
      </c>
      <c r="AY341" s="6">
        <v>0.5</v>
      </c>
      <c r="AZ341" s="6">
        <v>0.28999999999999998</v>
      </c>
      <c r="BA341" s="6">
        <v>5.24</v>
      </c>
      <c r="BB341" s="6">
        <f t="shared" ref="BB341:BB404" si="56">SUM((P341/1.6681)*10000)</f>
        <v>3057.3706612313413</v>
      </c>
      <c r="BC341" s="6"/>
      <c r="BD341" s="6">
        <v>0.18</v>
      </c>
      <c r="BE341" s="6">
        <v>1.44</v>
      </c>
      <c r="BF341" s="6">
        <v>51.3</v>
      </c>
      <c r="BG341" s="6"/>
      <c r="BH341" s="6">
        <v>9.7899999999999991</v>
      </c>
      <c r="BI341" s="6">
        <v>1.1599999999999999</v>
      </c>
      <c r="BJ341" s="6">
        <v>40.700000000000003</v>
      </c>
      <c r="BK341" s="6">
        <v>187</v>
      </c>
      <c r="BL341" s="6">
        <f>BA341/AJ341</f>
        <v>0.23497757847533632</v>
      </c>
      <c r="BM341" s="6">
        <f>AC341/BI341/1.49</f>
        <v>1.087711177968063</v>
      </c>
      <c r="BN341" s="6">
        <f>AJ341/AV341/1.55</f>
        <v>4.6711353162966063</v>
      </c>
      <c r="BO341" s="6">
        <v>13.830315058298192</v>
      </c>
      <c r="BP341" s="6">
        <v>9.7940613026819925</v>
      </c>
      <c r="BQ341" s="6">
        <v>1.0316531646922875</v>
      </c>
      <c r="BR341" s="6">
        <v>14.887892376681615</v>
      </c>
      <c r="BS341" s="6">
        <v>0.40986547085201797</v>
      </c>
    </row>
    <row r="342" spans="1:71" x14ac:dyDescent="0.3">
      <c r="A342" s="1" t="s">
        <v>1084</v>
      </c>
      <c r="B342" s="200" t="s">
        <v>563</v>
      </c>
      <c r="C342" s="1" t="s">
        <v>877</v>
      </c>
      <c r="D342" s="195" t="s">
        <v>876</v>
      </c>
      <c r="E342" s="195">
        <v>9.09</v>
      </c>
      <c r="F342" s="6">
        <v>49.79</v>
      </c>
      <c r="G342" s="6">
        <v>19.16</v>
      </c>
      <c r="I342" s="6"/>
      <c r="J342" s="6">
        <v>8.89</v>
      </c>
      <c r="K342" s="6">
        <v>0.15</v>
      </c>
      <c r="L342" s="6">
        <v>5.77</v>
      </c>
      <c r="M342" s="6">
        <v>10.45</v>
      </c>
      <c r="N342" s="6">
        <v>2.97</v>
      </c>
      <c r="O342" s="6">
        <v>0.74</v>
      </c>
      <c r="P342" s="6">
        <v>1.1299999999999999</v>
      </c>
      <c r="Q342" s="6">
        <v>0.17</v>
      </c>
      <c r="R342" s="6"/>
      <c r="S342" s="6" t="e">
        <f>F342+P342+G342+#REF!+K342+L342+M342+N342+O342+Q342+R342</f>
        <v>#REF!</v>
      </c>
      <c r="T342" s="6">
        <f t="shared" si="55"/>
        <v>1.5407279029462742</v>
      </c>
      <c r="U342" s="6">
        <v>113</v>
      </c>
      <c r="V342" s="6"/>
      <c r="W342" s="6"/>
      <c r="X342" s="6">
        <v>15.6</v>
      </c>
      <c r="Y342" s="6">
        <v>26</v>
      </c>
      <c r="Z342" s="6">
        <v>45.4</v>
      </c>
      <c r="AA342" s="6">
        <v>0.67</v>
      </c>
      <c r="AB342" s="6">
        <v>42.1</v>
      </c>
      <c r="AC342" s="6">
        <v>3.79</v>
      </c>
      <c r="AD342" s="6">
        <v>1.62</v>
      </c>
      <c r="AE342" s="6">
        <v>1.1399999999999999</v>
      </c>
      <c r="AF342" s="6">
        <v>12.9</v>
      </c>
      <c r="AG342" s="6">
        <v>3.75</v>
      </c>
      <c r="AH342" s="6">
        <v>1.97</v>
      </c>
      <c r="AI342" s="6">
        <v>0.87</v>
      </c>
      <c r="AJ342" s="6">
        <v>6.48</v>
      </c>
      <c r="AK342" s="6"/>
      <c r="AL342" s="6">
        <v>0.37</v>
      </c>
      <c r="AM342" s="6"/>
      <c r="AN342" s="6">
        <v>2.06</v>
      </c>
      <c r="AO342" s="6">
        <v>10.7</v>
      </c>
      <c r="AP342" s="6">
        <v>24.8</v>
      </c>
      <c r="AQ342" s="6">
        <v>1.0900000000000001</v>
      </c>
      <c r="AR342" s="6">
        <v>2.2599999999999998</v>
      </c>
      <c r="AS342" s="6">
        <v>13.4</v>
      </c>
      <c r="AT342" s="6"/>
      <c r="AU342" s="6"/>
      <c r="AV342" s="6">
        <v>3.3</v>
      </c>
      <c r="AW342" s="6"/>
      <c r="AX342" s="6">
        <v>401</v>
      </c>
      <c r="AY342" s="6">
        <v>0.27</v>
      </c>
      <c r="AZ342" s="6">
        <v>0.59</v>
      </c>
      <c r="BA342" s="6">
        <v>1.7</v>
      </c>
      <c r="BB342" s="6">
        <f t="shared" si="56"/>
        <v>6774.1742101792461</v>
      </c>
      <c r="BC342" s="6"/>
      <c r="BD342" s="6">
        <v>0.37</v>
      </c>
      <c r="BE342" s="6">
        <v>0.44</v>
      </c>
      <c r="BF342" s="6">
        <v>290</v>
      </c>
      <c r="BG342" s="6"/>
      <c r="BH342" s="6">
        <v>16.5</v>
      </c>
      <c r="BI342" s="6">
        <v>2.4700000000000002</v>
      </c>
      <c r="BJ342" s="6">
        <v>48.7</v>
      </c>
      <c r="BK342" s="6">
        <v>57.5</v>
      </c>
      <c r="BL342" s="6">
        <f>BA342/AJ342</f>
        <v>0.26234567901234568</v>
      </c>
      <c r="BM342" s="6">
        <f>AC342/BI342/1.49</f>
        <v>1.0298073526614677</v>
      </c>
      <c r="BN342" s="6">
        <f>AJ342/AV342/1.55</f>
        <v>1.2668621700879767</v>
      </c>
      <c r="BO342" s="6">
        <v>1.8873969650190778</v>
      </c>
      <c r="BP342" s="6">
        <v>1.7543859649122804</v>
      </c>
      <c r="BQ342" s="6">
        <v>0.98840255495383267</v>
      </c>
      <c r="BR342" s="6">
        <v>17.438271604938272</v>
      </c>
      <c r="BS342" s="6">
        <v>0.3179012345679012</v>
      </c>
    </row>
    <row r="343" spans="1:71" x14ac:dyDescent="0.3">
      <c r="A343" s="1" t="s">
        <v>1083</v>
      </c>
      <c r="B343" s="200" t="s">
        <v>154</v>
      </c>
      <c r="C343" s="1" t="s">
        <v>877</v>
      </c>
      <c r="D343" s="195" t="s">
        <v>876</v>
      </c>
      <c r="E343" s="195">
        <v>9.19</v>
      </c>
      <c r="F343" s="6">
        <v>75.52</v>
      </c>
      <c r="G343" s="6">
        <v>13.24</v>
      </c>
      <c r="I343" s="6"/>
      <c r="J343" s="6">
        <v>0.75</v>
      </c>
      <c r="K343" s="6">
        <v>0.08</v>
      </c>
      <c r="L343" s="6">
        <v>0.16</v>
      </c>
      <c r="M343" s="6">
        <v>0.82</v>
      </c>
      <c r="N343" s="6">
        <v>4.0999999999999996</v>
      </c>
      <c r="O343" s="6">
        <v>4.1399999999999997</v>
      </c>
      <c r="P343" s="6">
        <v>0.12</v>
      </c>
      <c r="Q343" s="6">
        <v>0.05</v>
      </c>
      <c r="R343" s="6"/>
      <c r="S343" s="6" t="e">
        <f>F343+P343+G343+#REF!+K343+L343+M343+N343+O343+Q343+R343</f>
        <v>#REF!</v>
      </c>
      <c r="T343" s="6">
        <f t="shared" si="55"/>
        <v>4.6875</v>
      </c>
      <c r="U343" s="6">
        <v>481</v>
      </c>
      <c r="V343" s="6"/>
      <c r="W343" s="6"/>
      <c r="X343" s="6">
        <v>25.4</v>
      </c>
      <c r="Y343" s="6">
        <v>3.2</v>
      </c>
      <c r="Z343" s="6">
        <v>3.7</v>
      </c>
      <c r="AA343" s="6"/>
      <c r="AB343" s="6">
        <v>1.7</v>
      </c>
      <c r="AC343" s="6"/>
      <c r="AD343" s="6"/>
      <c r="AE343" s="6"/>
      <c r="AF343" s="6">
        <v>13</v>
      </c>
      <c r="AG343" s="6"/>
      <c r="AH343" s="6"/>
      <c r="AI343" s="6"/>
      <c r="AJ343" s="6">
        <v>14.5</v>
      </c>
      <c r="AK343" s="6"/>
      <c r="AL343" s="6"/>
      <c r="AM343" s="6"/>
      <c r="AN343" s="6">
        <v>6.3</v>
      </c>
      <c r="AO343" s="6">
        <v>4.8</v>
      </c>
      <c r="AP343" s="6">
        <v>3</v>
      </c>
      <c r="AQ343" s="6">
        <v>9.9</v>
      </c>
      <c r="AR343" s="6"/>
      <c r="AS343" s="6">
        <v>96.8</v>
      </c>
      <c r="AT343" s="6"/>
      <c r="AU343" s="6"/>
      <c r="AV343" s="6"/>
      <c r="AW343" s="6"/>
      <c r="AX343" s="6">
        <v>92.8</v>
      </c>
      <c r="AY343" s="6"/>
      <c r="AZ343" s="6"/>
      <c r="BA343" s="6">
        <v>5.3</v>
      </c>
      <c r="BB343" s="6">
        <f t="shared" si="56"/>
        <v>719.38133205443319</v>
      </c>
      <c r="BC343" s="6"/>
      <c r="BD343" s="6"/>
      <c r="BE343" s="6"/>
      <c r="BF343" s="6">
        <v>8.4</v>
      </c>
      <c r="BG343" s="6"/>
      <c r="BH343" s="6">
        <v>20.399999999999999</v>
      </c>
      <c r="BI343" s="6"/>
      <c r="BJ343" s="6">
        <v>12.2</v>
      </c>
      <c r="BK343" s="6">
        <v>64.3</v>
      </c>
      <c r="BL343" s="6">
        <f>BA343/AJ343</f>
        <v>0.36551724137931035</v>
      </c>
      <c r="BR343" s="6">
        <v>33.172413793103445</v>
      </c>
      <c r="BS343" s="6">
        <v>0.43448275862068964</v>
      </c>
    </row>
    <row r="344" spans="1:71" x14ac:dyDescent="0.3">
      <c r="A344" s="1" t="s">
        <v>1082</v>
      </c>
      <c r="B344" s="200" t="s">
        <v>848</v>
      </c>
      <c r="C344" s="1" t="s">
        <v>877</v>
      </c>
      <c r="D344" s="195" t="s">
        <v>876</v>
      </c>
      <c r="E344" s="195">
        <v>9.49</v>
      </c>
      <c r="F344" s="6">
        <v>65.64</v>
      </c>
      <c r="G344" s="6">
        <v>15.4</v>
      </c>
      <c r="I344" s="6"/>
      <c r="J344" s="6">
        <v>3.55</v>
      </c>
      <c r="K344" s="6">
        <v>7.0000000000000007E-2</v>
      </c>
      <c r="L344" s="6">
        <v>2.39</v>
      </c>
      <c r="M344" s="6">
        <v>4.46</v>
      </c>
      <c r="N344" s="6">
        <v>3.97</v>
      </c>
      <c r="O344" s="6">
        <v>2.13</v>
      </c>
      <c r="P344" s="6">
        <v>0.5</v>
      </c>
      <c r="Q344" s="6">
        <v>0.17</v>
      </c>
      <c r="R344" s="6"/>
      <c r="S344" s="6" t="e">
        <f>F344+P344+G344+#REF!+K344+L344+M344+N344+O344+Q344+R344</f>
        <v>#REF!</v>
      </c>
      <c r="T344" s="6">
        <f t="shared" si="55"/>
        <v>1.4853556485355648</v>
      </c>
      <c r="U344" s="6">
        <v>316</v>
      </c>
      <c r="V344" s="6"/>
      <c r="W344" s="6"/>
      <c r="X344" s="6">
        <v>32.700000000000003</v>
      </c>
      <c r="Y344" s="6">
        <v>13.8</v>
      </c>
      <c r="Z344" s="6">
        <v>64.3</v>
      </c>
      <c r="AA344" s="6"/>
      <c r="AB344" s="6">
        <v>6.4</v>
      </c>
      <c r="AC344" s="6"/>
      <c r="AD344" s="6"/>
      <c r="AE344" s="6"/>
      <c r="AF344" s="6"/>
      <c r="AG344" s="6"/>
      <c r="AH344" s="6"/>
      <c r="AI344" s="6"/>
      <c r="AJ344" s="6">
        <v>15.6</v>
      </c>
      <c r="AK344" s="6"/>
      <c r="AL344" s="6"/>
      <c r="AM344" s="6"/>
      <c r="AN344" s="6">
        <v>2.1</v>
      </c>
      <c r="AO344" s="6"/>
      <c r="AP344" s="6">
        <v>34.200000000000003</v>
      </c>
      <c r="AQ344" s="6">
        <v>2.6</v>
      </c>
      <c r="AR344" s="6"/>
      <c r="AS344" s="6">
        <v>63.4</v>
      </c>
      <c r="AT344" s="6"/>
      <c r="AU344" s="6"/>
      <c r="AV344" s="6"/>
      <c r="AW344" s="6"/>
      <c r="AX344" s="6">
        <v>488</v>
      </c>
      <c r="AY344" s="6"/>
      <c r="AZ344" s="6"/>
      <c r="BA344" s="6"/>
      <c r="BB344" s="6">
        <f t="shared" si="56"/>
        <v>2997.4222168934716</v>
      </c>
      <c r="BC344" s="6"/>
      <c r="BD344" s="6"/>
      <c r="BE344" s="6"/>
      <c r="BF344" s="6">
        <v>80.8</v>
      </c>
      <c r="BG344" s="6"/>
      <c r="BH344" s="6">
        <v>8.9</v>
      </c>
      <c r="BI344" s="6"/>
      <c r="BJ344" s="6">
        <v>40.5</v>
      </c>
      <c r="BK344" s="6">
        <v>121</v>
      </c>
      <c r="BR344" s="6">
        <v>20.256410256410255</v>
      </c>
      <c r="BS344" s="6">
        <v>0.13461538461538464</v>
      </c>
    </row>
    <row r="345" spans="1:71" x14ac:dyDescent="0.3">
      <c r="A345" s="1" t="s">
        <v>1081</v>
      </c>
      <c r="B345" s="200" t="s">
        <v>996</v>
      </c>
      <c r="C345" s="1" t="s">
        <v>877</v>
      </c>
      <c r="D345" s="195" t="s">
        <v>876</v>
      </c>
      <c r="E345" s="195">
        <v>9.49</v>
      </c>
      <c r="F345" s="6">
        <v>66.25</v>
      </c>
      <c r="G345" s="6">
        <v>15.56</v>
      </c>
      <c r="I345" s="6"/>
      <c r="J345" s="6">
        <v>3.15</v>
      </c>
      <c r="K345" s="6">
        <v>0.06</v>
      </c>
      <c r="L345" s="6">
        <v>2.12</v>
      </c>
      <c r="M345" s="6">
        <v>4.1500000000000004</v>
      </c>
      <c r="N345" s="6">
        <v>4.2699999999999996</v>
      </c>
      <c r="O345" s="6">
        <v>2.2000000000000002</v>
      </c>
      <c r="P345" s="6">
        <v>0.43</v>
      </c>
      <c r="Q345" s="6">
        <v>0.15</v>
      </c>
      <c r="R345" s="6"/>
      <c r="S345" s="6" t="e">
        <f>F345+P345+G345+#REF!+K345+L345+M345+N345+O345+Q345+R345</f>
        <v>#REF!</v>
      </c>
      <c r="T345" s="6">
        <f t="shared" si="55"/>
        <v>1.4858490566037734</v>
      </c>
      <c r="U345" s="6">
        <v>265</v>
      </c>
      <c r="V345" s="6"/>
      <c r="W345" s="6"/>
      <c r="X345" s="6">
        <v>29.8</v>
      </c>
      <c r="Y345" s="6">
        <v>9.89</v>
      </c>
      <c r="Z345" s="6">
        <v>57.3</v>
      </c>
      <c r="AA345" s="6">
        <v>1.07</v>
      </c>
      <c r="AB345" s="6">
        <v>3.68</v>
      </c>
      <c r="AC345" s="6">
        <v>1.2</v>
      </c>
      <c r="AD345" s="6">
        <v>0.66</v>
      </c>
      <c r="AE345" s="6">
        <v>0.45</v>
      </c>
      <c r="AF345" s="6">
        <v>12</v>
      </c>
      <c r="AG345" s="6">
        <v>1.6</v>
      </c>
      <c r="AH345" s="6">
        <v>2.19</v>
      </c>
      <c r="AI345" s="6">
        <v>0.16</v>
      </c>
      <c r="AJ345" s="6">
        <v>14.2</v>
      </c>
      <c r="AK345" s="6"/>
      <c r="AL345" s="6">
        <v>0.05</v>
      </c>
      <c r="AM345" s="6"/>
      <c r="AN345" s="6">
        <v>2.5</v>
      </c>
      <c r="AO345" s="6">
        <v>9.9</v>
      </c>
      <c r="AP345" s="6">
        <v>31.1</v>
      </c>
      <c r="AQ345" s="6">
        <v>5.9</v>
      </c>
      <c r="AR345" s="6">
        <v>2.5099999999999998</v>
      </c>
      <c r="AS345" s="6">
        <v>43.5</v>
      </c>
      <c r="AT345" s="6"/>
      <c r="AU345" s="6"/>
      <c r="AV345" s="6">
        <v>1.77</v>
      </c>
      <c r="AW345" s="6"/>
      <c r="AX345" s="6">
        <v>413</v>
      </c>
      <c r="AY345" s="6">
        <v>0.19</v>
      </c>
      <c r="AZ345" s="6">
        <v>0.17</v>
      </c>
      <c r="BA345" s="6">
        <v>4.76</v>
      </c>
      <c r="BB345" s="6">
        <f t="shared" si="56"/>
        <v>2577.7831065283858</v>
      </c>
      <c r="BC345" s="6"/>
      <c r="BD345" s="6">
        <v>0.06</v>
      </c>
      <c r="BE345" s="6">
        <v>0.94</v>
      </c>
      <c r="BF345" s="6">
        <v>69</v>
      </c>
      <c r="BG345" s="6"/>
      <c r="BH345" s="6">
        <v>6.18</v>
      </c>
      <c r="BI345" s="6">
        <v>0.56999999999999995</v>
      </c>
      <c r="BJ345" s="6">
        <v>37.5</v>
      </c>
      <c r="BK345" s="6">
        <v>107</v>
      </c>
      <c r="BL345" s="6">
        <f>BA345/AJ345</f>
        <v>0.3352112676056338</v>
      </c>
      <c r="BM345" s="6">
        <f>AC345/BI345/1.49</f>
        <v>1.412928293889085</v>
      </c>
      <c r="BN345" s="6">
        <f>AJ345/AV345/1.55</f>
        <v>5.1758702387461266</v>
      </c>
      <c r="BO345" s="6">
        <v>17.922504101981573</v>
      </c>
      <c r="BP345" s="6">
        <v>14.522417153996104</v>
      </c>
      <c r="BQ345" s="6">
        <v>0.81558175363141205</v>
      </c>
      <c r="BR345" s="6">
        <v>18.661971830985916</v>
      </c>
      <c r="BS345" s="6">
        <v>0.17605633802816903</v>
      </c>
    </row>
    <row r="346" spans="1:71" x14ac:dyDescent="0.3">
      <c r="A346" s="1" t="s">
        <v>1080</v>
      </c>
      <c r="B346" s="200" t="s">
        <v>924</v>
      </c>
      <c r="C346" s="1" t="s">
        <v>877</v>
      </c>
      <c r="D346" s="195" t="s">
        <v>876</v>
      </c>
      <c r="E346" s="195">
        <v>9.73</v>
      </c>
      <c r="F346" s="6">
        <v>59.73</v>
      </c>
      <c r="G346" s="6">
        <v>16.420000000000002</v>
      </c>
      <c r="I346" s="6"/>
      <c r="J346" s="6">
        <v>5.53</v>
      </c>
      <c r="K346" s="6">
        <v>0.1</v>
      </c>
      <c r="L346" s="6">
        <v>3.94</v>
      </c>
      <c r="M346" s="6">
        <v>6.43</v>
      </c>
      <c r="N346" s="6">
        <v>3.93</v>
      </c>
      <c r="O346" s="6">
        <v>1.39</v>
      </c>
      <c r="P346" s="6">
        <v>0.76</v>
      </c>
      <c r="Q346" s="6">
        <v>0.23</v>
      </c>
      <c r="R346" s="6"/>
      <c r="S346" s="6" t="e">
        <f>F346+P346+G346+#REF!+K346+L346+M346+N346+O346+Q346+R346</f>
        <v>#REF!</v>
      </c>
      <c r="T346" s="6">
        <f t="shared" si="55"/>
        <v>1.4035532994923858</v>
      </c>
      <c r="U346" s="6">
        <v>257</v>
      </c>
      <c r="V346" s="6"/>
      <c r="W346" s="6"/>
      <c r="X346" s="6">
        <v>31.8</v>
      </c>
      <c r="Y346" s="6">
        <v>20.6</v>
      </c>
      <c r="Z346" s="6">
        <v>115</v>
      </c>
      <c r="AA346" s="6">
        <v>1.17</v>
      </c>
      <c r="AB346" s="6">
        <v>45.5</v>
      </c>
      <c r="AC346" s="6">
        <v>2.16</v>
      </c>
      <c r="AD346" s="6">
        <v>0.94</v>
      </c>
      <c r="AE346" s="6">
        <v>1.05</v>
      </c>
      <c r="AF346" s="6">
        <v>16</v>
      </c>
      <c r="AG346" s="6">
        <v>2.75</v>
      </c>
      <c r="AH346" s="6">
        <v>3.02</v>
      </c>
      <c r="AI346" s="6">
        <v>0.39</v>
      </c>
      <c r="AJ346" s="6">
        <v>15.5</v>
      </c>
      <c r="AK346" s="6"/>
      <c r="AL346" s="6">
        <v>0.18</v>
      </c>
      <c r="AM346" s="6"/>
      <c r="AN346" s="6">
        <v>4.3600000000000003</v>
      </c>
      <c r="AO346" s="6">
        <v>15.3</v>
      </c>
      <c r="AP346" s="6">
        <v>47.8</v>
      </c>
      <c r="AQ346" s="6">
        <v>2.95</v>
      </c>
      <c r="AR346" s="6">
        <v>3.68</v>
      </c>
      <c r="AS346" s="6">
        <v>36.9</v>
      </c>
      <c r="AT346" s="6"/>
      <c r="AU346" s="6"/>
      <c r="AV346" s="6">
        <v>3.43</v>
      </c>
      <c r="AW346" s="6"/>
      <c r="AX346" s="6">
        <v>583</v>
      </c>
      <c r="AY346" s="6">
        <v>0.3</v>
      </c>
      <c r="AZ346" s="6">
        <v>0.37</v>
      </c>
      <c r="BA346" s="6">
        <v>3.69</v>
      </c>
      <c r="BB346" s="6">
        <f t="shared" si="56"/>
        <v>4556.0817696780769</v>
      </c>
      <c r="BC346" s="6"/>
      <c r="BD346" s="6">
        <v>0.19</v>
      </c>
      <c r="BE346" s="6">
        <v>0.93</v>
      </c>
      <c r="BF346" s="6">
        <v>138</v>
      </c>
      <c r="BG346" s="6"/>
      <c r="BH346" s="6">
        <v>11.2</v>
      </c>
      <c r="BI346" s="6">
        <v>1.3</v>
      </c>
      <c r="BJ346" s="6">
        <v>51.7</v>
      </c>
      <c r="BK346" s="6">
        <v>104</v>
      </c>
      <c r="BL346" s="6">
        <f>BA346/AJ346</f>
        <v>0.23806451612903226</v>
      </c>
      <c r="BM346" s="6">
        <f>AC346/BI346/1.49</f>
        <v>1.1151264842540012</v>
      </c>
      <c r="BN346" s="6">
        <f>AJ346/AV346/1.55</f>
        <v>2.9154518950437316</v>
      </c>
      <c r="BO346" s="6">
        <v>8.5777531820697295</v>
      </c>
      <c r="BP346" s="6">
        <v>6.7948717948717938</v>
      </c>
      <c r="BQ346" s="6">
        <v>1.0427435303146368</v>
      </c>
      <c r="BR346" s="6">
        <v>16.580645161290324</v>
      </c>
      <c r="BS346" s="6">
        <v>0.28129032258064518</v>
      </c>
    </row>
    <row r="347" spans="1:71" x14ac:dyDescent="0.3">
      <c r="A347" s="1" t="s">
        <v>1079</v>
      </c>
      <c r="B347" s="200" t="s">
        <v>924</v>
      </c>
      <c r="C347" s="1" t="s">
        <v>877</v>
      </c>
      <c r="D347" s="195" t="s">
        <v>876</v>
      </c>
      <c r="E347" s="195">
        <v>10.3</v>
      </c>
      <c r="F347" s="6">
        <v>59.28</v>
      </c>
      <c r="G347" s="6">
        <v>16.13</v>
      </c>
      <c r="I347" s="6"/>
      <c r="J347" s="6">
        <v>6.59</v>
      </c>
      <c r="K347" s="6">
        <v>0.11</v>
      </c>
      <c r="L347" s="6">
        <v>2.66</v>
      </c>
      <c r="M347" s="6">
        <v>5.32</v>
      </c>
      <c r="N347" s="6">
        <v>3.82</v>
      </c>
      <c r="O347" s="6">
        <v>3.04</v>
      </c>
      <c r="P347" s="6">
        <v>1.17</v>
      </c>
      <c r="Q347" s="6">
        <v>0.32</v>
      </c>
      <c r="R347" s="6"/>
      <c r="S347" s="6" t="e">
        <f>F347+P347+G347+#REF!+K347+L347+M347+N347+O347+Q347+R347</f>
        <v>#REF!</v>
      </c>
      <c r="T347" s="6">
        <f t="shared" si="55"/>
        <v>2.477443609022556</v>
      </c>
      <c r="U347" s="6">
        <v>243</v>
      </c>
      <c r="V347" s="6"/>
      <c r="W347" s="6"/>
      <c r="X347" s="6">
        <v>74.7</v>
      </c>
      <c r="Y347" s="6">
        <v>19.600000000000001</v>
      </c>
      <c r="Z347" s="6">
        <v>32.200000000000003</v>
      </c>
      <c r="AA347" s="6"/>
      <c r="AB347" s="6">
        <v>62.4</v>
      </c>
      <c r="AC347" s="6"/>
      <c r="AD347" s="6"/>
      <c r="AE347" s="6"/>
      <c r="AF347" s="6"/>
      <c r="AG347" s="6"/>
      <c r="AH347" s="6"/>
      <c r="AI347" s="6"/>
      <c r="AJ347" s="6">
        <v>35.299999999999997</v>
      </c>
      <c r="AK347" s="6"/>
      <c r="AL347" s="6"/>
      <c r="AM347" s="6"/>
      <c r="AN347" s="6">
        <v>14</v>
      </c>
      <c r="AO347" s="6"/>
      <c r="AP347" s="6">
        <v>26.5</v>
      </c>
      <c r="AQ347" s="6">
        <v>13.2</v>
      </c>
      <c r="AR347" s="6"/>
      <c r="AS347" s="6">
        <v>113</v>
      </c>
      <c r="AT347" s="6"/>
      <c r="AU347" s="6"/>
      <c r="AV347" s="6"/>
      <c r="AW347" s="6"/>
      <c r="AX347" s="6">
        <v>303</v>
      </c>
      <c r="AY347" s="6"/>
      <c r="AZ347" s="6"/>
      <c r="BA347" s="6"/>
      <c r="BB347" s="6">
        <f t="shared" si="56"/>
        <v>7013.9679875307238</v>
      </c>
      <c r="BC347" s="6"/>
      <c r="BD347" s="6"/>
      <c r="BE347" s="6"/>
      <c r="BF347" s="6">
        <v>139</v>
      </c>
      <c r="BG347" s="6"/>
      <c r="BH347" s="6">
        <v>41.5</v>
      </c>
      <c r="BI347" s="6"/>
      <c r="BJ347" s="6">
        <v>75.3</v>
      </c>
      <c r="BK347" s="6">
        <v>252</v>
      </c>
      <c r="BR347" s="6">
        <v>6.8838526912181308</v>
      </c>
      <c r="BS347" s="6">
        <v>0.39660056657223797</v>
      </c>
    </row>
    <row r="348" spans="1:71" x14ac:dyDescent="0.3">
      <c r="A348" s="1" t="s">
        <v>1078</v>
      </c>
      <c r="B348" s="200" t="s">
        <v>924</v>
      </c>
      <c r="C348" s="1" t="s">
        <v>877</v>
      </c>
      <c r="D348" s="195" t="s">
        <v>876</v>
      </c>
      <c r="E348" s="195">
        <v>10.3</v>
      </c>
      <c r="F348" s="6">
        <v>58.88</v>
      </c>
      <c r="G348" s="6">
        <v>16.059999999999999</v>
      </c>
      <c r="I348" s="6"/>
      <c r="J348" s="6">
        <v>6.59</v>
      </c>
      <c r="K348" s="6">
        <v>0.12</v>
      </c>
      <c r="L348" s="6">
        <v>2.86</v>
      </c>
      <c r="M348" s="6">
        <v>5.59</v>
      </c>
      <c r="N348" s="6">
        <v>3.83</v>
      </c>
      <c r="O348" s="6">
        <v>2.92</v>
      </c>
      <c r="P348" s="6">
        <v>1.25</v>
      </c>
      <c r="Q348" s="6">
        <v>0.32</v>
      </c>
      <c r="R348" s="6"/>
      <c r="S348" s="6" t="e">
        <f>F348+P348+G348+#REF!+K348+L348+M348+N348+O348+Q348+R348</f>
        <v>#REF!</v>
      </c>
      <c r="T348" s="6">
        <f t="shared" si="55"/>
        <v>2.3041958041958042</v>
      </c>
      <c r="U348" s="6">
        <v>231</v>
      </c>
      <c r="V348" s="6"/>
      <c r="W348" s="6"/>
      <c r="X348" s="6">
        <v>76.099999999999994</v>
      </c>
      <c r="Y348" s="6">
        <v>17.3</v>
      </c>
      <c r="Z348" s="6">
        <v>39.1</v>
      </c>
      <c r="AA348" s="6">
        <v>5.05</v>
      </c>
      <c r="AB348" s="6">
        <v>46.4</v>
      </c>
      <c r="AC348" s="6">
        <v>5.95</v>
      </c>
      <c r="AD348" s="6">
        <v>3.44</v>
      </c>
      <c r="AE348" s="6">
        <v>1.25</v>
      </c>
      <c r="AF348" s="6">
        <v>14.2</v>
      </c>
      <c r="AG348" s="6">
        <v>6.09</v>
      </c>
      <c r="AH348" s="6">
        <v>9.94</v>
      </c>
      <c r="AI348" s="6">
        <v>1.0900000000000001</v>
      </c>
      <c r="AJ348" s="6">
        <v>30.8</v>
      </c>
      <c r="AK348" s="6"/>
      <c r="AL348" s="6">
        <v>0.51</v>
      </c>
      <c r="AM348" s="6"/>
      <c r="AN348" s="6">
        <v>14.6</v>
      </c>
      <c r="AO348" s="6">
        <v>28.3</v>
      </c>
      <c r="AP348" s="6">
        <v>28.7</v>
      </c>
      <c r="AQ348" s="6">
        <v>13.1</v>
      </c>
      <c r="AR348" s="6">
        <v>6.86</v>
      </c>
      <c r="AS348" s="6">
        <v>86.7</v>
      </c>
      <c r="AT348" s="6"/>
      <c r="AU348" s="6"/>
      <c r="AV348" s="6">
        <v>6.21</v>
      </c>
      <c r="AW348" s="6"/>
      <c r="AX348" s="6">
        <v>275</v>
      </c>
      <c r="AY348" s="6">
        <v>0.56999999999999995</v>
      </c>
      <c r="AZ348" s="6">
        <v>0.9</v>
      </c>
      <c r="BA348" s="6">
        <v>10.1</v>
      </c>
      <c r="BB348" s="6">
        <f t="shared" si="56"/>
        <v>7493.5555422336793</v>
      </c>
      <c r="BC348" s="6"/>
      <c r="BD348" s="6">
        <v>0.48</v>
      </c>
      <c r="BE348" s="6">
        <v>2.11</v>
      </c>
      <c r="BF348" s="6">
        <v>136</v>
      </c>
      <c r="BG348" s="6"/>
      <c r="BH348" s="6">
        <v>32.1</v>
      </c>
      <c r="BI348" s="6">
        <v>3.45</v>
      </c>
      <c r="BJ348" s="6">
        <v>74.400000000000006</v>
      </c>
      <c r="BK348" s="6">
        <v>513</v>
      </c>
      <c r="BL348" s="6">
        <f t="shared" ref="BL348:BL354" si="57">BA348/AJ348</f>
        <v>0.32792207792207789</v>
      </c>
      <c r="BM348" s="6">
        <f t="shared" ref="BM348:BM354" si="58">AC348/BI348/1.49</f>
        <v>1.1574749537982685</v>
      </c>
      <c r="BN348" s="6">
        <f t="shared" ref="BN348:BN354" si="59">AJ348/AV348/1.55</f>
        <v>3.1998337748688379</v>
      </c>
      <c r="BO348" s="6">
        <v>6.4226879366072369</v>
      </c>
      <c r="BP348" s="6">
        <v>6.1272141706924304</v>
      </c>
      <c r="BQ348" s="6">
        <v>0.61995073385135313</v>
      </c>
      <c r="BR348" s="6">
        <v>7.5</v>
      </c>
      <c r="BS348" s="6">
        <v>0.47402597402597402</v>
      </c>
    </row>
    <row r="349" spans="1:71" x14ac:dyDescent="0.3">
      <c r="A349" s="1" t="s">
        <v>1077</v>
      </c>
      <c r="B349" s="200" t="s">
        <v>154</v>
      </c>
      <c r="C349" s="1" t="s">
        <v>877</v>
      </c>
      <c r="D349" s="195" t="s">
        <v>876</v>
      </c>
      <c r="E349" s="195">
        <v>10.4</v>
      </c>
      <c r="F349" s="6">
        <v>74.099999999999994</v>
      </c>
      <c r="G349" s="6">
        <v>13.74</v>
      </c>
      <c r="I349" s="6"/>
      <c r="J349" s="6">
        <v>0.98</v>
      </c>
      <c r="K349" s="6">
        <v>7.0000000000000007E-2</v>
      </c>
      <c r="L349" s="6">
        <v>0.18</v>
      </c>
      <c r="M349" s="6">
        <v>0.84</v>
      </c>
      <c r="N349" s="6">
        <v>4.22</v>
      </c>
      <c r="O349" s="6">
        <v>4.29</v>
      </c>
      <c r="P349" s="6">
        <v>0.16</v>
      </c>
      <c r="Q349" s="6">
        <v>0.04</v>
      </c>
      <c r="R349" s="6"/>
      <c r="S349" s="6" t="e">
        <f>F349+P349+G349+#REF!+K349+L349+M349+N349+O349+Q349+R349</f>
        <v>#REF!</v>
      </c>
      <c r="T349" s="6">
        <f t="shared" si="55"/>
        <v>5.4444444444444446</v>
      </c>
      <c r="U349" s="6">
        <v>359</v>
      </c>
      <c r="V349" s="6"/>
      <c r="W349" s="6"/>
      <c r="X349" s="6">
        <v>31.5</v>
      </c>
      <c r="Y349" s="6">
        <v>39.1</v>
      </c>
      <c r="Z349" s="6">
        <v>2.2999999999999998</v>
      </c>
      <c r="AA349" s="6">
        <v>3.49</v>
      </c>
      <c r="AB349" s="6">
        <v>1.3</v>
      </c>
      <c r="AC349" s="6">
        <v>2.77</v>
      </c>
      <c r="AD349" s="6">
        <v>2.15</v>
      </c>
      <c r="AE349" s="6">
        <v>0.23</v>
      </c>
      <c r="AF349" s="6">
        <v>11</v>
      </c>
      <c r="AG349" s="6">
        <v>2.38</v>
      </c>
      <c r="AH349" s="6">
        <v>3.24</v>
      </c>
      <c r="AI349" s="6">
        <v>0.56000000000000005</v>
      </c>
      <c r="AJ349" s="6">
        <v>22.9</v>
      </c>
      <c r="AK349" s="6"/>
      <c r="AL349" s="6">
        <v>0.28999999999999998</v>
      </c>
      <c r="AM349" s="6"/>
      <c r="AN349" s="6">
        <v>10.9</v>
      </c>
      <c r="AO349" s="6">
        <v>11.5</v>
      </c>
      <c r="AP349" s="6">
        <v>5.5</v>
      </c>
      <c r="AQ349" s="6">
        <v>17</v>
      </c>
      <c r="AR349" s="6">
        <v>3.24</v>
      </c>
      <c r="AS349" s="6">
        <v>113</v>
      </c>
      <c r="AT349" s="6"/>
      <c r="AU349" s="6"/>
      <c r="AV349" s="6">
        <v>1.91</v>
      </c>
      <c r="AW349" s="6"/>
      <c r="AX349" s="6">
        <v>63.6</v>
      </c>
      <c r="AY349" s="6">
        <v>0.78</v>
      </c>
      <c r="AZ349" s="6">
        <v>0.47</v>
      </c>
      <c r="BA349" s="6">
        <v>12.9</v>
      </c>
      <c r="BB349" s="6">
        <f t="shared" si="56"/>
        <v>959.17510940591103</v>
      </c>
      <c r="BC349" s="6"/>
      <c r="BD349" s="6">
        <v>0.27</v>
      </c>
      <c r="BE349" s="6">
        <v>1.04</v>
      </c>
      <c r="BF349" s="6">
        <v>10</v>
      </c>
      <c r="BG349" s="6"/>
      <c r="BH349" s="6">
        <v>19.2</v>
      </c>
      <c r="BI349" s="6">
        <v>2.96</v>
      </c>
      <c r="BJ349" s="6">
        <v>12.8</v>
      </c>
      <c r="BK349" s="6">
        <v>93.4</v>
      </c>
      <c r="BL349" s="6">
        <f t="shared" si="57"/>
        <v>0.56331877729257651</v>
      </c>
      <c r="BM349" s="6">
        <f t="shared" si="58"/>
        <v>0.62806094685289315</v>
      </c>
      <c r="BN349" s="6">
        <f t="shared" si="59"/>
        <v>7.7351798682654955</v>
      </c>
      <c r="BO349" s="6">
        <v>5.5658176161773287</v>
      </c>
      <c r="BP349" s="6">
        <v>2.9560810810810807</v>
      </c>
      <c r="BQ349" s="6">
        <v>0.32902150584574302</v>
      </c>
      <c r="BR349" s="6">
        <v>15.676855895196507</v>
      </c>
      <c r="BS349" s="6">
        <v>0.47598253275109176</v>
      </c>
    </row>
    <row r="350" spans="1:71" x14ac:dyDescent="0.3">
      <c r="A350" s="1" t="s">
        <v>1076</v>
      </c>
      <c r="B350" s="200" t="s">
        <v>848</v>
      </c>
      <c r="C350" s="1" t="s">
        <v>877</v>
      </c>
      <c r="D350" s="195" t="s">
        <v>876</v>
      </c>
      <c r="E350" s="195">
        <v>10.4</v>
      </c>
      <c r="F350" s="6">
        <v>64.5</v>
      </c>
      <c r="G350" s="6">
        <v>16.7</v>
      </c>
      <c r="I350" s="6"/>
      <c r="J350" s="6">
        <v>4.05</v>
      </c>
      <c r="K350" s="6">
        <v>0.14000000000000001</v>
      </c>
      <c r="L350" s="6">
        <v>0.9</v>
      </c>
      <c r="M350" s="6">
        <v>3.28</v>
      </c>
      <c r="N350" s="6">
        <v>5.18</v>
      </c>
      <c r="O350" s="6">
        <v>2.65</v>
      </c>
      <c r="P350" s="6">
        <v>0.59</v>
      </c>
      <c r="Q350" s="6">
        <v>0.19</v>
      </c>
      <c r="R350" s="6"/>
      <c r="S350" s="6" t="e">
        <f>F350+P350+G350+#REF!+K350+L350+M350+N350+O350+Q350+R350</f>
        <v>#REF!</v>
      </c>
      <c r="T350" s="6">
        <f t="shared" si="55"/>
        <v>4.5</v>
      </c>
      <c r="U350" s="6">
        <v>354</v>
      </c>
      <c r="V350" s="6"/>
      <c r="W350" s="6"/>
      <c r="X350" s="6">
        <v>44.1</v>
      </c>
      <c r="Y350" s="6">
        <v>4.79</v>
      </c>
      <c r="Z350" s="6">
        <v>0.4</v>
      </c>
      <c r="AA350" s="6">
        <v>2.36</v>
      </c>
      <c r="AB350" s="6">
        <v>2.44</v>
      </c>
      <c r="AC350" s="6">
        <v>5.96</v>
      </c>
      <c r="AD350" s="6">
        <v>3.67</v>
      </c>
      <c r="AE350" s="6">
        <v>1.48</v>
      </c>
      <c r="AF350" s="6">
        <v>14.6</v>
      </c>
      <c r="AG350" s="6">
        <v>5.85</v>
      </c>
      <c r="AH350" s="6">
        <v>6.05</v>
      </c>
      <c r="AI350" s="6">
        <v>1.25</v>
      </c>
      <c r="AJ350" s="6">
        <v>22.4</v>
      </c>
      <c r="AK350" s="6"/>
      <c r="AL350" s="6">
        <v>0.56999999999999995</v>
      </c>
      <c r="AM350" s="6"/>
      <c r="AN350" s="6">
        <v>10.199999999999999</v>
      </c>
      <c r="AO350" s="6">
        <v>21.3</v>
      </c>
      <c r="AP350" s="6">
        <v>6.5</v>
      </c>
      <c r="AQ350" s="6">
        <v>9.1</v>
      </c>
      <c r="AR350" s="6">
        <v>4.6900000000000004</v>
      </c>
      <c r="AS350" s="6">
        <v>55.9</v>
      </c>
      <c r="AT350" s="6"/>
      <c r="AU350" s="6"/>
      <c r="AV350" s="6">
        <v>5.48</v>
      </c>
      <c r="AW350" s="6"/>
      <c r="AX350" s="6">
        <v>256</v>
      </c>
      <c r="AY350" s="6">
        <v>0.35</v>
      </c>
      <c r="AZ350" s="6">
        <v>0.96</v>
      </c>
      <c r="BA350" s="6">
        <v>6.53</v>
      </c>
      <c r="BB350" s="6">
        <f t="shared" si="56"/>
        <v>3536.9582159342967</v>
      </c>
      <c r="BC350" s="6"/>
      <c r="BD350" s="6">
        <v>0.54</v>
      </c>
      <c r="BE350" s="6">
        <v>0.94</v>
      </c>
      <c r="BF350" s="6">
        <v>25.1</v>
      </c>
      <c r="BG350" s="6"/>
      <c r="BH350" s="6">
        <v>34.299999999999997</v>
      </c>
      <c r="BI350" s="6">
        <v>3.87</v>
      </c>
      <c r="BJ350" s="6">
        <v>68</v>
      </c>
      <c r="BK350" s="6">
        <v>297</v>
      </c>
      <c r="BL350" s="6">
        <f t="shared" si="57"/>
        <v>0.29151785714285716</v>
      </c>
      <c r="BM350" s="6">
        <f t="shared" si="58"/>
        <v>1.0335917312661498</v>
      </c>
      <c r="BN350" s="6">
        <f t="shared" si="59"/>
        <v>2.6371556392747819</v>
      </c>
      <c r="BO350" s="6">
        <v>4.1641105720075098</v>
      </c>
      <c r="BP350" s="6">
        <v>3.1653746770025841</v>
      </c>
      <c r="BQ350" s="6">
        <v>0.79725107760785707</v>
      </c>
      <c r="BR350" s="6">
        <v>15.803571428571429</v>
      </c>
      <c r="BS350" s="6">
        <v>0.45535714285714285</v>
      </c>
    </row>
    <row r="351" spans="1:71" x14ac:dyDescent="0.3">
      <c r="A351" s="1" t="s">
        <v>1075</v>
      </c>
      <c r="B351" s="200" t="s">
        <v>924</v>
      </c>
      <c r="C351" s="1" t="s">
        <v>877</v>
      </c>
      <c r="D351" s="195" t="s">
        <v>876</v>
      </c>
      <c r="E351" s="195">
        <v>10.4</v>
      </c>
      <c r="F351" s="6">
        <v>57.5</v>
      </c>
      <c r="G351" s="6">
        <v>15.93</v>
      </c>
      <c r="I351" s="6"/>
      <c r="J351" s="6">
        <v>7.6</v>
      </c>
      <c r="K351" s="6">
        <v>0.14000000000000001</v>
      </c>
      <c r="L351" s="6">
        <v>3.41</v>
      </c>
      <c r="M351" s="6">
        <v>6.16</v>
      </c>
      <c r="N351" s="6">
        <v>3.71</v>
      </c>
      <c r="O351" s="6">
        <v>2.4900000000000002</v>
      </c>
      <c r="P351" s="6">
        <v>1.33</v>
      </c>
      <c r="Q351" s="6">
        <v>0.35</v>
      </c>
      <c r="R351" s="6"/>
      <c r="S351" s="6" t="e">
        <f>F351+P351+G351+#REF!+K351+L351+M351+N351+O351+Q351+R351</f>
        <v>#REF!</v>
      </c>
      <c r="T351" s="6">
        <f t="shared" si="55"/>
        <v>2.2287390029325511</v>
      </c>
      <c r="U351" s="6">
        <v>189</v>
      </c>
      <c r="V351" s="6"/>
      <c r="W351" s="6"/>
      <c r="X351" s="6">
        <v>49.1</v>
      </c>
      <c r="Y351" s="6">
        <v>17.8</v>
      </c>
      <c r="Z351" s="6">
        <v>39.1</v>
      </c>
      <c r="AA351" s="6">
        <v>3.3</v>
      </c>
      <c r="AB351" s="6">
        <v>43</v>
      </c>
      <c r="AC351" s="6">
        <v>6.53</v>
      </c>
      <c r="AD351" s="6">
        <v>3.98</v>
      </c>
      <c r="AE351" s="6">
        <v>1.5</v>
      </c>
      <c r="AF351" s="6">
        <v>14</v>
      </c>
      <c r="AG351" s="6">
        <v>6.36</v>
      </c>
      <c r="AH351" s="6">
        <v>8.2899999999999991</v>
      </c>
      <c r="AI351" s="6">
        <v>1.53</v>
      </c>
      <c r="AJ351" s="6">
        <v>21.1</v>
      </c>
      <c r="AK351" s="6"/>
      <c r="AL351" s="6">
        <v>0.6</v>
      </c>
      <c r="AM351" s="6"/>
      <c r="AN351" s="6">
        <v>10.3</v>
      </c>
      <c r="AO351" s="6">
        <v>26.4</v>
      </c>
      <c r="AP351" s="6">
        <v>10.6</v>
      </c>
      <c r="AQ351" s="6">
        <v>8.81</v>
      </c>
      <c r="AR351" s="6">
        <v>6.24</v>
      </c>
      <c r="AS351" s="6">
        <v>55.6</v>
      </c>
      <c r="AT351" s="6"/>
      <c r="AU351" s="6"/>
      <c r="AV351" s="6">
        <v>6.51</v>
      </c>
      <c r="AW351" s="6"/>
      <c r="AX351" s="6">
        <v>301</v>
      </c>
      <c r="AY351" s="6">
        <v>1.07</v>
      </c>
      <c r="AZ351" s="6">
        <v>1.02</v>
      </c>
      <c r="BA351" s="6">
        <v>9.59</v>
      </c>
      <c r="BB351" s="6">
        <f t="shared" si="56"/>
        <v>7973.1430969366356</v>
      </c>
      <c r="BC351" s="6"/>
      <c r="BD351" s="6">
        <v>0.75</v>
      </c>
      <c r="BE351" s="6">
        <v>1.66</v>
      </c>
      <c r="BF351" s="6">
        <v>166</v>
      </c>
      <c r="BG351" s="6"/>
      <c r="BH351" s="6">
        <v>28.2</v>
      </c>
      <c r="BI351" s="6">
        <v>4.03</v>
      </c>
      <c r="BJ351" s="6">
        <v>61.2</v>
      </c>
      <c r="BK351" s="6">
        <v>318</v>
      </c>
      <c r="BL351" s="6">
        <f t="shared" si="57"/>
        <v>0.45450236966824642</v>
      </c>
      <c r="BM351" s="6">
        <f t="shared" si="58"/>
        <v>1.0874814728462703</v>
      </c>
      <c r="BN351" s="6">
        <f t="shared" si="59"/>
        <v>2.0910757643327882</v>
      </c>
      <c r="BO351" s="6">
        <v>3.7667136762054381</v>
      </c>
      <c r="BP351" s="6">
        <v>3.3843396746622552</v>
      </c>
      <c r="BQ351" s="6">
        <v>0.71100690554274126</v>
      </c>
      <c r="BR351" s="6">
        <v>8.9573459715639796</v>
      </c>
      <c r="BS351" s="6">
        <v>0.4881516587677725</v>
      </c>
    </row>
    <row r="352" spans="1:71" x14ac:dyDescent="0.3">
      <c r="A352" s="1" t="s">
        <v>1074</v>
      </c>
      <c r="B352" s="200" t="s">
        <v>924</v>
      </c>
      <c r="C352" s="1" t="s">
        <v>877</v>
      </c>
      <c r="D352" s="195" t="s">
        <v>876</v>
      </c>
      <c r="E352" s="195">
        <v>10.4</v>
      </c>
      <c r="F352" s="6">
        <v>58.21</v>
      </c>
      <c r="G352" s="6">
        <v>16.5</v>
      </c>
      <c r="I352" s="6"/>
      <c r="J352" s="6">
        <v>7.24</v>
      </c>
      <c r="K352" s="6">
        <v>0.13</v>
      </c>
      <c r="L352" s="6">
        <v>2.86</v>
      </c>
      <c r="M352" s="6">
        <v>5.91</v>
      </c>
      <c r="N352" s="6">
        <v>4.03</v>
      </c>
      <c r="O352" s="6">
        <v>2.17</v>
      </c>
      <c r="P352" s="6">
        <v>1.22</v>
      </c>
      <c r="Q352" s="6">
        <v>0.3</v>
      </c>
      <c r="R352" s="6"/>
      <c r="S352" s="6" t="e">
        <f>F352+P352+G352+#REF!+K352+L352+M352+N352+O352+Q352+R352</f>
        <v>#REF!</v>
      </c>
      <c r="T352" s="6">
        <f t="shared" si="55"/>
        <v>2.5314685314685317</v>
      </c>
      <c r="U352" s="6">
        <v>207</v>
      </c>
      <c r="V352" s="6"/>
      <c r="W352" s="6"/>
      <c r="X352" s="6">
        <v>48.7</v>
      </c>
      <c r="Y352" s="6">
        <v>17.899999999999999</v>
      </c>
      <c r="Z352" s="6">
        <v>6.2</v>
      </c>
      <c r="AA352" s="6">
        <v>4.21</v>
      </c>
      <c r="AB352" s="6">
        <v>17</v>
      </c>
      <c r="AC352" s="6">
        <v>5.12</v>
      </c>
      <c r="AD352" s="6">
        <v>3.07</v>
      </c>
      <c r="AE352" s="6">
        <v>1.36</v>
      </c>
      <c r="AF352" s="6">
        <v>14.7</v>
      </c>
      <c r="AG352" s="6">
        <v>5.29</v>
      </c>
      <c r="AH352" s="6">
        <v>4.96</v>
      </c>
      <c r="AI352" s="6">
        <v>0.99</v>
      </c>
      <c r="AJ352" s="6">
        <v>24.2</v>
      </c>
      <c r="AK352" s="6"/>
      <c r="AL352" s="6">
        <v>0.42</v>
      </c>
      <c r="AM352" s="6"/>
      <c r="AN352" s="6">
        <v>10.6</v>
      </c>
      <c r="AO352" s="6">
        <v>23.8</v>
      </c>
      <c r="AP352" s="6">
        <v>14</v>
      </c>
      <c r="AQ352" s="6">
        <v>13.2</v>
      </c>
      <c r="AR352" s="6">
        <v>5.58</v>
      </c>
      <c r="AS352" s="6">
        <v>62</v>
      </c>
      <c r="AT352" s="6"/>
      <c r="AU352" s="6"/>
      <c r="AV352" s="6">
        <v>5.34</v>
      </c>
      <c r="AW352" s="6"/>
      <c r="AX352" s="6">
        <v>307</v>
      </c>
      <c r="AY352" s="6">
        <v>0.43</v>
      </c>
      <c r="AZ352" s="6">
        <v>0.83</v>
      </c>
      <c r="BA352" s="6">
        <v>7.87</v>
      </c>
      <c r="BB352" s="6">
        <f t="shared" si="56"/>
        <v>7313.7102092200712</v>
      </c>
      <c r="BC352" s="6"/>
      <c r="BD352" s="6">
        <v>0.41</v>
      </c>
      <c r="BE352" s="6">
        <v>1.1399999999999999</v>
      </c>
      <c r="BF352" s="6">
        <v>183</v>
      </c>
      <c r="BG352" s="6"/>
      <c r="BH352" s="6">
        <v>28.5</v>
      </c>
      <c r="BI352" s="6">
        <v>3.03</v>
      </c>
      <c r="BJ352" s="6">
        <v>78.400000000000006</v>
      </c>
      <c r="BK352" s="6">
        <v>249</v>
      </c>
      <c r="BL352" s="6">
        <f t="shared" si="57"/>
        <v>0.32520661157024794</v>
      </c>
      <c r="BM352" s="6">
        <f t="shared" si="58"/>
        <v>1.13407313885751</v>
      </c>
      <c r="BN352" s="6">
        <f t="shared" si="59"/>
        <v>2.9237646490274254</v>
      </c>
      <c r="BO352" s="6">
        <v>5.7458983308402791</v>
      </c>
      <c r="BP352" s="6">
        <v>4.4646131279794643</v>
      </c>
      <c r="BQ352" s="6">
        <v>0.78044455621914821</v>
      </c>
      <c r="BR352" s="6">
        <v>8.5537190082644639</v>
      </c>
      <c r="BS352" s="6">
        <v>0.43801652892561982</v>
      </c>
    </row>
    <row r="353" spans="1:71" x14ac:dyDescent="0.3">
      <c r="A353" s="1" t="s">
        <v>1073</v>
      </c>
      <c r="B353" s="200" t="s">
        <v>924</v>
      </c>
      <c r="C353" s="1" t="s">
        <v>877</v>
      </c>
      <c r="D353" s="195" t="s">
        <v>876</v>
      </c>
      <c r="E353" s="195">
        <v>10.4</v>
      </c>
      <c r="F353" s="6">
        <v>56.76</v>
      </c>
      <c r="G353" s="6">
        <v>15.29</v>
      </c>
      <c r="I353" s="6"/>
      <c r="J353" s="6">
        <v>8.07</v>
      </c>
      <c r="K353" s="6">
        <v>0.15</v>
      </c>
      <c r="L353" s="6">
        <v>3.78</v>
      </c>
      <c r="M353" s="6">
        <v>6.28</v>
      </c>
      <c r="N353" s="6">
        <v>3.48</v>
      </c>
      <c r="O353" s="6">
        <v>2.46</v>
      </c>
      <c r="P353" s="6">
        <v>1.38</v>
      </c>
      <c r="Q353" s="6">
        <v>0.38</v>
      </c>
      <c r="R353" s="6"/>
      <c r="S353" s="6" t="e">
        <f>F353+P353+G353+#REF!+K353+L353+M353+N353+O353+Q353+R353</f>
        <v>#REF!</v>
      </c>
      <c r="T353" s="6">
        <f t="shared" si="55"/>
        <v>2.1349206349206349</v>
      </c>
      <c r="U353" s="6">
        <v>230</v>
      </c>
      <c r="V353" s="6"/>
      <c r="W353" s="6"/>
      <c r="X353" s="6">
        <v>67.5</v>
      </c>
      <c r="Y353" s="6">
        <v>20.6</v>
      </c>
      <c r="Z353" s="6">
        <v>57.9</v>
      </c>
      <c r="AA353" s="6">
        <v>3.71</v>
      </c>
      <c r="AB353" s="6">
        <v>29.7</v>
      </c>
      <c r="AC353" s="6">
        <v>5.63</v>
      </c>
      <c r="AD353" s="6">
        <v>3.71</v>
      </c>
      <c r="AE353" s="6">
        <v>1.35</v>
      </c>
      <c r="AF353" s="6">
        <v>13</v>
      </c>
      <c r="AG353" s="6">
        <v>5.69</v>
      </c>
      <c r="AH353" s="6">
        <v>4.95</v>
      </c>
      <c r="AI353" s="6">
        <v>1.1499999999999999</v>
      </c>
      <c r="AJ353" s="6">
        <v>25.7</v>
      </c>
      <c r="AK353" s="6"/>
      <c r="AL353" s="6">
        <v>0.46</v>
      </c>
      <c r="AM353" s="6"/>
      <c r="AN353" s="6">
        <v>14</v>
      </c>
      <c r="AO353" s="6">
        <v>28.6</v>
      </c>
      <c r="AP353" s="6">
        <v>32.299999999999997</v>
      </c>
      <c r="AQ353" s="6">
        <v>13.6</v>
      </c>
      <c r="AR353" s="6">
        <v>6.44</v>
      </c>
      <c r="AS353" s="6">
        <v>68.7</v>
      </c>
      <c r="AT353" s="6"/>
      <c r="AU353" s="6"/>
      <c r="AV353" s="6">
        <v>6.29</v>
      </c>
      <c r="AW353" s="6"/>
      <c r="AX353" s="6">
        <v>278</v>
      </c>
      <c r="AY353" s="6">
        <v>0.51</v>
      </c>
      <c r="AZ353" s="6">
        <v>0.98</v>
      </c>
      <c r="BA353" s="6">
        <v>7.3</v>
      </c>
      <c r="BB353" s="6">
        <f t="shared" si="56"/>
        <v>8272.8853186259803</v>
      </c>
      <c r="BC353" s="6"/>
      <c r="BD353" s="6">
        <v>0.39</v>
      </c>
      <c r="BE353" s="6">
        <v>1.41</v>
      </c>
      <c r="BF353" s="6">
        <v>175</v>
      </c>
      <c r="BG353" s="6"/>
      <c r="BH353" s="6">
        <v>32.799999999999997</v>
      </c>
      <c r="BI353" s="6">
        <v>3.15</v>
      </c>
      <c r="BJ353" s="6">
        <v>95</v>
      </c>
      <c r="BK353" s="6">
        <v>255</v>
      </c>
      <c r="BL353" s="6">
        <f t="shared" si="57"/>
        <v>0.28404669260700388</v>
      </c>
      <c r="BM353" s="6">
        <f t="shared" si="58"/>
        <v>1.1995312666453606</v>
      </c>
      <c r="BN353" s="6">
        <f t="shared" si="59"/>
        <v>2.636032617057285</v>
      </c>
      <c r="BO353" s="6">
        <v>5.8695900422519127</v>
      </c>
      <c r="BP353" s="6">
        <v>5.9523809523809526</v>
      </c>
      <c r="BQ353" s="6">
        <v>0.68826220957626227</v>
      </c>
      <c r="BR353" s="6">
        <v>8.9494163424124515</v>
      </c>
      <c r="BS353" s="6">
        <v>0.54474708171206232</v>
      </c>
    </row>
    <row r="354" spans="1:71" x14ac:dyDescent="0.3">
      <c r="A354" s="1" t="s">
        <v>1072</v>
      </c>
      <c r="B354" s="200" t="s">
        <v>154</v>
      </c>
      <c r="C354" s="1" t="s">
        <v>877</v>
      </c>
      <c r="D354" s="195" t="s">
        <v>876</v>
      </c>
      <c r="E354" s="195">
        <v>10.7</v>
      </c>
      <c r="F354" s="6">
        <v>71.03</v>
      </c>
      <c r="G354" s="6">
        <v>14.43</v>
      </c>
      <c r="I354" s="6"/>
      <c r="J354" s="6">
        <v>2.2000000000000002</v>
      </c>
      <c r="K354" s="6">
        <v>7.0000000000000007E-2</v>
      </c>
      <c r="L354" s="6">
        <v>0.67</v>
      </c>
      <c r="M354" s="6">
        <v>2.3199999999999998</v>
      </c>
      <c r="N354" s="6">
        <v>4.18</v>
      </c>
      <c r="O354" s="6">
        <v>3.19</v>
      </c>
      <c r="P354" s="6">
        <v>0.35</v>
      </c>
      <c r="Q354" s="6">
        <v>0.1</v>
      </c>
      <c r="R354" s="6"/>
      <c r="S354" s="6" t="e">
        <f>F354+P354+G354+#REF!+K354+L354+M354+N354+O354+Q354+R354</f>
        <v>#REF!</v>
      </c>
      <c r="T354" s="6">
        <f t="shared" si="55"/>
        <v>3.283582089552239</v>
      </c>
      <c r="U354" s="6">
        <v>332</v>
      </c>
      <c r="V354" s="6"/>
      <c r="W354" s="6"/>
      <c r="X354" s="6">
        <v>33.4</v>
      </c>
      <c r="Y354" s="6">
        <v>3.37</v>
      </c>
      <c r="Z354" s="6">
        <v>0.5</v>
      </c>
      <c r="AA354" s="6">
        <v>2.2200000000000002</v>
      </c>
      <c r="AB354" s="6">
        <v>1.57</v>
      </c>
      <c r="AC354" s="6">
        <v>2.67</v>
      </c>
      <c r="AD354" s="6">
        <v>1.73</v>
      </c>
      <c r="AE354" s="6">
        <v>0.6</v>
      </c>
      <c r="AF354" s="6">
        <v>10.3</v>
      </c>
      <c r="AG354" s="6">
        <v>2.66</v>
      </c>
      <c r="AH354" s="6">
        <v>4.1500000000000004</v>
      </c>
      <c r="AI354" s="6">
        <v>0.56000000000000005</v>
      </c>
      <c r="AJ354" s="6">
        <v>17.600000000000001</v>
      </c>
      <c r="AK354" s="6"/>
      <c r="AL354" s="6">
        <v>0.39</v>
      </c>
      <c r="AM354" s="6"/>
      <c r="AN354" s="6">
        <v>6</v>
      </c>
      <c r="AO354" s="6">
        <v>14</v>
      </c>
      <c r="AP354" s="6">
        <v>3.2</v>
      </c>
      <c r="AQ354" s="6">
        <v>8.5</v>
      </c>
      <c r="AR354" s="6">
        <v>3.68</v>
      </c>
      <c r="AS354" s="6">
        <v>67</v>
      </c>
      <c r="AT354" s="6"/>
      <c r="AU354" s="6"/>
      <c r="AV354" s="6">
        <v>2.69</v>
      </c>
      <c r="AW354" s="6"/>
      <c r="AX354" s="6">
        <v>177</v>
      </c>
      <c r="AY354" s="6">
        <v>0.38</v>
      </c>
      <c r="AZ354" s="6">
        <v>0.44</v>
      </c>
      <c r="BA354" s="6">
        <v>9.67</v>
      </c>
      <c r="BB354" s="6">
        <f t="shared" si="56"/>
        <v>2098.1955518254299</v>
      </c>
      <c r="BC354" s="6"/>
      <c r="BD354" s="6">
        <v>0.26</v>
      </c>
      <c r="BE354" s="6">
        <v>2.31</v>
      </c>
      <c r="BF354" s="6">
        <v>28.3</v>
      </c>
      <c r="BG354" s="6"/>
      <c r="BH354" s="6">
        <v>17.100000000000001</v>
      </c>
      <c r="BI354" s="6">
        <v>2.06</v>
      </c>
      <c r="BJ354" s="6">
        <v>27.7</v>
      </c>
      <c r="BK354" s="6">
        <v>188</v>
      </c>
      <c r="BL354" s="6">
        <f t="shared" si="57"/>
        <v>0.54943181818181819</v>
      </c>
      <c r="BM354" s="6">
        <f t="shared" si="58"/>
        <v>0.8698768488955495</v>
      </c>
      <c r="BN354" s="6">
        <f t="shared" si="59"/>
        <v>4.2211296318503422</v>
      </c>
      <c r="BO354" s="6">
        <v>6.1465390794160788</v>
      </c>
      <c r="BP354" s="6">
        <v>4.5037756202804742</v>
      </c>
      <c r="BQ354" s="6">
        <v>0.68412569742300999</v>
      </c>
      <c r="BR354" s="6">
        <v>18.863636363636363</v>
      </c>
      <c r="BS354" s="6">
        <v>0.34090909090909088</v>
      </c>
    </row>
    <row r="355" spans="1:71" x14ac:dyDescent="0.3">
      <c r="A355" s="1" t="s">
        <v>1071</v>
      </c>
      <c r="B355" s="200" t="s">
        <v>924</v>
      </c>
      <c r="C355" s="1" t="s">
        <v>877</v>
      </c>
      <c r="D355" s="195" t="s">
        <v>876</v>
      </c>
      <c r="E355" s="195">
        <v>11.1</v>
      </c>
      <c r="F355" s="6">
        <v>61.65</v>
      </c>
      <c r="G355" s="6">
        <v>16.03</v>
      </c>
      <c r="I355" s="6"/>
      <c r="J355" s="6">
        <v>5.54</v>
      </c>
      <c r="K355" s="6">
        <v>0.1</v>
      </c>
      <c r="L355" s="6">
        <v>2.92</v>
      </c>
      <c r="M355" s="6">
        <v>5.94</v>
      </c>
      <c r="N355" s="6">
        <v>3.15</v>
      </c>
      <c r="O355" s="6">
        <v>1.98</v>
      </c>
      <c r="P355" s="6">
        <v>0.72</v>
      </c>
      <c r="Q355" s="6">
        <v>0.15</v>
      </c>
      <c r="R355" s="6"/>
      <c r="S355" s="6" t="e">
        <f>F355+P355+G355+#REF!+K355+L355+M355+N355+O355+Q355+R355</f>
        <v>#REF!</v>
      </c>
      <c r="T355" s="6">
        <f t="shared" si="55"/>
        <v>1.8972602739726028</v>
      </c>
      <c r="U355" s="6">
        <v>281</v>
      </c>
      <c r="V355" s="6"/>
      <c r="W355" s="6"/>
      <c r="X355" s="6">
        <v>40</v>
      </c>
      <c r="Y355" s="6">
        <v>27.4</v>
      </c>
      <c r="Z355" s="6">
        <v>33.6</v>
      </c>
      <c r="AA355" s="6"/>
      <c r="AB355" s="6">
        <v>31.3</v>
      </c>
      <c r="AC355" s="6"/>
      <c r="AD355" s="6"/>
      <c r="AE355" s="6"/>
      <c r="AF355" s="6"/>
      <c r="AG355" s="6"/>
      <c r="AH355" s="6"/>
      <c r="AI355" s="6"/>
      <c r="AJ355" s="6">
        <v>17.3</v>
      </c>
      <c r="AK355" s="6"/>
      <c r="AL355" s="6"/>
      <c r="AM355" s="6"/>
      <c r="AN355" s="6">
        <v>6.5</v>
      </c>
      <c r="AO355" s="6"/>
      <c r="AP355" s="6">
        <v>22.9</v>
      </c>
      <c r="AQ355" s="6">
        <v>11.7</v>
      </c>
      <c r="AR355" s="6"/>
      <c r="AS355" s="6">
        <v>70.599999999999994</v>
      </c>
      <c r="AT355" s="6"/>
      <c r="AU355" s="6"/>
      <c r="AV355" s="6"/>
      <c r="AW355" s="6"/>
      <c r="AX355" s="6">
        <v>315</v>
      </c>
      <c r="AY355" s="6"/>
      <c r="AZ355" s="6"/>
      <c r="BA355" s="6"/>
      <c r="BB355" s="6">
        <f t="shared" si="56"/>
        <v>4316.2879923265991</v>
      </c>
      <c r="BC355" s="6"/>
      <c r="BD355" s="6"/>
      <c r="BE355" s="6"/>
      <c r="BF355" s="6">
        <v>143</v>
      </c>
      <c r="BG355" s="6"/>
      <c r="BH355" s="6">
        <v>24.4</v>
      </c>
      <c r="BI355" s="6"/>
      <c r="BJ355" s="6">
        <v>63.9</v>
      </c>
      <c r="BK355" s="6">
        <v>152</v>
      </c>
      <c r="BR355" s="6">
        <v>16.242774566473987</v>
      </c>
      <c r="BS355" s="6">
        <v>0.37572254335260113</v>
      </c>
    </row>
    <row r="356" spans="1:71" x14ac:dyDescent="0.3">
      <c r="A356" s="1" t="s">
        <v>1070</v>
      </c>
      <c r="B356" s="200" t="s">
        <v>996</v>
      </c>
      <c r="C356" s="1" t="s">
        <v>877</v>
      </c>
      <c r="D356" s="195" t="s">
        <v>876</v>
      </c>
      <c r="E356" s="195">
        <v>11.8</v>
      </c>
      <c r="F356" s="6">
        <v>69.180000000000007</v>
      </c>
      <c r="G356" s="6">
        <v>14.99</v>
      </c>
      <c r="I356" s="6"/>
      <c r="J356" s="6">
        <v>2.74</v>
      </c>
      <c r="K356" s="6">
        <v>0.11</v>
      </c>
      <c r="L356" s="6">
        <v>0.93</v>
      </c>
      <c r="M356" s="6">
        <v>2.72</v>
      </c>
      <c r="N356" s="6">
        <v>4.5</v>
      </c>
      <c r="O356" s="6">
        <v>2.84</v>
      </c>
      <c r="P356" s="6">
        <v>0.55000000000000004</v>
      </c>
      <c r="Q356" s="6">
        <v>0.15</v>
      </c>
      <c r="R356" s="6"/>
      <c r="S356" s="6" t="e">
        <f>F356+P356+G356+#REF!+K356+L356+M356+N356+O356+Q356+R356</f>
        <v>#REF!</v>
      </c>
      <c r="T356" s="6">
        <f t="shared" si="55"/>
        <v>2.946236559139785</v>
      </c>
      <c r="U356" s="6">
        <v>367</v>
      </c>
      <c r="V356" s="6"/>
      <c r="W356" s="6"/>
      <c r="X356" s="6">
        <v>67.900000000000006</v>
      </c>
      <c r="Y356" s="6">
        <v>6.6</v>
      </c>
      <c r="Z356" s="6">
        <v>3.1</v>
      </c>
      <c r="AA356" s="6"/>
      <c r="AB356" s="6">
        <v>2.1</v>
      </c>
      <c r="AC356" s="6"/>
      <c r="AD356" s="6"/>
      <c r="AE356" s="6"/>
      <c r="AF356" s="6"/>
      <c r="AG356" s="6"/>
      <c r="AH356" s="6"/>
      <c r="AI356" s="6"/>
      <c r="AJ356" s="6">
        <v>29</v>
      </c>
      <c r="AK356" s="6"/>
      <c r="AL356" s="6"/>
      <c r="AM356" s="6"/>
      <c r="AN356" s="6">
        <v>13.7</v>
      </c>
      <c r="AO356" s="6"/>
      <c r="AP356" s="6">
        <v>5.9</v>
      </c>
      <c r="AQ356" s="6">
        <v>12.9</v>
      </c>
      <c r="AR356" s="6"/>
      <c r="AS356" s="6">
        <v>82</v>
      </c>
      <c r="AT356" s="6"/>
      <c r="AU356" s="6"/>
      <c r="AV356" s="6"/>
      <c r="AW356" s="6"/>
      <c r="AX356" s="6">
        <v>225</v>
      </c>
      <c r="AY356" s="6"/>
      <c r="AZ356" s="6"/>
      <c r="BA356" s="6"/>
      <c r="BB356" s="6">
        <f t="shared" si="56"/>
        <v>3297.164438582819</v>
      </c>
      <c r="BC356" s="6"/>
      <c r="BD356" s="6"/>
      <c r="BE356" s="6"/>
      <c r="BF356" s="6">
        <v>37.700000000000003</v>
      </c>
      <c r="BG356" s="6"/>
      <c r="BH356" s="6">
        <v>48.4</v>
      </c>
      <c r="BI356" s="6"/>
      <c r="BJ356" s="6">
        <v>57.5</v>
      </c>
      <c r="BK356" s="6">
        <v>290</v>
      </c>
      <c r="BR356" s="6">
        <v>12.655172413793103</v>
      </c>
      <c r="BS356" s="6">
        <v>0.47241379310344828</v>
      </c>
    </row>
    <row r="357" spans="1:71" x14ac:dyDescent="0.3">
      <c r="A357" s="1" t="s">
        <v>1069</v>
      </c>
      <c r="B357" s="200" t="s">
        <v>996</v>
      </c>
      <c r="C357" s="1" t="s">
        <v>877</v>
      </c>
      <c r="D357" s="195" t="s">
        <v>876</v>
      </c>
      <c r="E357" s="195">
        <v>11.8</v>
      </c>
      <c r="F357" s="6">
        <v>67.180000000000007</v>
      </c>
      <c r="G357" s="6">
        <v>15.07</v>
      </c>
      <c r="I357" s="6"/>
      <c r="J357" s="6">
        <v>3.25</v>
      </c>
      <c r="K357" s="6">
        <v>0.12</v>
      </c>
      <c r="L357" s="6">
        <v>1.1100000000000001</v>
      </c>
      <c r="M357" s="6">
        <v>3.08</v>
      </c>
      <c r="N357" s="6">
        <v>4.4000000000000004</v>
      </c>
      <c r="O357" s="6">
        <v>2.37</v>
      </c>
      <c r="P357" s="6">
        <v>0.61</v>
      </c>
      <c r="Q357" s="6">
        <v>0.17</v>
      </c>
      <c r="R357" s="6"/>
      <c r="S357" s="6" t="e">
        <f>F357+P357+G357+#REF!+K357+L357+M357+N357+O357+Q357+R357</f>
        <v>#REF!</v>
      </c>
      <c r="T357" s="6">
        <f t="shared" si="55"/>
        <v>2.9279279279279278</v>
      </c>
      <c r="U357" s="6">
        <v>329</v>
      </c>
      <c r="V357" s="6"/>
      <c r="W357" s="6"/>
      <c r="X357" s="6">
        <v>58.4</v>
      </c>
      <c r="Y357" s="6">
        <v>6.1</v>
      </c>
      <c r="Z357" s="6">
        <v>0.9</v>
      </c>
      <c r="AA357" s="6"/>
      <c r="AB357" s="6">
        <v>5.5</v>
      </c>
      <c r="AC357" s="6"/>
      <c r="AD357" s="6"/>
      <c r="AE357" s="6"/>
      <c r="AF357" s="6"/>
      <c r="AG357" s="6"/>
      <c r="AH357" s="6"/>
      <c r="AI357" s="6"/>
      <c r="AJ357" s="6">
        <v>27.9</v>
      </c>
      <c r="AK357" s="6"/>
      <c r="AL357" s="6"/>
      <c r="AM357" s="6"/>
      <c r="AN357" s="6">
        <v>12.8</v>
      </c>
      <c r="AO357" s="6"/>
      <c r="AP357" s="6">
        <v>4.7</v>
      </c>
      <c r="AQ357" s="6">
        <v>10.6</v>
      </c>
      <c r="AR357" s="6"/>
      <c r="AS357" s="6">
        <v>88.1</v>
      </c>
      <c r="AT357" s="6"/>
      <c r="AU357" s="6"/>
      <c r="AV357" s="6"/>
      <c r="AW357" s="6"/>
      <c r="AX357" s="6">
        <v>253</v>
      </c>
      <c r="AY357" s="6"/>
      <c r="AZ357" s="6"/>
      <c r="BA357" s="6"/>
      <c r="BB357" s="6">
        <f t="shared" si="56"/>
        <v>3656.8551046100356</v>
      </c>
      <c r="BC357" s="6"/>
      <c r="BD357" s="6"/>
      <c r="BE357" s="6"/>
      <c r="BF357" s="6">
        <v>51.7</v>
      </c>
      <c r="BG357" s="6"/>
      <c r="BH357" s="6">
        <v>39.9</v>
      </c>
      <c r="BI357" s="6"/>
      <c r="BJ357" s="6">
        <v>66.5</v>
      </c>
      <c r="BK357" s="6">
        <v>259</v>
      </c>
      <c r="BR357" s="6">
        <v>11.792114695340503</v>
      </c>
      <c r="BS357" s="6">
        <v>0.45878136200716851</v>
      </c>
    </row>
    <row r="358" spans="1:71" x14ac:dyDescent="0.3">
      <c r="A358" s="1" t="s">
        <v>1068</v>
      </c>
      <c r="B358" s="200" t="s">
        <v>996</v>
      </c>
      <c r="C358" s="1" t="s">
        <v>877</v>
      </c>
      <c r="D358" s="195" t="s">
        <v>876</v>
      </c>
      <c r="E358" s="195">
        <v>11.8</v>
      </c>
      <c r="F358" s="6">
        <v>68.790000000000006</v>
      </c>
      <c r="G358" s="6">
        <v>15.29</v>
      </c>
      <c r="I358" s="6"/>
      <c r="J358" s="6">
        <v>3.16</v>
      </c>
      <c r="K358" s="6">
        <v>0.11</v>
      </c>
      <c r="L358" s="6">
        <v>1.07</v>
      </c>
      <c r="M358" s="6">
        <v>3.04</v>
      </c>
      <c r="N358" s="6">
        <v>4.3499999999999996</v>
      </c>
      <c r="O358" s="6">
        <v>2.76</v>
      </c>
      <c r="P358" s="6">
        <v>0.6</v>
      </c>
      <c r="Q358" s="6">
        <v>0.17</v>
      </c>
      <c r="R358" s="6"/>
      <c r="S358" s="6" t="e">
        <f>F358+P358+G358+#REF!+K358+L358+M358+N358+O358+Q358+R358</f>
        <v>#REF!</v>
      </c>
      <c r="T358" s="6">
        <f t="shared" si="55"/>
        <v>2.9532710280373831</v>
      </c>
      <c r="U358" s="6">
        <v>327</v>
      </c>
      <c r="V358" s="6"/>
      <c r="W358" s="6"/>
      <c r="X358" s="6">
        <v>59.1</v>
      </c>
      <c r="Y358" s="6">
        <v>6.64</v>
      </c>
      <c r="Z358" s="6">
        <v>17.3</v>
      </c>
      <c r="AA358" s="6">
        <v>5.48</v>
      </c>
      <c r="AB358" s="6">
        <v>4.96</v>
      </c>
      <c r="AC358" s="6">
        <v>5.84</v>
      </c>
      <c r="AD358" s="6">
        <v>3.52</v>
      </c>
      <c r="AE358" s="6">
        <v>1.61</v>
      </c>
      <c r="AF358" s="6">
        <v>15.4</v>
      </c>
      <c r="AG358" s="6">
        <v>6</v>
      </c>
      <c r="AH358" s="6">
        <v>5.61</v>
      </c>
      <c r="AI358" s="6">
        <v>1.22</v>
      </c>
      <c r="AJ358" s="6">
        <v>26.5</v>
      </c>
      <c r="AK358" s="6"/>
      <c r="AL358" s="6">
        <v>0.54</v>
      </c>
      <c r="AM358" s="6"/>
      <c r="AN358" s="6">
        <v>10.199999999999999</v>
      </c>
      <c r="AO358" s="6">
        <v>28.8</v>
      </c>
      <c r="AP358" s="6">
        <v>6.84</v>
      </c>
      <c r="AQ358" s="6">
        <v>9.25</v>
      </c>
      <c r="AR358" s="6">
        <v>7.12</v>
      </c>
      <c r="AS358" s="6">
        <v>87.7</v>
      </c>
      <c r="AT358" s="6"/>
      <c r="AU358" s="6"/>
      <c r="AV358" s="6">
        <v>5.66</v>
      </c>
      <c r="AW358" s="6"/>
      <c r="AX358" s="6">
        <v>254</v>
      </c>
      <c r="AY358" s="6">
        <v>0.81</v>
      </c>
      <c r="AZ358" s="6">
        <v>0.92</v>
      </c>
      <c r="BA358" s="6">
        <v>6.17</v>
      </c>
      <c r="BB358" s="6">
        <f t="shared" si="56"/>
        <v>3596.9066602721659</v>
      </c>
      <c r="BC358" s="6"/>
      <c r="BD358" s="6">
        <v>0.52</v>
      </c>
      <c r="BE358" s="6">
        <v>1.4</v>
      </c>
      <c r="BF358" s="6">
        <v>48.8</v>
      </c>
      <c r="BG358" s="6"/>
      <c r="BH358" s="6">
        <v>33.700000000000003</v>
      </c>
      <c r="BI358" s="6">
        <v>3.06</v>
      </c>
      <c r="BJ358" s="6">
        <v>58.1</v>
      </c>
      <c r="BK358" s="6">
        <v>239</v>
      </c>
      <c r="BL358" s="6">
        <f>BA358/AJ358</f>
        <v>0.23283018867924529</v>
      </c>
      <c r="BM358" s="6">
        <f>AC358/BI358/1.49</f>
        <v>1.2808702899504321</v>
      </c>
      <c r="BN358" s="6">
        <f>AJ358/AV358/1.55</f>
        <v>3.0206314829590788</v>
      </c>
      <c r="BO358" s="6">
        <v>6.2303098697512578</v>
      </c>
      <c r="BP358" s="6">
        <v>5.3649237472766877</v>
      </c>
      <c r="BQ358" s="6">
        <v>0.84264305762398783</v>
      </c>
      <c r="BR358" s="6">
        <v>12.339622641509434</v>
      </c>
      <c r="BS358" s="6">
        <v>0.38490566037735846</v>
      </c>
    </row>
    <row r="359" spans="1:71" x14ac:dyDescent="0.3">
      <c r="A359" s="1" t="s">
        <v>1067</v>
      </c>
      <c r="B359" s="200" t="s">
        <v>996</v>
      </c>
      <c r="C359" s="1" t="s">
        <v>877</v>
      </c>
      <c r="D359" s="195" t="s">
        <v>876</v>
      </c>
      <c r="E359" s="195">
        <v>11.8</v>
      </c>
      <c r="F359" s="6">
        <v>68.14</v>
      </c>
      <c r="G359" s="6">
        <v>15.36</v>
      </c>
      <c r="I359" s="6"/>
      <c r="J359" s="6">
        <v>3.84</v>
      </c>
      <c r="K359" s="6">
        <v>0.06</v>
      </c>
      <c r="L359" s="6">
        <v>1.1000000000000001</v>
      </c>
      <c r="M359" s="6">
        <v>5.61</v>
      </c>
      <c r="N359" s="6">
        <v>3.55</v>
      </c>
      <c r="O359" s="6">
        <v>0.38</v>
      </c>
      <c r="P359" s="6">
        <v>0.55000000000000004</v>
      </c>
      <c r="Q359" s="6">
        <v>0.11</v>
      </c>
      <c r="R359" s="6"/>
      <c r="S359" s="6" t="e">
        <f>F359+P359+G359+#REF!+K359+L359+M359+N359+O359+Q359+R359</f>
        <v>#REF!</v>
      </c>
      <c r="T359" s="6">
        <f t="shared" si="55"/>
        <v>3.4909090909090903</v>
      </c>
      <c r="U359" s="6">
        <v>102</v>
      </c>
      <c r="V359" s="6"/>
      <c r="W359" s="6"/>
      <c r="X359" s="6">
        <v>13.4</v>
      </c>
      <c r="Y359" s="6">
        <v>10.1</v>
      </c>
      <c r="Z359" s="6">
        <v>3.8</v>
      </c>
      <c r="AA359" s="6"/>
      <c r="AB359" s="6">
        <v>10.8</v>
      </c>
      <c r="AC359" s="6"/>
      <c r="AD359" s="6"/>
      <c r="AE359" s="6"/>
      <c r="AF359" s="6"/>
      <c r="AG359" s="6"/>
      <c r="AH359" s="6"/>
      <c r="AI359" s="6"/>
      <c r="AJ359" s="6">
        <v>5.6</v>
      </c>
      <c r="AK359" s="6"/>
      <c r="AL359" s="6"/>
      <c r="AM359" s="6"/>
      <c r="AO359" s="6"/>
      <c r="AP359" s="6">
        <v>4</v>
      </c>
      <c r="AQ359" s="6">
        <v>4.8</v>
      </c>
      <c r="AR359" s="6"/>
      <c r="AS359" s="6">
        <v>11.8</v>
      </c>
      <c r="AT359" s="6"/>
      <c r="AU359" s="6"/>
      <c r="AV359" s="6"/>
      <c r="AW359" s="6"/>
      <c r="AX359" s="6">
        <v>467</v>
      </c>
      <c r="AY359" s="6"/>
      <c r="AZ359" s="6"/>
      <c r="BA359" s="6"/>
      <c r="BB359" s="6">
        <f t="shared" si="56"/>
        <v>3297.164438582819</v>
      </c>
      <c r="BC359" s="6"/>
      <c r="BD359" s="6"/>
      <c r="BE359" s="6"/>
      <c r="BF359" s="6">
        <v>86.1</v>
      </c>
      <c r="BG359" s="6"/>
      <c r="BH359" s="6">
        <v>9.9</v>
      </c>
      <c r="BI359" s="6"/>
      <c r="BJ359" s="6">
        <v>28.4</v>
      </c>
      <c r="BK359" s="6">
        <v>339</v>
      </c>
      <c r="BR359" s="6">
        <v>18.214285714285715</v>
      </c>
    </row>
    <row r="360" spans="1:71" x14ac:dyDescent="0.3">
      <c r="A360" s="1" t="s">
        <v>1066</v>
      </c>
      <c r="B360" s="200" t="s">
        <v>924</v>
      </c>
      <c r="C360" s="1" t="s">
        <v>877</v>
      </c>
      <c r="D360" s="195" t="s">
        <v>876</v>
      </c>
      <c r="E360" s="195">
        <v>12.4</v>
      </c>
      <c r="F360" s="6">
        <v>59.73</v>
      </c>
      <c r="G360" s="6">
        <v>16.559999999999999</v>
      </c>
      <c r="I360" s="6"/>
      <c r="J360" s="6">
        <v>6.61</v>
      </c>
      <c r="K360" s="6">
        <v>0.16</v>
      </c>
      <c r="L360" s="6">
        <v>2.79</v>
      </c>
      <c r="M360" s="6">
        <v>5.94</v>
      </c>
      <c r="N360" s="6">
        <v>3.94</v>
      </c>
      <c r="O360" s="6">
        <v>2.0099999999999998</v>
      </c>
      <c r="P360" s="6">
        <v>0.86</v>
      </c>
      <c r="Q360" s="6">
        <v>0.24</v>
      </c>
      <c r="R360" s="6"/>
      <c r="S360" s="6" t="e">
        <f>F360+P360+G360+#REF!+K360+L360+M360+N360+O360+Q360+R360</f>
        <v>#REF!</v>
      </c>
      <c r="T360" s="6">
        <f t="shared" si="55"/>
        <v>2.3691756272401436</v>
      </c>
      <c r="U360" s="6">
        <v>293</v>
      </c>
      <c r="V360" s="6"/>
      <c r="W360" s="6"/>
      <c r="X360" s="6">
        <v>39.299999999999997</v>
      </c>
      <c r="Y360" s="6">
        <v>16.3</v>
      </c>
      <c r="Z360" s="6">
        <v>15.6</v>
      </c>
      <c r="AA360" s="6">
        <v>1.49</v>
      </c>
      <c r="AB360" s="6">
        <v>47.7</v>
      </c>
      <c r="AC360" s="6">
        <v>3.76</v>
      </c>
      <c r="AD360" s="6">
        <v>1.73</v>
      </c>
      <c r="AE360" s="6">
        <v>1.1499999999999999</v>
      </c>
      <c r="AF360" s="6">
        <v>13.6</v>
      </c>
      <c r="AG360" s="6">
        <v>4.08</v>
      </c>
      <c r="AH360" s="6">
        <v>4.25</v>
      </c>
      <c r="AI360" s="6">
        <v>0.91</v>
      </c>
      <c r="AJ360" s="6">
        <v>18.600000000000001</v>
      </c>
      <c r="AK360" s="6"/>
      <c r="AL360" s="6">
        <v>0.42</v>
      </c>
      <c r="AM360" s="6"/>
      <c r="AN360" s="6">
        <v>4.72</v>
      </c>
      <c r="AO360" s="6">
        <v>19.3</v>
      </c>
      <c r="AP360" s="6">
        <v>8.1999999999999993</v>
      </c>
      <c r="AQ360" s="6">
        <v>4.99</v>
      </c>
      <c r="AR360" s="6">
        <v>4.6100000000000003</v>
      </c>
      <c r="AS360" s="6">
        <v>47.6</v>
      </c>
      <c r="AT360" s="6"/>
      <c r="AU360" s="6"/>
      <c r="AV360" s="6">
        <v>4.55</v>
      </c>
      <c r="AW360" s="6"/>
      <c r="AX360" s="6">
        <v>370</v>
      </c>
      <c r="AY360" s="6">
        <v>0.37</v>
      </c>
      <c r="AZ360" s="6">
        <v>0.72</v>
      </c>
      <c r="BA360" s="6">
        <v>6.2</v>
      </c>
      <c r="BB360" s="6">
        <f t="shared" si="56"/>
        <v>5155.5662130567716</v>
      </c>
      <c r="BC360" s="6"/>
      <c r="BD360" s="6">
        <v>0.4</v>
      </c>
      <c r="BE360" s="6">
        <v>1.66</v>
      </c>
      <c r="BF360" s="6">
        <v>170</v>
      </c>
      <c r="BG360" s="6"/>
      <c r="BH360" s="6">
        <v>18.7</v>
      </c>
      <c r="BI360" s="6">
        <v>2.29</v>
      </c>
      <c r="BJ360" s="6">
        <v>52.4</v>
      </c>
      <c r="BK360" s="6">
        <v>171</v>
      </c>
      <c r="BL360" s="6">
        <f t="shared" ref="BL360:BL368" si="60">BA360/AJ360</f>
        <v>0.33333333333333331</v>
      </c>
      <c r="BM360" s="6">
        <f>AC360/BI360/1.49</f>
        <v>1.1019606693824917</v>
      </c>
      <c r="BN360" s="6">
        <f>AJ360/AV360/1.55</f>
        <v>2.6373626373626378</v>
      </c>
      <c r="BO360" s="6">
        <v>5.8433602463007768</v>
      </c>
      <c r="BP360" s="6">
        <v>4.7671033478893738</v>
      </c>
      <c r="BQ360" s="6">
        <v>0.8140736024026427</v>
      </c>
      <c r="BR360" s="6">
        <v>15.75268817204301</v>
      </c>
      <c r="BS360" s="6">
        <v>0.25376344086021502</v>
      </c>
    </row>
    <row r="361" spans="1:71" x14ac:dyDescent="0.3">
      <c r="A361" s="1" t="s">
        <v>1065</v>
      </c>
      <c r="B361" s="200" t="s">
        <v>563</v>
      </c>
      <c r="C361" s="1" t="s">
        <v>877</v>
      </c>
      <c r="D361" s="195" t="s">
        <v>876</v>
      </c>
      <c r="E361" s="195">
        <v>12.4</v>
      </c>
      <c r="F361" s="6">
        <v>49.46</v>
      </c>
      <c r="G361" s="6">
        <v>18.64</v>
      </c>
      <c r="I361" s="6"/>
      <c r="J361" s="6">
        <v>9.02</v>
      </c>
      <c r="K361" s="6">
        <v>0.2</v>
      </c>
      <c r="L361" s="6">
        <v>5.82</v>
      </c>
      <c r="M361" s="6">
        <v>8.91</v>
      </c>
      <c r="N361" s="6">
        <v>3.59</v>
      </c>
      <c r="O361" s="6">
        <v>1.54</v>
      </c>
      <c r="P361" s="6">
        <v>1.19</v>
      </c>
      <c r="Q361" s="6">
        <v>0.36</v>
      </c>
      <c r="R361" s="6"/>
      <c r="S361" s="6" t="e">
        <f>F361+P361+G361+#REF!+K361+L361+M361+N361+O361+Q361+R361</f>
        <v>#REF!</v>
      </c>
      <c r="T361" s="6">
        <f t="shared" si="55"/>
        <v>1.5498281786941579</v>
      </c>
      <c r="U361" s="6">
        <v>190</v>
      </c>
      <c r="V361" s="6"/>
      <c r="W361" s="6"/>
      <c r="X361" s="6">
        <v>35.200000000000003</v>
      </c>
      <c r="Y361" s="6">
        <v>28</v>
      </c>
      <c r="Z361" s="6">
        <v>12.7</v>
      </c>
      <c r="AA361" s="6">
        <v>2.52</v>
      </c>
      <c r="AB361" s="6">
        <v>41.5</v>
      </c>
      <c r="AC361" s="6">
        <v>4.75</v>
      </c>
      <c r="AD361" s="6">
        <v>2.91</v>
      </c>
      <c r="AE361" s="6">
        <v>1.46</v>
      </c>
      <c r="AF361" s="6">
        <v>14.8</v>
      </c>
      <c r="AG361" s="6">
        <v>4.59</v>
      </c>
      <c r="AH361" s="6">
        <v>2.25</v>
      </c>
      <c r="AI361" s="6">
        <v>0.79</v>
      </c>
      <c r="AJ361" s="6">
        <v>15.2</v>
      </c>
      <c r="AK361" s="6"/>
      <c r="AL361" s="6">
        <v>0.35</v>
      </c>
      <c r="AM361" s="6"/>
      <c r="AN361" s="6">
        <v>3.87</v>
      </c>
      <c r="AO361" s="6">
        <v>20.100000000000001</v>
      </c>
      <c r="AP361" s="6">
        <v>28.5</v>
      </c>
      <c r="AQ361" s="6">
        <v>4.12</v>
      </c>
      <c r="AR361" s="6">
        <v>4.55</v>
      </c>
      <c r="AS361" s="6">
        <v>40.299999999999997</v>
      </c>
      <c r="AT361" s="6"/>
      <c r="AU361" s="6"/>
      <c r="AV361" s="6">
        <v>5.16</v>
      </c>
      <c r="AW361" s="6"/>
      <c r="AX361" s="6">
        <v>540</v>
      </c>
      <c r="AY361" s="6">
        <v>0.24</v>
      </c>
      <c r="AZ361" s="6">
        <v>0.67</v>
      </c>
      <c r="BA361" s="6">
        <v>2.66</v>
      </c>
      <c r="BB361" s="6">
        <f t="shared" si="56"/>
        <v>7133.8648762064631</v>
      </c>
      <c r="BC361" s="6"/>
      <c r="BD361" s="6">
        <v>0.4</v>
      </c>
      <c r="BE361" s="6">
        <v>0.63</v>
      </c>
      <c r="BF361" s="6">
        <v>202</v>
      </c>
      <c r="BG361" s="6"/>
      <c r="BH361" s="6">
        <v>23.2</v>
      </c>
      <c r="BI361" s="6">
        <v>2.62</v>
      </c>
      <c r="BJ361" s="6">
        <v>69.5</v>
      </c>
      <c r="BK361" s="6">
        <v>95.9</v>
      </c>
      <c r="BL361" s="6">
        <f t="shared" si="60"/>
        <v>0.17500000000000002</v>
      </c>
      <c r="BM361" s="6">
        <f>AC361/BI361/1.49</f>
        <v>1.2167631538500947</v>
      </c>
      <c r="BN361" s="6">
        <f>AJ361/AV361/1.55</f>
        <v>1.9004751187796949</v>
      </c>
      <c r="BO361" s="6">
        <v>4.1737602284584545</v>
      </c>
      <c r="BP361" s="6">
        <v>3.7319762510602206</v>
      </c>
      <c r="BQ361" s="6">
        <v>0.91500459288419911</v>
      </c>
      <c r="BR361" s="6">
        <v>12.5</v>
      </c>
      <c r="BS361" s="6">
        <v>0.25460526315789478</v>
      </c>
    </row>
    <row r="362" spans="1:71" x14ac:dyDescent="0.3">
      <c r="A362" s="1" t="s">
        <v>1064</v>
      </c>
      <c r="B362" s="200" t="s">
        <v>563</v>
      </c>
      <c r="C362" s="1" t="s">
        <v>877</v>
      </c>
      <c r="D362" s="195" t="s">
        <v>876</v>
      </c>
      <c r="E362" s="195">
        <v>12.6</v>
      </c>
      <c r="F362" s="6">
        <v>49.84</v>
      </c>
      <c r="G362" s="6">
        <v>16.739999999999998</v>
      </c>
      <c r="I362" s="6"/>
      <c r="J362" s="6">
        <v>9.6</v>
      </c>
      <c r="K362" s="6">
        <v>0.2</v>
      </c>
      <c r="L362" s="6">
        <v>5.73</v>
      </c>
      <c r="M362" s="6">
        <v>9.11</v>
      </c>
      <c r="N362" s="6">
        <v>3.09</v>
      </c>
      <c r="O362" s="6">
        <v>1.65</v>
      </c>
      <c r="P362" s="6">
        <v>0.99</v>
      </c>
      <c r="Q362" s="6">
        <v>0.3</v>
      </c>
      <c r="R362" s="6"/>
      <c r="S362" s="6" t="e">
        <f>F362+P362+G362+#REF!+K362+L362+M362+N362+O362+Q362+R362</f>
        <v>#REF!</v>
      </c>
      <c r="T362" s="6">
        <f t="shared" si="55"/>
        <v>1.6753926701570678</v>
      </c>
      <c r="U362" s="6">
        <v>345</v>
      </c>
      <c r="V362" s="6"/>
      <c r="W362" s="6"/>
      <c r="X362" s="6">
        <v>67.7</v>
      </c>
      <c r="Y362" s="6">
        <v>33.6</v>
      </c>
      <c r="Z362" s="6">
        <v>47</v>
      </c>
      <c r="AA362" s="6"/>
      <c r="AB362" s="6">
        <v>77.8</v>
      </c>
      <c r="AC362" s="6"/>
      <c r="AD362" s="6"/>
      <c r="AE362" s="6"/>
      <c r="AF362" s="6">
        <v>19.3</v>
      </c>
      <c r="AG362" s="6"/>
      <c r="AH362" s="6"/>
      <c r="AI362" s="6"/>
      <c r="AJ362" s="6">
        <v>34</v>
      </c>
      <c r="AK362" s="6"/>
      <c r="AL362" s="6"/>
      <c r="AM362" s="6"/>
      <c r="AN362" s="6">
        <v>5.2</v>
      </c>
      <c r="AO362" s="6">
        <v>31.7</v>
      </c>
      <c r="AP362" s="6">
        <v>24.3</v>
      </c>
      <c r="AQ362" s="6">
        <v>9.3000000000000007</v>
      </c>
      <c r="AR362" s="6"/>
      <c r="AS362" s="6">
        <v>50.5</v>
      </c>
      <c r="AT362" s="6"/>
      <c r="AU362" s="6"/>
      <c r="AV362" s="6"/>
      <c r="AW362" s="6"/>
      <c r="AX362" s="6">
        <v>584</v>
      </c>
      <c r="AY362" s="6"/>
      <c r="AZ362" s="6"/>
      <c r="BA362" s="6">
        <v>5.6</v>
      </c>
      <c r="BB362" s="6">
        <f t="shared" si="56"/>
        <v>5934.8959894490736</v>
      </c>
      <c r="BC362" s="6"/>
      <c r="BD362" s="6"/>
      <c r="BE362" s="6"/>
      <c r="BF362" s="6">
        <v>305</v>
      </c>
      <c r="BG362" s="6"/>
      <c r="BH362" s="6">
        <v>31.5</v>
      </c>
      <c r="BI362" s="6"/>
      <c r="BJ362" s="6">
        <v>87.6</v>
      </c>
      <c r="BK362" s="6">
        <v>67.099999999999994</v>
      </c>
      <c r="BL362" s="6">
        <f t="shared" si="60"/>
        <v>0.16470588235294117</v>
      </c>
      <c r="BR362" s="6">
        <v>10.147058823529411</v>
      </c>
      <c r="BS362" s="6">
        <v>0.15294117647058825</v>
      </c>
    </row>
    <row r="363" spans="1:71" x14ac:dyDescent="0.3">
      <c r="A363" s="1" t="s">
        <v>1063</v>
      </c>
      <c r="B363" s="200" t="s">
        <v>924</v>
      </c>
      <c r="C363" s="1" t="s">
        <v>877</v>
      </c>
      <c r="D363" s="195" t="s">
        <v>876</v>
      </c>
      <c r="E363" s="195">
        <v>12.6</v>
      </c>
      <c r="F363" s="6">
        <v>56.35</v>
      </c>
      <c r="G363" s="6">
        <v>17.68</v>
      </c>
      <c r="I363" s="6"/>
      <c r="J363" s="6">
        <v>6.87</v>
      </c>
      <c r="K363" s="6">
        <v>0.15</v>
      </c>
      <c r="L363" s="6">
        <v>3.37</v>
      </c>
      <c r="M363" s="6">
        <v>6.74</v>
      </c>
      <c r="N363" s="6">
        <v>3.88</v>
      </c>
      <c r="O363" s="6">
        <v>2</v>
      </c>
      <c r="P363" s="6">
        <v>0.84</v>
      </c>
      <c r="Q363" s="6">
        <v>0.35</v>
      </c>
      <c r="R363" s="6"/>
      <c r="S363" s="6" t="e">
        <f>F363+P363+G363+#REF!+K363+L363+M363+N363+O363+Q363+R363</f>
        <v>#REF!</v>
      </c>
      <c r="T363" s="6">
        <f t="shared" si="55"/>
        <v>2.0385756676557865</v>
      </c>
      <c r="U363" s="6">
        <v>337</v>
      </c>
      <c r="V363" s="6"/>
      <c r="W363" s="6"/>
      <c r="X363" s="6">
        <v>69.400000000000006</v>
      </c>
      <c r="Y363" s="6">
        <v>19.100000000000001</v>
      </c>
      <c r="Z363" s="6">
        <v>31.6</v>
      </c>
      <c r="AA363" s="6">
        <v>2.5099999999999998</v>
      </c>
      <c r="AB363" s="6">
        <v>81.7</v>
      </c>
      <c r="AC363" s="6">
        <v>4.46</v>
      </c>
      <c r="AD363" s="6">
        <v>2.64</v>
      </c>
      <c r="AE363" s="6">
        <v>1.4</v>
      </c>
      <c r="AF363" s="6">
        <v>17.399999999999999</v>
      </c>
      <c r="AG363" s="6">
        <v>4.75</v>
      </c>
      <c r="AH363" s="6">
        <v>1.97</v>
      </c>
      <c r="AI363" s="6">
        <v>0.74</v>
      </c>
      <c r="AJ363" s="6">
        <v>31.3</v>
      </c>
      <c r="AK363" s="6"/>
      <c r="AL363" s="6">
        <v>0.31</v>
      </c>
      <c r="AM363" s="6"/>
      <c r="AN363" s="6">
        <v>6.88</v>
      </c>
      <c r="AO363" s="6">
        <v>33.200000000000003</v>
      </c>
      <c r="AP363" s="6">
        <v>21.9</v>
      </c>
      <c r="AQ363" s="6">
        <v>9.8699999999999992</v>
      </c>
      <c r="AR363" s="6">
        <v>8.23</v>
      </c>
      <c r="AS363" s="6">
        <v>78.7</v>
      </c>
      <c r="AT363" s="6"/>
      <c r="AU363" s="6"/>
      <c r="AV363" s="6">
        <v>6.69</v>
      </c>
      <c r="AW363" s="6"/>
      <c r="AX363" s="6">
        <v>636</v>
      </c>
      <c r="AY363" s="6">
        <v>0.61</v>
      </c>
      <c r="AZ363" s="6">
        <v>0.72</v>
      </c>
      <c r="BA363" s="6">
        <v>5.25</v>
      </c>
      <c r="BB363" s="6">
        <f t="shared" si="56"/>
        <v>5035.6693243810323</v>
      </c>
      <c r="BC363" s="6"/>
      <c r="BD363" s="6">
        <v>0.33</v>
      </c>
      <c r="BE363" s="6">
        <v>1.64</v>
      </c>
      <c r="BF363" s="6">
        <v>162</v>
      </c>
      <c r="BG363" s="6"/>
      <c r="BH363" s="6">
        <v>21.2</v>
      </c>
      <c r="BI363" s="6">
        <v>2.33</v>
      </c>
      <c r="BJ363" s="6">
        <v>71.099999999999994</v>
      </c>
      <c r="BK363" s="6">
        <v>72.900000000000006</v>
      </c>
      <c r="BL363" s="6">
        <f t="shared" si="60"/>
        <v>0.16773162939297123</v>
      </c>
      <c r="BM363" s="6">
        <f>AC363/BI363/1.49</f>
        <v>1.2846732148515136</v>
      </c>
      <c r="BN363" s="6">
        <f>AJ363/AV363/1.55</f>
        <v>3.0184676213896524</v>
      </c>
      <c r="BO363" s="6">
        <v>9.6643715070861766</v>
      </c>
      <c r="BP363" s="6">
        <v>8.2737243681449684</v>
      </c>
      <c r="BQ363" s="6">
        <v>0.75747758137353816</v>
      </c>
      <c r="BR363" s="6">
        <v>10.766773162939296</v>
      </c>
      <c r="BS363" s="6">
        <v>0.21980830670926516</v>
      </c>
    </row>
    <row r="364" spans="1:71" x14ac:dyDescent="0.3">
      <c r="A364" s="1" t="s">
        <v>1062</v>
      </c>
      <c r="B364" s="200" t="s">
        <v>563</v>
      </c>
      <c r="C364" s="1" t="s">
        <v>877</v>
      </c>
      <c r="D364" s="195" t="s">
        <v>876</v>
      </c>
      <c r="E364" s="195">
        <v>12.8</v>
      </c>
      <c r="F364" s="6">
        <v>50.44</v>
      </c>
      <c r="G364" s="6">
        <v>16.39</v>
      </c>
      <c r="I364" s="6"/>
      <c r="J364" s="6">
        <v>8.99</v>
      </c>
      <c r="K364" s="6">
        <v>0.19</v>
      </c>
      <c r="L364" s="6">
        <v>6.48</v>
      </c>
      <c r="M364" s="6">
        <v>10.5</v>
      </c>
      <c r="N364" s="6">
        <v>2.74</v>
      </c>
      <c r="O364" s="6">
        <v>1.23</v>
      </c>
      <c r="P364" s="6">
        <v>0.96</v>
      </c>
      <c r="Q364" s="6">
        <v>0.19</v>
      </c>
      <c r="R364" s="6"/>
      <c r="S364" s="6" t="e">
        <f>F364+P364+G364+#REF!+K364+L364+M364+N364+O364+Q364+R364</f>
        <v>#REF!</v>
      </c>
      <c r="T364" s="6">
        <f t="shared" si="55"/>
        <v>1.3873456790123455</v>
      </c>
      <c r="U364" s="6">
        <v>212</v>
      </c>
      <c r="V364" s="6"/>
      <c r="W364" s="6"/>
      <c r="X364" s="6">
        <v>27.2</v>
      </c>
      <c r="Y364" s="6">
        <v>30.7</v>
      </c>
      <c r="Z364" s="6">
        <v>49.4</v>
      </c>
      <c r="AA364" s="6">
        <v>1.34</v>
      </c>
      <c r="AB364" s="6">
        <v>32.700000000000003</v>
      </c>
      <c r="AC364" s="6">
        <v>3.35</v>
      </c>
      <c r="AD364" s="6">
        <v>1.76</v>
      </c>
      <c r="AE364" s="6">
        <v>1.02</v>
      </c>
      <c r="AF364" s="6">
        <v>14.1</v>
      </c>
      <c r="AG364" s="6">
        <v>3.33</v>
      </c>
      <c r="AH364" s="6">
        <v>1.4</v>
      </c>
      <c r="AI364" s="6">
        <v>0.67</v>
      </c>
      <c r="AJ364" s="6">
        <v>13</v>
      </c>
      <c r="AK364" s="6"/>
      <c r="AL364" s="6">
        <v>0.32</v>
      </c>
      <c r="AM364" s="6"/>
      <c r="AN364" s="6">
        <v>4.8099999999999996</v>
      </c>
      <c r="AO364" s="6">
        <v>13.6</v>
      </c>
      <c r="AP364" s="6">
        <v>39</v>
      </c>
      <c r="AQ364" s="6">
        <v>6.58</v>
      </c>
      <c r="AR364" s="6">
        <v>3.07</v>
      </c>
      <c r="AS364" s="6">
        <v>29.8</v>
      </c>
      <c r="AT364" s="6"/>
      <c r="AU364" s="6"/>
      <c r="AV364" s="6">
        <v>2.42</v>
      </c>
      <c r="AW364" s="6"/>
      <c r="AX364" s="6">
        <v>438</v>
      </c>
      <c r="AY364" s="6">
        <v>0.41</v>
      </c>
      <c r="AZ364" s="6">
        <v>0.52</v>
      </c>
      <c r="BA364" s="6">
        <v>4.3099999999999996</v>
      </c>
      <c r="BB364" s="6">
        <f t="shared" si="56"/>
        <v>5755.0506564354655</v>
      </c>
      <c r="BC364" s="6"/>
      <c r="BD364" s="6">
        <v>0.24</v>
      </c>
      <c r="BE364" s="6">
        <v>1.94</v>
      </c>
      <c r="BF364" s="6">
        <v>270</v>
      </c>
      <c r="BG364" s="6"/>
      <c r="BH364" s="6">
        <v>17.7</v>
      </c>
      <c r="BI364" s="6">
        <v>1.57</v>
      </c>
      <c r="BJ364" s="6">
        <v>73.599999999999994</v>
      </c>
      <c r="BK364" s="6">
        <v>63.1</v>
      </c>
      <c r="BL364" s="6">
        <f t="shared" si="60"/>
        <v>0.3315384615384615</v>
      </c>
      <c r="BM364" s="6">
        <f>AC364/BI364/1.49</f>
        <v>1.4320523233445903</v>
      </c>
      <c r="BN364" s="6">
        <f>AJ364/AV364/1.55</f>
        <v>3.4657424686750202</v>
      </c>
      <c r="BO364" s="6">
        <v>5.9570178252302615</v>
      </c>
      <c r="BP364" s="6">
        <v>4.8124557678697801</v>
      </c>
      <c r="BQ364" s="6">
        <v>1.0959026670047438</v>
      </c>
      <c r="BR364" s="6">
        <v>16.307692307692307</v>
      </c>
      <c r="BS364" s="6">
        <v>0.37</v>
      </c>
    </row>
    <row r="365" spans="1:71" x14ac:dyDescent="0.3">
      <c r="A365" s="1" t="s">
        <v>1061</v>
      </c>
      <c r="B365" s="200" t="s">
        <v>924</v>
      </c>
      <c r="C365" s="1" t="s">
        <v>877</v>
      </c>
      <c r="D365" s="195" t="s">
        <v>876</v>
      </c>
      <c r="E365" s="195">
        <v>12.8</v>
      </c>
      <c r="F365" s="6">
        <v>53.6</v>
      </c>
      <c r="G365" s="6">
        <v>14.79</v>
      </c>
      <c r="I365" s="6"/>
      <c r="J365" s="6">
        <v>7.71</v>
      </c>
      <c r="K365" s="6">
        <v>0.18</v>
      </c>
      <c r="L365" s="6">
        <v>7.98</v>
      </c>
      <c r="M365" s="6">
        <v>9.11</v>
      </c>
      <c r="N365" s="6">
        <v>2.75</v>
      </c>
      <c r="O365" s="6">
        <v>1.82</v>
      </c>
      <c r="P365" s="6">
        <v>0.72</v>
      </c>
      <c r="Q365" s="6">
        <v>0.24</v>
      </c>
      <c r="R365" s="6"/>
      <c r="S365" s="6" t="e">
        <f>F365+P365+G365+#REF!+K365+L365+M365+N365+O365+Q365+R365</f>
        <v>#REF!</v>
      </c>
      <c r="T365" s="6">
        <f t="shared" si="55"/>
        <v>0.96616541353383456</v>
      </c>
      <c r="U365" s="6">
        <v>213</v>
      </c>
      <c r="V365" s="6"/>
      <c r="W365" s="6"/>
      <c r="X365" s="6">
        <v>60.9</v>
      </c>
      <c r="Y365" s="6">
        <v>34.299999999999997</v>
      </c>
      <c r="Z365" s="6">
        <v>226</v>
      </c>
      <c r="AA365" s="6">
        <v>3.3</v>
      </c>
      <c r="AB365" s="6">
        <v>41.8</v>
      </c>
      <c r="AC365" s="6">
        <v>3.81</v>
      </c>
      <c r="AD365" s="6">
        <v>1.95</v>
      </c>
      <c r="AE365" s="6">
        <v>1.35</v>
      </c>
      <c r="AF365" s="6">
        <v>14</v>
      </c>
      <c r="AG365" s="6">
        <v>4.92</v>
      </c>
      <c r="AH365" s="6">
        <v>3.21</v>
      </c>
      <c r="AI365" s="6">
        <v>0.72</v>
      </c>
      <c r="AJ365" s="6">
        <v>26.1</v>
      </c>
      <c r="AK365" s="6"/>
      <c r="AL365" s="6">
        <v>0.35</v>
      </c>
      <c r="AM365" s="6"/>
      <c r="AN365" s="6">
        <v>6.72</v>
      </c>
      <c r="AO365" s="6">
        <v>29.1</v>
      </c>
      <c r="AP365" s="6">
        <v>88.4</v>
      </c>
      <c r="AQ365" s="6">
        <v>7.8</v>
      </c>
      <c r="AR365" s="6">
        <v>7.17</v>
      </c>
      <c r="AS365" s="6">
        <v>75.2</v>
      </c>
      <c r="AT365" s="6"/>
      <c r="AU365" s="6"/>
      <c r="AV365" s="6">
        <v>5.88</v>
      </c>
      <c r="AW365" s="6"/>
      <c r="AX365" s="6">
        <v>427</v>
      </c>
      <c r="AY365" s="6">
        <v>0.32</v>
      </c>
      <c r="AZ365" s="6">
        <v>0.76</v>
      </c>
      <c r="BA365" s="6">
        <v>9.3699999999999992</v>
      </c>
      <c r="BB365" s="6">
        <f t="shared" si="56"/>
        <v>4316.2879923265991</v>
      </c>
      <c r="BC365" s="6"/>
      <c r="BD365" s="6">
        <v>0.35</v>
      </c>
      <c r="BE365" s="6">
        <v>2.34</v>
      </c>
      <c r="BF365" s="6">
        <v>172</v>
      </c>
      <c r="BG365" s="6"/>
      <c r="BH365" s="6">
        <v>20.7</v>
      </c>
      <c r="BI365" s="6">
        <v>1.88</v>
      </c>
      <c r="BJ365" s="6">
        <v>65.900000000000006</v>
      </c>
      <c r="BK365" s="6">
        <v>108</v>
      </c>
      <c r="BL365" s="6">
        <f t="shared" si="60"/>
        <v>0.35900383141762449</v>
      </c>
      <c r="BM365" s="6">
        <f>AC365/BI365/1.49</f>
        <v>1.3601313722690276</v>
      </c>
      <c r="BN365" s="6">
        <f>AJ365/AV365/1.55</f>
        <v>2.8637261356155368</v>
      </c>
      <c r="BO365" s="6">
        <v>9.9877544772692506</v>
      </c>
      <c r="BP365" s="6">
        <v>8.99822695035461</v>
      </c>
      <c r="BQ365" s="6">
        <v>0.76553343931392559</v>
      </c>
      <c r="BR365" s="6">
        <v>8.1609195402298838</v>
      </c>
      <c r="BS365" s="6">
        <v>0.25747126436781609</v>
      </c>
    </row>
    <row r="366" spans="1:71" x14ac:dyDescent="0.3">
      <c r="A366" s="1" t="s">
        <v>1060</v>
      </c>
      <c r="B366" s="200" t="s">
        <v>924</v>
      </c>
      <c r="C366" s="1" t="s">
        <v>877</v>
      </c>
      <c r="D366" s="195" t="s">
        <v>876</v>
      </c>
      <c r="E366" s="195">
        <v>12.8</v>
      </c>
      <c r="F366" s="6">
        <v>58.19</v>
      </c>
      <c r="G366" s="6">
        <v>20.64</v>
      </c>
      <c r="I366" s="6"/>
      <c r="J366" s="6">
        <v>4.5</v>
      </c>
      <c r="K366" s="6">
        <v>7.0000000000000007E-2</v>
      </c>
      <c r="L366" s="6">
        <v>1.42</v>
      </c>
      <c r="M366" s="6">
        <v>5.5</v>
      </c>
      <c r="N366" s="6">
        <v>4.53</v>
      </c>
      <c r="O366" s="6">
        <v>3.22</v>
      </c>
      <c r="P366" s="6">
        <v>0.53</v>
      </c>
      <c r="Q366" s="6">
        <v>0.22</v>
      </c>
      <c r="R366" s="6"/>
      <c r="S366" s="6" t="e">
        <f>F366+P366+G366+#REF!+K366+L366+M366+N366+O366+Q366+R366</f>
        <v>#REF!</v>
      </c>
      <c r="T366" s="6">
        <f t="shared" si="55"/>
        <v>3.1690140845070425</v>
      </c>
      <c r="U366" s="6">
        <v>1190</v>
      </c>
      <c r="V366" s="6"/>
      <c r="W366" s="6"/>
      <c r="X366" s="6">
        <v>24.5</v>
      </c>
      <c r="Y366" s="6">
        <v>10.9</v>
      </c>
      <c r="Z366" s="6">
        <v>3.4</v>
      </c>
      <c r="AA366" s="6"/>
      <c r="AB366" s="6">
        <v>54</v>
      </c>
      <c r="AC366" s="6"/>
      <c r="AD366" s="6"/>
      <c r="AE366" s="6"/>
      <c r="AF366" s="6">
        <v>18.8</v>
      </c>
      <c r="AG366" s="6">
        <v>2.2999999999999998</v>
      </c>
      <c r="AH366" s="6">
        <v>7.4</v>
      </c>
      <c r="AI366" s="6"/>
      <c r="AJ366" s="6">
        <v>12.3</v>
      </c>
      <c r="AK366" s="6"/>
      <c r="AL366" s="6"/>
      <c r="AM366" s="6"/>
      <c r="AN366" s="6">
        <v>3.2</v>
      </c>
      <c r="AO366" s="6">
        <v>12.8</v>
      </c>
      <c r="AP366" s="6">
        <v>7.4</v>
      </c>
      <c r="AQ366" s="6">
        <v>0</v>
      </c>
      <c r="AR366" s="6"/>
      <c r="AS366" s="6">
        <v>104</v>
      </c>
      <c r="AT366" s="6"/>
      <c r="AU366" s="6"/>
      <c r="AV366" s="6"/>
      <c r="AW366" s="6"/>
      <c r="AX366" s="6">
        <v>1010</v>
      </c>
      <c r="AY366" s="6"/>
      <c r="AZ366" s="6"/>
      <c r="BA366" s="6">
        <v>6.6</v>
      </c>
      <c r="BB366" s="6">
        <f t="shared" si="56"/>
        <v>3177.2675499070801</v>
      </c>
      <c r="BC366" s="6"/>
      <c r="BD366" s="6"/>
      <c r="BE366" s="6">
        <v>14.9</v>
      </c>
      <c r="BF366" s="6">
        <v>70.099999999999994</v>
      </c>
      <c r="BG366" s="6"/>
      <c r="BH366" s="6">
        <v>13.3</v>
      </c>
      <c r="BI366" s="6"/>
      <c r="BJ366" s="6">
        <v>52.3</v>
      </c>
      <c r="BK366" s="6">
        <v>488</v>
      </c>
      <c r="BL366" s="6">
        <f t="shared" si="60"/>
        <v>0.53658536585365846</v>
      </c>
      <c r="BR366" s="6">
        <v>96.747967479674784</v>
      </c>
      <c r="BS366" s="6">
        <v>0.26016260162601623</v>
      </c>
    </row>
    <row r="367" spans="1:71" x14ac:dyDescent="0.3">
      <c r="A367" s="1" t="s">
        <v>1059</v>
      </c>
      <c r="B367" s="200" t="s">
        <v>924</v>
      </c>
      <c r="C367" s="1" t="s">
        <v>877</v>
      </c>
      <c r="D367" s="195" t="s">
        <v>876</v>
      </c>
      <c r="E367" s="195">
        <v>12.9</v>
      </c>
      <c r="F367" s="6">
        <v>54.89</v>
      </c>
      <c r="G367" s="6">
        <v>17.62</v>
      </c>
      <c r="I367" s="6"/>
      <c r="J367" s="6">
        <v>7.59</v>
      </c>
      <c r="K367" s="6">
        <v>0.15</v>
      </c>
      <c r="L367" s="6">
        <v>4.13</v>
      </c>
      <c r="M367" s="6">
        <v>7.29</v>
      </c>
      <c r="N367" s="6">
        <v>3.28</v>
      </c>
      <c r="O367" s="6">
        <v>1.91</v>
      </c>
      <c r="P367" s="6">
        <v>0.92</v>
      </c>
      <c r="Q367" s="6">
        <v>0.36</v>
      </c>
      <c r="R367" s="6"/>
      <c r="S367" s="6" t="e">
        <f>F367+P367+G367+#REF!+K367+L367+M367+N367+O367+Q367+R367</f>
        <v>#REF!</v>
      </c>
      <c r="T367" s="6">
        <f t="shared" si="55"/>
        <v>1.8377723970944311</v>
      </c>
      <c r="U367" s="6">
        <v>296</v>
      </c>
      <c r="V367" s="6"/>
      <c r="W367" s="6"/>
      <c r="X367" s="6">
        <v>58.7</v>
      </c>
      <c r="Y367" s="6">
        <v>20.8</v>
      </c>
      <c r="Z367" s="6">
        <v>41.2</v>
      </c>
      <c r="AA367" s="6">
        <v>3.42</v>
      </c>
      <c r="AB367" s="6">
        <v>47.6</v>
      </c>
      <c r="AC367" s="6">
        <v>3.05</v>
      </c>
      <c r="AD367" s="6">
        <v>1.7</v>
      </c>
      <c r="AE367" s="6">
        <v>1.1499999999999999</v>
      </c>
      <c r="AF367" s="6">
        <v>13.3</v>
      </c>
      <c r="AG367" s="6">
        <v>3.92</v>
      </c>
      <c r="AH367" s="6">
        <v>2.5299999999999998</v>
      </c>
      <c r="AI367" s="6">
        <v>0.53</v>
      </c>
      <c r="AJ367" s="6">
        <v>26.3</v>
      </c>
      <c r="AK367" s="6"/>
      <c r="AL367" s="6">
        <v>0.17</v>
      </c>
      <c r="AM367" s="6"/>
      <c r="AN367" s="6">
        <v>4.7</v>
      </c>
      <c r="AO367" s="6">
        <v>23.8</v>
      </c>
      <c r="AP367" s="6">
        <v>34</v>
      </c>
      <c r="AQ367" s="6">
        <v>14.4</v>
      </c>
      <c r="AR367" s="6">
        <v>5.52</v>
      </c>
      <c r="AS367" s="6">
        <v>54.4</v>
      </c>
      <c r="AT367" s="6"/>
      <c r="AU367" s="6"/>
      <c r="AV367" s="6">
        <v>4.45</v>
      </c>
      <c r="AW367" s="6"/>
      <c r="AX367" s="6">
        <v>581</v>
      </c>
      <c r="AY367" s="6">
        <v>0.16</v>
      </c>
      <c r="AZ367" s="6">
        <v>0.46</v>
      </c>
      <c r="BA367" s="6">
        <v>6.74</v>
      </c>
      <c r="BB367" s="6">
        <f t="shared" si="56"/>
        <v>5515.2568790839887</v>
      </c>
      <c r="BC367" s="6"/>
      <c r="BD367" s="6">
        <v>0.2</v>
      </c>
      <c r="BE367" s="6">
        <v>1.1000000000000001</v>
      </c>
      <c r="BF367" s="6">
        <v>182</v>
      </c>
      <c r="BG367" s="6"/>
      <c r="BH367" s="6">
        <v>15.7</v>
      </c>
      <c r="BI367" s="6">
        <v>1.37</v>
      </c>
      <c r="BJ367" s="6">
        <v>79.400000000000006</v>
      </c>
      <c r="BK367" s="6">
        <v>127</v>
      </c>
      <c r="BL367" s="6">
        <f t="shared" si="60"/>
        <v>0.25627376425855514</v>
      </c>
      <c r="BM367" s="6">
        <f>AC367/BI367/1.49</f>
        <v>1.4941458874246802</v>
      </c>
      <c r="BN367" s="6">
        <f>AJ367/AV367/1.55</f>
        <v>3.8129757158390718</v>
      </c>
      <c r="BO367" s="6">
        <v>13.810849130914248</v>
      </c>
      <c r="BP367" s="6">
        <v>11.901865369018655</v>
      </c>
      <c r="BQ367" s="6">
        <v>0.83980104975571135</v>
      </c>
      <c r="BR367" s="6">
        <v>11.254752851711027</v>
      </c>
      <c r="BS367" s="6">
        <v>0.17870722433460076</v>
      </c>
    </row>
    <row r="368" spans="1:71" x14ac:dyDescent="0.3">
      <c r="A368" s="1" t="s">
        <v>1058</v>
      </c>
      <c r="B368" s="200" t="s">
        <v>924</v>
      </c>
      <c r="C368" s="1" t="s">
        <v>877</v>
      </c>
      <c r="D368" s="195" t="s">
        <v>876</v>
      </c>
      <c r="E368" s="195">
        <v>13.1</v>
      </c>
      <c r="F368" s="6">
        <v>57.12</v>
      </c>
      <c r="G368" s="6">
        <v>16.45</v>
      </c>
      <c r="I368" s="6"/>
      <c r="J368" s="6">
        <v>6.6</v>
      </c>
      <c r="K368" s="6">
        <v>0.14000000000000001</v>
      </c>
      <c r="L368" s="6">
        <v>3.66</v>
      </c>
      <c r="M368" s="6">
        <v>6.79</v>
      </c>
      <c r="N368" s="6">
        <v>2.9</v>
      </c>
      <c r="O368" s="6">
        <v>3.12</v>
      </c>
      <c r="P368" s="6">
        <v>0.67</v>
      </c>
      <c r="Q368" s="6">
        <v>0.24</v>
      </c>
      <c r="R368" s="6"/>
      <c r="S368" s="6" t="e">
        <f>F368+P368+G368+#REF!+K368+L368+M368+N368+O368+Q368+R368</f>
        <v>#REF!</v>
      </c>
      <c r="T368" s="6">
        <f t="shared" si="55"/>
        <v>1.8032786885245899</v>
      </c>
      <c r="U368" s="6">
        <v>481</v>
      </c>
      <c r="V368" s="6"/>
      <c r="W368" s="6"/>
      <c r="X368" s="6">
        <v>56.6</v>
      </c>
      <c r="Y368" s="6">
        <v>17.399999999999999</v>
      </c>
      <c r="Z368" s="6">
        <v>49.5</v>
      </c>
      <c r="AA368" s="6">
        <v>4.95</v>
      </c>
      <c r="AB368" s="6">
        <v>46.2</v>
      </c>
      <c r="AC368" s="6">
        <v>3.23</v>
      </c>
      <c r="AD368" s="6">
        <v>1.86</v>
      </c>
      <c r="AE368" s="6">
        <v>1.1299999999999999</v>
      </c>
      <c r="AF368" s="6">
        <v>12.1</v>
      </c>
      <c r="AG368" s="6">
        <v>3.94</v>
      </c>
      <c r="AH368" s="6">
        <v>2.08</v>
      </c>
      <c r="AI368" s="6">
        <v>0.57999999999999996</v>
      </c>
      <c r="AJ368" s="6">
        <v>28.9</v>
      </c>
      <c r="AK368" s="6"/>
      <c r="AL368" s="6">
        <v>0.23</v>
      </c>
      <c r="AM368" s="6"/>
      <c r="AN368" s="6">
        <v>5.0999999999999996</v>
      </c>
      <c r="AO368" s="6">
        <v>23.4</v>
      </c>
      <c r="AP368" s="6">
        <v>23.5</v>
      </c>
      <c r="AQ368" s="6">
        <v>20.399999999999999</v>
      </c>
      <c r="AR368" s="6">
        <v>5.88</v>
      </c>
      <c r="AS368" s="6">
        <v>93.3</v>
      </c>
      <c r="AT368" s="6"/>
      <c r="AU368" s="6"/>
      <c r="AV368" s="6">
        <v>4.53</v>
      </c>
      <c r="AW368" s="6"/>
      <c r="AX368" s="6">
        <v>420</v>
      </c>
      <c r="AY368" s="6">
        <v>0.2</v>
      </c>
      <c r="AZ368" s="6">
        <v>0.59</v>
      </c>
      <c r="BA368" s="6">
        <v>14</v>
      </c>
      <c r="BB368" s="6">
        <f t="shared" si="56"/>
        <v>4016.5457706372526</v>
      </c>
      <c r="BC368" s="6"/>
      <c r="BD368" s="6">
        <v>0.25</v>
      </c>
      <c r="BE368" s="6">
        <v>2.0499999999999998</v>
      </c>
      <c r="BF368" s="6">
        <v>171</v>
      </c>
      <c r="BG368" s="6"/>
      <c r="BH368" s="6">
        <v>17</v>
      </c>
      <c r="BI368" s="6">
        <v>1.73</v>
      </c>
      <c r="BJ368" s="6">
        <v>66.2</v>
      </c>
      <c r="BK368" s="6">
        <v>92.2</v>
      </c>
      <c r="BL368" s="6">
        <f t="shared" si="60"/>
        <v>0.48442906574394468</v>
      </c>
      <c r="BM368" s="6">
        <f>AC368/BI368/1.49</f>
        <v>1.2530550490747565</v>
      </c>
      <c r="BN368" s="6">
        <f>AJ368/AV368/1.55</f>
        <v>4.1159296446628204</v>
      </c>
      <c r="BO368" s="6">
        <v>12.018131159812034</v>
      </c>
      <c r="BP368" s="6">
        <v>9.0879897238278744</v>
      </c>
      <c r="BQ368" s="6">
        <v>0.81579838904917212</v>
      </c>
      <c r="BR368" s="6">
        <v>16.643598615916957</v>
      </c>
      <c r="BS368" s="6">
        <v>0.1764705882352941</v>
      </c>
    </row>
    <row r="369" spans="1:71" x14ac:dyDescent="0.3">
      <c r="A369" s="1" t="s">
        <v>1057</v>
      </c>
      <c r="B369" s="200" t="s">
        <v>563</v>
      </c>
      <c r="C369" s="1" t="s">
        <v>877</v>
      </c>
      <c r="D369" s="195" t="s">
        <v>876</v>
      </c>
      <c r="E369" s="195">
        <v>13.2</v>
      </c>
      <c r="F369" s="6">
        <v>51.33</v>
      </c>
      <c r="G369" s="6">
        <v>14.86</v>
      </c>
      <c r="I369" s="6"/>
      <c r="J369" s="6">
        <v>7.22</v>
      </c>
      <c r="K369" s="6">
        <v>0.14000000000000001</v>
      </c>
      <c r="L369" s="6">
        <v>5.98</v>
      </c>
      <c r="M369" s="6">
        <v>7.85</v>
      </c>
      <c r="N369" s="6">
        <v>3.18</v>
      </c>
      <c r="O369" s="6">
        <v>3.92</v>
      </c>
      <c r="P369" s="6">
        <v>1.1499999999999999</v>
      </c>
      <c r="Q369" s="6">
        <v>0.89</v>
      </c>
      <c r="R369" s="6"/>
      <c r="S369" s="6" t="e">
        <f>F369+P369+G369+#REF!+K369+L369+M369+N369+O369+Q369+R369</f>
        <v>#REF!</v>
      </c>
      <c r="T369" s="6">
        <f t="shared" si="55"/>
        <v>1.2073578595317724</v>
      </c>
      <c r="U369" s="6">
        <v>1150</v>
      </c>
      <c r="V369" s="6"/>
      <c r="W369" s="6"/>
      <c r="X369" s="6"/>
      <c r="Y369" s="6">
        <v>27.1</v>
      </c>
      <c r="Z369" s="6">
        <v>136</v>
      </c>
      <c r="AA369" s="6"/>
      <c r="AB369" s="6">
        <v>45</v>
      </c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>
        <v>22.6</v>
      </c>
      <c r="AO369" s="6"/>
      <c r="AP369" s="6">
        <v>102</v>
      </c>
      <c r="AQ369" s="6"/>
      <c r="AR369" s="6"/>
      <c r="AS369" s="6">
        <v>157</v>
      </c>
      <c r="AT369" s="6"/>
      <c r="AU369" s="6"/>
      <c r="AV369" s="6"/>
      <c r="AW369" s="6"/>
      <c r="AX369" s="6">
        <v>1160</v>
      </c>
      <c r="AY369" s="6"/>
      <c r="AZ369" s="6"/>
      <c r="BA369" s="6"/>
      <c r="BB369" s="6">
        <f t="shared" si="56"/>
        <v>6894.0710988549845</v>
      </c>
      <c r="BC369" s="6"/>
      <c r="BD369" s="6"/>
      <c r="BE369" s="6"/>
      <c r="BF369" s="6">
        <v>180</v>
      </c>
      <c r="BG369" s="6"/>
      <c r="BH369" s="6">
        <v>23.8</v>
      </c>
      <c r="BI369" s="6"/>
      <c r="BJ369" s="6">
        <v>78.5</v>
      </c>
      <c r="BK369" s="6">
        <v>220</v>
      </c>
    </row>
    <row r="370" spans="1:71" x14ac:dyDescent="0.3">
      <c r="A370" s="1" t="s">
        <v>1056</v>
      </c>
      <c r="B370" s="200" t="s">
        <v>996</v>
      </c>
      <c r="C370" s="1" t="s">
        <v>877</v>
      </c>
      <c r="D370" s="195" t="s">
        <v>876</v>
      </c>
      <c r="E370" s="195">
        <v>13.6</v>
      </c>
      <c r="F370" s="6">
        <v>66.75</v>
      </c>
      <c r="G370" s="6">
        <v>16.14</v>
      </c>
      <c r="I370" s="6"/>
      <c r="J370" s="6">
        <v>2.86</v>
      </c>
      <c r="K370" s="6">
        <v>0.06</v>
      </c>
      <c r="L370" s="6">
        <v>1.91</v>
      </c>
      <c r="M370" s="6">
        <v>4.21</v>
      </c>
      <c r="N370" s="6">
        <v>4.3899999999999997</v>
      </c>
      <c r="O370" s="6">
        <v>2.0699999999999998</v>
      </c>
      <c r="P370" s="6">
        <v>0.39</v>
      </c>
      <c r="Q370" s="6">
        <v>0.13</v>
      </c>
      <c r="R370" s="6"/>
      <c r="S370" s="6" t="e">
        <f>F370+P370+G370+#REF!+K370+L370+M370+N370+O370+Q370+R370</f>
        <v>#REF!</v>
      </c>
      <c r="T370" s="6">
        <f t="shared" si="55"/>
        <v>1.4973821989528795</v>
      </c>
      <c r="U370" s="6">
        <v>302</v>
      </c>
      <c r="V370" s="6"/>
      <c r="W370" s="6"/>
      <c r="X370" s="6">
        <v>27.4</v>
      </c>
      <c r="Y370" s="6">
        <v>8.16</v>
      </c>
      <c r="Z370" s="6">
        <v>49.4</v>
      </c>
      <c r="AA370" s="6">
        <v>1.25</v>
      </c>
      <c r="AB370" s="6">
        <v>7.8</v>
      </c>
      <c r="AC370" s="6">
        <v>1.1499999999999999</v>
      </c>
      <c r="AD370" s="6">
        <v>0.48</v>
      </c>
      <c r="AE370" s="6">
        <v>0.66</v>
      </c>
      <c r="AF370" s="6">
        <v>13.4</v>
      </c>
      <c r="AG370" s="6">
        <v>1.62</v>
      </c>
      <c r="AH370" s="6">
        <v>2.29</v>
      </c>
      <c r="AI370" s="6">
        <v>0.21</v>
      </c>
      <c r="AJ370" s="6">
        <v>14.6</v>
      </c>
      <c r="AK370" s="6"/>
      <c r="AL370" s="6">
        <v>0.11</v>
      </c>
      <c r="AM370" s="6"/>
      <c r="AN370" s="6">
        <v>3.41</v>
      </c>
      <c r="AO370" s="6">
        <v>10.4</v>
      </c>
      <c r="AP370" s="6">
        <v>22.3</v>
      </c>
      <c r="AQ370" s="6">
        <v>3.71</v>
      </c>
      <c r="AR370" s="6">
        <v>2.97</v>
      </c>
      <c r="AS370" s="6">
        <v>13.6</v>
      </c>
      <c r="AT370" s="6"/>
      <c r="AU370" s="6"/>
      <c r="AV370" s="6">
        <v>1.62</v>
      </c>
      <c r="AW370" s="6"/>
      <c r="AX370" s="6">
        <v>508</v>
      </c>
      <c r="AY370" s="6">
        <v>0.28000000000000003</v>
      </c>
      <c r="AZ370" s="6">
        <v>0.22</v>
      </c>
      <c r="BA370" s="6">
        <v>5.85</v>
      </c>
      <c r="BB370" s="6">
        <f t="shared" si="56"/>
        <v>2337.9893291769081</v>
      </c>
      <c r="BC370" s="6"/>
      <c r="BD370" s="6">
        <v>0.09</v>
      </c>
      <c r="BE370" s="6">
        <v>1.25</v>
      </c>
      <c r="BF370" s="6">
        <v>59.9</v>
      </c>
      <c r="BG370" s="6"/>
      <c r="BH370" s="6">
        <v>6.42</v>
      </c>
      <c r="BI370" s="6">
        <v>0.5</v>
      </c>
      <c r="BJ370" s="6">
        <v>23.6</v>
      </c>
      <c r="BK370" s="6">
        <v>97.5</v>
      </c>
      <c r="BL370" s="6">
        <f>BA370/AJ370</f>
        <v>0.40068493150684931</v>
      </c>
      <c r="BM370" s="6">
        <f>AC370/BI370/1.49</f>
        <v>1.5436241610738255</v>
      </c>
      <c r="BN370" s="6">
        <f>AJ370/AV370/1.55</f>
        <v>5.8144165671047388</v>
      </c>
      <c r="BO370" s="6">
        <v>21.007194244604317</v>
      </c>
      <c r="BP370" s="6">
        <v>15.222222222222221</v>
      </c>
      <c r="BQ370" s="6">
        <v>1.242597663958509</v>
      </c>
      <c r="BR370" s="6">
        <v>20.684931506849317</v>
      </c>
      <c r="BS370" s="6">
        <v>0.23356164383561645</v>
      </c>
    </row>
    <row r="371" spans="1:71" x14ac:dyDescent="0.3">
      <c r="A371" s="1" t="s">
        <v>1055</v>
      </c>
      <c r="B371" s="200" t="s">
        <v>996</v>
      </c>
      <c r="C371" s="1" t="s">
        <v>877</v>
      </c>
      <c r="D371" s="195" t="s">
        <v>876</v>
      </c>
      <c r="E371" s="195">
        <v>13.6</v>
      </c>
      <c r="F371" s="6">
        <v>69.569999999999993</v>
      </c>
      <c r="G371" s="6">
        <v>15.09</v>
      </c>
      <c r="I371" s="6"/>
      <c r="J371" s="6">
        <v>1.94</v>
      </c>
      <c r="K371" s="6">
        <v>0.03</v>
      </c>
      <c r="L371" s="6">
        <v>0.61</v>
      </c>
      <c r="M371" s="6">
        <v>2.14</v>
      </c>
      <c r="N371" s="6">
        <v>2.71</v>
      </c>
      <c r="O371" s="6">
        <v>6.12</v>
      </c>
      <c r="P371" s="6">
        <v>0.25</v>
      </c>
      <c r="Q371" s="6">
        <v>0.09</v>
      </c>
      <c r="R371" s="6"/>
      <c r="S371" s="6" t="e">
        <f>F371+P371+G371+#REF!+K371+L371+M371+N371+O371+Q371+R371</f>
        <v>#REF!</v>
      </c>
      <c r="T371" s="6">
        <f t="shared" si="55"/>
        <v>3.180327868852459</v>
      </c>
      <c r="U371" s="6">
        <v>1400</v>
      </c>
      <c r="V371" s="6"/>
      <c r="W371" s="6"/>
      <c r="X371" s="6"/>
      <c r="Y371" s="6">
        <v>6</v>
      </c>
      <c r="Z371" s="6">
        <v>1.5</v>
      </c>
      <c r="AA371" s="6"/>
      <c r="AB371" s="6">
        <v>6.4</v>
      </c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>
        <v>0.7</v>
      </c>
      <c r="AO371" s="6"/>
      <c r="AP371" s="6">
        <v>6.8</v>
      </c>
      <c r="AQ371" s="6"/>
      <c r="AR371" s="6"/>
      <c r="AS371" s="6">
        <v>142</v>
      </c>
      <c r="AT371" s="6"/>
      <c r="AU371" s="6"/>
      <c r="AV371" s="6"/>
      <c r="AW371" s="6"/>
      <c r="AX371" s="6">
        <v>558</v>
      </c>
      <c r="AY371" s="6"/>
      <c r="AZ371" s="6"/>
      <c r="BA371" s="6"/>
      <c r="BB371" s="6">
        <f t="shared" si="56"/>
        <v>1498.7111084467358</v>
      </c>
      <c r="BC371" s="6"/>
      <c r="BD371" s="6"/>
      <c r="BE371" s="6"/>
      <c r="BF371" s="6">
        <v>43.5</v>
      </c>
      <c r="BG371" s="6"/>
      <c r="BH371" s="6">
        <v>4</v>
      </c>
      <c r="BI371" s="6"/>
      <c r="BJ371" s="6">
        <v>24.6</v>
      </c>
      <c r="BK371" s="6">
        <v>122</v>
      </c>
    </row>
    <row r="372" spans="1:71" x14ac:dyDescent="0.3">
      <c r="A372" s="1" t="s">
        <v>1054</v>
      </c>
      <c r="B372" s="200" t="s">
        <v>996</v>
      </c>
      <c r="C372" s="1" t="s">
        <v>877</v>
      </c>
      <c r="D372" s="195" t="s">
        <v>876</v>
      </c>
      <c r="E372" s="195">
        <v>13.6</v>
      </c>
      <c r="F372" s="6">
        <v>66.94</v>
      </c>
      <c r="G372" s="6">
        <v>16.75</v>
      </c>
      <c r="I372" s="6"/>
      <c r="J372" s="6">
        <v>3.4</v>
      </c>
      <c r="K372" s="6">
        <v>7.0000000000000007E-2</v>
      </c>
      <c r="L372" s="6">
        <v>1.32</v>
      </c>
      <c r="M372" s="6">
        <v>3.66</v>
      </c>
      <c r="N372" s="6">
        <v>4.41</v>
      </c>
      <c r="O372" s="6">
        <v>1.81</v>
      </c>
      <c r="P372" s="6">
        <v>0.51</v>
      </c>
      <c r="Q372" s="6">
        <v>0.26</v>
      </c>
      <c r="R372" s="6"/>
      <c r="S372" s="6" t="e">
        <f>F372+P372+G372+#REF!+K372+L372+M372+N372+O372+Q372+R372</f>
        <v>#REF!</v>
      </c>
      <c r="T372" s="6">
        <f t="shared" si="55"/>
        <v>2.5757575757575757</v>
      </c>
      <c r="U372" s="6">
        <v>373</v>
      </c>
      <c r="V372" s="6"/>
      <c r="W372" s="6"/>
      <c r="X372" s="6">
        <v>26.5</v>
      </c>
      <c r="Y372" s="6">
        <v>5.68</v>
      </c>
      <c r="Z372" s="6">
        <v>6</v>
      </c>
      <c r="AA372" s="6">
        <v>1.88</v>
      </c>
      <c r="AB372" s="6">
        <v>9.8000000000000007</v>
      </c>
      <c r="AC372" s="6">
        <v>3.25</v>
      </c>
      <c r="AD372" s="6">
        <v>2.1</v>
      </c>
      <c r="AE372" s="6">
        <v>0.8</v>
      </c>
      <c r="AF372" s="6">
        <v>12.9</v>
      </c>
      <c r="AG372" s="6">
        <v>2.89</v>
      </c>
      <c r="AH372" s="6">
        <v>3.15</v>
      </c>
      <c r="AI372" s="6">
        <v>0.72</v>
      </c>
      <c r="AJ372" s="6">
        <v>15.1</v>
      </c>
      <c r="AK372" s="6"/>
      <c r="AL372" s="6">
        <v>0.28000000000000003</v>
      </c>
      <c r="AM372" s="6"/>
      <c r="AN372" s="6">
        <v>6.4</v>
      </c>
      <c r="AO372" s="6">
        <v>8.8800000000000008</v>
      </c>
      <c r="AP372" s="6">
        <v>5.5</v>
      </c>
      <c r="AQ372" s="6">
        <v>11.4</v>
      </c>
      <c r="AR372" s="6">
        <v>2.09</v>
      </c>
      <c r="AS372" s="6">
        <v>41.9</v>
      </c>
      <c r="AT372" s="6"/>
      <c r="AU372" s="6"/>
      <c r="AV372" s="6">
        <v>2.38</v>
      </c>
      <c r="AW372" s="6"/>
      <c r="AX372" s="6">
        <v>369</v>
      </c>
      <c r="AY372" s="6">
        <v>0.28000000000000003</v>
      </c>
      <c r="AZ372" s="6">
        <v>0.51</v>
      </c>
      <c r="BA372" s="6">
        <v>0.77</v>
      </c>
      <c r="BB372" s="6">
        <f t="shared" si="56"/>
        <v>3057.3706612313413</v>
      </c>
      <c r="BC372" s="6"/>
      <c r="BD372" s="6">
        <v>0.28000000000000003</v>
      </c>
      <c r="BE372" s="6">
        <v>0.73</v>
      </c>
      <c r="BF372" s="6">
        <v>56.3</v>
      </c>
      <c r="BG372" s="6"/>
      <c r="BH372" s="6">
        <v>18.2</v>
      </c>
      <c r="BI372" s="6">
        <v>1.68</v>
      </c>
      <c r="BJ372" s="6">
        <v>66.5</v>
      </c>
      <c r="BK372" s="6">
        <v>175</v>
      </c>
      <c r="BL372" s="6">
        <f>BA372/AJ372</f>
        <v>5.0993377483443708E-2</v>
      </c>
      <c r="BM372" s="6">
        <f>AC372/BI372/1.49</f>
        <v>1.2983381271971877</v>
      </c>
      <c r="BN372" s="6">
        <f>AJ372/AV372/1.55</f>
        <v>4.0932502033071296</v>
      </c>
      <c r="BO372" s="6">
        <v>6.4662555669749926</v>
      </c>
      <c r="BP372" s="6">
        <v>4.3816137566137563</v>
      </c>
      <c r="BQ372" s="6">
        <v>0.93036678852142973</v>
      </c>
      <c r="BR372" s="6">
        <v>24.701986754966889</v>
      </c>
      <c r="BS372" s="6">
        <v>0.42384105960264906</v>
      </c>
    </row>
    <row r="373" spans="1:71" x14ac:dyDescent="0.3">
      <c r="A373" s="1" t="s">
        <v>1053</v>
      </c>
      <c r="B373" s="200" t="s">
        <v>848</v>
      </c>
      <c r="C373" s="1" t="s">
        <v>877</v>
      </c>
      <c r="D373" s="195" t="s">
        <v>876</v>
      </c>
      <c r="E373" s="195">
        <v>13.6</v>
      </c>
      <c r="F373" s="6">
        <v>65.17</v>
      </c>
      <c r="G373" s="6">
        <v>17.61</v>
      </c>
      <c r="I373" s="6"/>
      <c r="J373" s="6">
        <v>2.9</v>
      </c>
      <c r="K373" s="6">
        <v>0.06</v>
      </c>
      <c r="L373" s="6">
        <v>0.96</v>
      </c>
      <c r="M373" s="6">
        <v>3.3</v>
      </c>
      <c r="N373" s="6">
        <v>5.16</v>
      </c>
      <c r="O373" s="6">
        <v>2.84</v>
      </c>
      <c r="P373" s="6">
        <v>0.44</v>
      </c>
      <c r="Q373" s="6">
        <v>0.18</v>
      </c>
      <c r="R373" s="6"/>
      <c r="S373" s="6" t="e">
        <f>F373+P373+G373+#REF!+K373+L373+M373+N373+O373+Q373+R373</f>
        <v>#REF!</v>
      </c>
      <c r="T373" s="6">
        <f t="shared" si="55"/>
        <v>3.0208333333333335</v>
      </c>
      <c r="U373" s="6">
        <v>442</v>
      </c>
      <c r="V373" s="6"/>
      <c r="W373" s="6"/>
      <c r="X373" s="6">
        <v>28.3</v>
      </c>
      <c r="Y373" s="6">
        <v>4.24</v>
      </c>
      <c r="Z373" s="6">
        <v>2.2000000000000002</v>
      </c>
      <c r="AA373" s="6">
        <v>1.63</v>
      </c>
      <c r="AB373" s="6">
        <v>10.3</v>
      </c>
      <c r="AC373" s="6">
        <v>2.15</v>
      </c>
      <c r="AD373" s="6">
        <v>1.31</v>
      </c>
      <c r="AE373" s="6">
        <v>0.91</v>
      </c>
      <c r="AF373" s="6">
        <v>13.8</v>
      </c>
      <c r="AG373" s="6">
        <v>2.2000000000000002</v>
      </c>
      <c r="AH373" s="6">
        <v>4.78</v>
      </c>
      <c r="AI373" s="6">
        <v>0.45</v>
      </c>
      <c r="AJ373" s="6">
        <v>11.6</v>
      </c>
      <c r="AK373" s="6"/>
      <c r="AL373" s="6">
        <v>0.21</v>
      </c>
      <c r="AM373" s="6"/>
      <c r="AN373" s="6">
        <v>2.8</v>
      </c>
      <c r="AO373" s="6">
        <v>13.2</v>
      </c>
      <c r="AP373" s="6">
        <v>5.4</v>
      </c>
      <c r="AQ373" s="6">
        <v>9.4</v>
      </c>
      <c r="AR373" s="6">
        <v>3.05</v>
      </c>
      <c r="AS373" s="6">
        <v>46.9</v>
      </c>
      <c r="AT373" s="6"/>
      <c r="AU373" s="6"/>
      <c r="AV373" s="6">
        <v>2.54</v>
      </c>
      <c r="AW373" s="6"/>
      <c r="AX373" s="6">
        <v>501</v>
      </c>
      <c r="AY373" s="6">
        <v>0.21</v>
      </c>
      <c r="AZ373" s="6">
        <v>0.37</v>
      </c>
      <c r="BA373" s="6">
        <v>5.16</v>
      </c>
      <c r="BB373" s="6">
        <f t="shared" si="56"/>
        <v>2637.731550866255</v>
      </c>
      <c r="BC373" s="6"/>
      <c r="BD373" s="6">
        <v>0.19</v>
      </c>
      <c r="BE373" s="6">
        <v>1.27</v>
      </c>
      <c r="BF373" s="6">
        <v>43.3</v>
      </c>
      <c r="BG373" s="6"/>
      <c r="BH373" s="6">
        <v>12.1</v>
      </c>
      <c r="BI373" s="6">
        <v>1.1299999999999999</v>
      </c>
      <c r="BJ373" s="6">
        <v>60.4</v>
      </c>
      <c r="BK373" s="6">
        <v>244</v>
      </c>
      <c r="BL373" s="6">
        <f>BA373/AJ373</f>
        <v>0.44482758620689655</v>
      </c>
      <c r="BM373" s="6">
        <f>AC373/BI373/1.49</f>
        <v>1.2769495753400251</v>
      </c>
      <c r="BN373" s="6">
        <f>AJ373/AV373/1.55</f>
        <v>2.9464058928117853</v>
      </c>
      <c r="BO373" s="6">
        <v>7.3852422486789333</v>
      </c>
      <c r="BP373" s="6">
        <v>6.9567354965585064</v>
      </c>
      <c r="BQ373" s="6">
        <v>1.1741262708594224</v>
      </c>
      <c r="BR373" s="6">
        <v>38.103448275862071</v>
      </c>
      <c r="BS373" s="6">
        <v>0.24137931034482757</v>
      </c>
    </row>
    <row r="374" spans="1:71" x14ac:dyDescent="0.3">
      <c r="A374" s="1" t="s">
        <v>1052</v>
      </c>
      <c r="B374" s="200" t="s">
        <v>848</v>
      </c>
      <c r="C374" s="1" t="s">
        <v>877</v>
      </c>
      <c r="D374" s="195" t="s">
        <v>876</v>
      </c>
      <c r="E374" s="195">
        <v>13.6</v>
      </c>
      <c r="F374" s="6">
        <v>63.8</v>
      </c>
      <c r="G374" s="6">
        <v>16.670000000000002</v>
      </c>
      <c r="I374" s="6"/>
      <c r="J374" s="6">
        <v>4.28</v>
      </c>
      <c r="K374" s="6">
        <v>0.12</v>
      </c>
      <c r="L374" s="6">
        <v>1.77</v>
      </c>
      <c r="M374" s="6">
        <v>4.4800000000000004</v>
      </c>
      <c r="N374" s="6">
        <v>4.3899999999999997</v>
      </c>
      <c r="O374" s="6">
        <v>1.7</v>
      </c>
      <c r="P374" s="6">
        <v>0.61</v>
      </c>
      <c r="Q374" s="6">
        <v>0.22</v>
      </c>
      <c r="R374" s="6"/>
      <c r="S374" s="6" t="e">
        <f>F374+P374+G374+#REF!+K374+L374+M374+N374+O374+Q374+R374</f>
        <v>#REF!</v>
      </c>
      <c r="T374" s="6">
        <f t="shared" si="55"/>
        <v>2.4180790960451977</v>
      </c>
      <c r="U374" s="6">
        <v>257</v>
      </c>
      <c r="V374" s="6"/>
      <c r="W374" s="6"/>
      <c r="X374" s="6">
        <v>33.799999999999997</v>
      </c>
      <c r="Y374" s="6">
        <v>8.31</v>
      </c>
      <c r="Z374" s="6">
        <v>13.4</v>
      </c>
      <c r="AA374" s="6">
        <v>3.44</v>
      </c>
      <c r="AB374" s="6">
        <v>16.7</v>
      </c>
      <c r="AC374" s="6">
        <v>3.17</v>
      </c>
      <c r="AD374" s="6">
        <v>2.0299999999999998</v>
      </c>
      <c r="AE374" s="6">
        <v>0.85</v>
      </c>
      <c r="AF374" s="6">
        <v>13.9</v>
      </c>
      <c r="AG374" s="6">
        <v>3.15</v>
      </c>
      <c r="AH374" s="6">
        <v>3.92</v>
      </c>
      <c r="AI374" s="6">
        <v>0.56000000000000005</v>
      </c>
      <c r="AJ374" s="6">
        <v>17.5</v>
      </c>
      <c r="AK374" s="6"/>
      <c r="AL374" s="6">
        <v>0.3</v>
      </c>
      <c r="AM374" s="6"/>
      <c r="AN374" s="6">
        <v>5.8</v>
      </c>
      <c r="AO374" s="6">
        <v>14.7</v>
      </c>
      <c r="AP374" s="6">
        <v>10.5</v>
      </c>
      <c r="AQ374" s="6">
        <v>10.199999999999999</v>
      </c>
      <c r="AR374" s="6">
        <v>3.19</v>
      </c>
      <c r="AS374" s="6">
        <v>52.4</v>
      </c>
      <c r="AT374" s="6"/>
      <c r="AU374" s="6"/>
      <c r="AV374" s="6">
        <v>3.39</v>
      </c>
      <c r="AW374" s="6"/>
      <c r="AX374" s="6">
        <v>382</v>
      </c>
      <c r="AY374" s="6">
        <v>0.28999999999999998</v>
      </c>
      <c r="AZ374" s="6">
        <v>0.5</v>
      </c>
      <c r="BA374" s="6">
        <v>5.28</v>
      </c>
      <c r="BB374" s="6">
        <f t="shared" si="56"/>
        <v>3656.8551046100356</v>
      </c>
      <c r="BC374" s="6"/>
      <c r="BD374" s="6">
        <v>0.23</v>
      </c>
      <c r="BE374" s="6">
        <v>1.68</v>
      </c>
      <c r="BF374" s="6">
        <v>85.6</v>
      </c>
      <c r="BG374" s="6"/>
      <c r="BH374" s="6">
        <v>17.8</v>
      </c>
      <c r="BI374" s="6">
        <v>1.96</v>
      </c>
      <c r="BJ374" s="6">
        <v>74.7</v>
      </c>
      <c r="BK374" s="6">
        <v>189</v>
      </c>
      <c r="BL374" s="6">
        <f>BA374/AJ374</f>
        <v>0.30171428571428571</v>
      </c>
      <c r="BM374" s="6">
        <f>AC374/BI374/1.49</f>
        <v>1.0854677441446376</v>
      </c>
      <c r="BN374" s="6">
        <f>AJ374/AV374/1.55</f>
        <v>3.3304786373584547</v>
      </c>
      <c r="BO374" s="6">
        <v>6.4234326824254886</v>
      </c>
      <c r="BP374" s="6">
        <v>4.7902494331065748</v>
      </c>
      <c r="BQ374" s="6">
        <v>0.79335106949871137</v>
      </c>
      <c r="BR374" s="6">
        <v>14.685714285714285</v>
      </c>
      <c r="BS374" s="6">
        <v>0.33142857142857141</v>
      </c>
    </row>
    <row r="375" spans="1:71" x14ac:dyDescent="0.3">
      <c r="A375" s="1" t="s">
        <v>1051</v>
      </c>
      <c r="B375" s="200" t="s">
        <v>996</v>
      </c>
      <c r="C375" s="1" t="s">
        <v>877</v>
      </c>
      <c r="D375" s="195" t="s">
        <v>876</v>
      </c>
      <c r="E375" s="195">
        <v>17.2</v>
      </c>
      <c r="F375" s="6">
        <v>73.27</v>
      </c>
      <c r="G375" s="6">
        <v>14.53</v>
      </c>
      <c r="I375" s="6"/>
      <c r="J375" s="6">
        <v>2.0499999999999998</v>
      </c>
      <c r="K375" s="6">
        <v>0.12</v>
      </c>
      <c r="L375" s="6">
        <v>0.15</v>
      </c>
      <c r="M375" s="6">
        <v>1.38</v>
      </c>
      <c r="N375" s="6">
        <v>5.43</v>
      </c>
      <c r="O375" s="6">
        <v>0</v>
      </c>
      <c r="P375" s="6">
        <v>0.31</v>
      </c>
      <c r="Q375" s="6">
        <v>7.0000000000000007E-2</v>
      </c>
      <c r="R375" s="6"/>
      <c r="S375" s="6" t="e">
        <f>F375+P375+G375+#REF!+K375+L375+M375+N375+O375+Q375+R375</f>
        <v>#REF!</v>
      </c>
      <c r="T375" s="6">
        <f t="shared" si="55"/>
        <v>13.666666666666666</v>
      </c>
      <c r="U375" s="6">
        <v>262</v>
      </c>
      <c r="V375" s="6"/>
      <c r="W375" s="6"/>
      <c r="X375" s="6">
        <v>27</v>
      </c>
      <c r="Y375" s="6">
        <v>1.23</v>
      </c>
      <c r="Z375" s="6">
        <v>95.1</v>
      </c>
      <c r="AA375" s="6">
        <v>0.36</v>
      </c>
      <c r="AB375" s="6">
        <v>21.9</v>
      </c>
      <c r="AC375" s="6">
        <v>4.97</v>
      </c>
      <c r="AD375" s="6">
        <v>3.45</v>
      </c>
      <c r="AE375" s="6">
        <v>1</v>
      </c>
      <c r="AF375" s="6"/>
      <c r="AG375" s="6">
        <v>3.78</v>
      </c>
      <c r="AH375" s="6">
        <v>4.0999999999999996</v>
      </c>
      <c r="AI375" s="6">
        <v>1.1599999999999999</v>
      </c>
      <c r="AJ375" s="6">
        <v>13.7</v>
      </c>
      <c r="AK375" s="6"/>
      <c r="AL375" s="6">
        <v>0.63</v>
      </c>
      <c r="AM375" s="6"/>
      <c r="AN375" s="6">
        <v>5.96</v>
      </c>
      <c r="AO375" s="6">
        <v>14.6</v>
      </c>
      <c r="AP375" s="6">
        <v>29</v>
      </c>
      <c r="AQ375" s="6">
        <v>8.98</v>
      </c>
      <c r="AR375" s="6">
        <v>3.35</v>
      </c>
      <c r="AS375" s="6">
        <v>49.1</v>
      </c>
      <c r="AT375" s="6"/>
      <c r="AU375" s="6"/>
      <c r="AV375" s="6">
        <v>3.88</v>
      </c>
      <c r="AW375" s="6"/>
      <c r="AX375" s="6">
        <v>138</v>
      </c>
      <c r="AY375" s="6">
        <v>0.31</v>
      </c>
      <c r="AZ375" s="6">
        <v>0.83</v>
      </c>
      <c r="BA375" s="6">
        <v>5.87</v>
      </c>
      <c r="BB375" s="6">
        <f t="shared" si="56"/>
        <v>1858.4017744739526</v>
      </c>
      <c r="BC375" s="6"/>
      <c r="BD375" s="6">
        <v>0.49</v>
      </c>
      <c r="BE375" s="6">
        <v>1.49</v>
      </c>
      <c r="BF375" s="6">
        <v>20.100000000000001</v>
      </c>
      <c r="BG375" s="6"/>
      <c r="BH375" s="6">
        <v>30.4</v>
      </c>
      <c r="BI375" s="6">
        <v>3.38</v>
      </c>
      <c r="BJ375" s="6">
        <v>42.3</v>
      </c>
      <c r="BK375" s="6">
        <v>156</v>
      </c>
      <c r="BL375" s="6">
        <f>BA375/AJ375</f>
        <v>0.42846715328467155</v>
      </c>
      <c r="BM375" s="6">
        <f>AC375/BI375/1.49</f>
        <v>0.98685516857948463</v>
      </c>
      <c r="BN375" s="6">
        <f>AJ375/AV375/1.55</f>
        <v>2.2780179580977715</v>
      </c>
      <c r="BO375" s="6">
        <v>2.9160103869567067</v>
      </c>
      <c r="BP375" s="6">
        <v>2.2189349112426036</v>
      </c>
      <c r="BQ375" s="6">
        <v>0.79641576652495916</v>
      </c>
      <c r="BR375" s="6">
        <v>19.124087591240876</v>
      </c>
      <c r="BS375" s="6">
        <v>0.43503649635036501</v>
      </c>
    </row>
    <row r="376" spans="1:71" x14ac:dyDescent="0.3">
      <c r="A376" s="1" t="s">
        <v>1050</v>
      </c>
      <c r="B376" s="200" t="s">
        <v>996</v>
      </c>
      <c r="C376" s="1" t="s">
        <v>877</v>
      </c>
      <c r="D376" s="195" t="s">
        <v>876</v>
      </c>
      <c r="E376" s="195">
        <v>19.399999999999999</v>
      </c>
      <c r="F376" s="6">
        <v>66.180000000000007</v>
      </c>
      <c r="G376" s="6">
        <v>16.59</v>
      </c>
      <c r="I376" s="6"/>
      <c r="J376" s="6">
        <v>3.02</v>
      </c>
      <c r="K376" s="6">
        <v>0.05</v>
      </c>
      <c r="L376" s="6">
        <v>1.3</v>
      </c>
      <c r="M376" s="6">
        <v>3.77</v>
      </c>
      <c r="N376" s="6">
        <v>4.7</v>
      </c>
      <c r="O376" s="6">
        <v>1.84</v>
      </c>
      <c r="P376" s="6">
        <v>0.53</v>
      </c>
      <c r="Q376" s="6">
        <v>0.22</v>
      </c>
      <c r="R376" s="6"/>
      <c r="S376" s="6" t="e">
        <f>F376+P376+G376+#REF!+K376+L376+M376+N376+O376+Q376+R376</f>
        <v>#REF!</v>
      </c>
      <c r="T376" s="6">
        <f t="shared" si="55"/>
        <v>2.3230769230769228</v>
      </c>
      <c r="U376" s="6">
        <v>309</v>
      </c>
      <c r="V376" s="6"/>
      <c r="W376" s="6"/>
      <c r="X376" s="6">
        <v>77.599999999999994</v>
      </c>
      <c r="Y376" s="6">
        <v>11.8</v>
      </c>
      <c r="Z376" s="6">
        <v>12</v>
      </c>
      <c r="AA376" s="6"/>
      <c r="AB376" s="6">
        <v>28.9</v>
      </c>
      <c r="AC376" s="6"/>
      <c r="AD376" s="6"/>
      <c r="AE376" s="6"/>
      <c r="AF376" s="6"/>
      <c r="AG376" s="6"/>
      <c r="AH376" s="6"/>
      <c r="AI376" s="6"/>
      <c r="AJ376" s="6">
        <v>42.4</v>
      </c>
      <c r="AK376" s="6"/>
      <c r="AL376" s="6"/>
      <c r="AM376" s="6"/>
      <c r="AN376" s="6">
        <v>12.6</v>
      </c>
      <c r="AO376" s="6"/>
      <c r="AP376" s="6">
        <v>11.3</v>
      </c>
      <c r="AQ376" s="6">
        <v>10.3</v>
      </c>
      <c r="AR376" s="6"/>
      <c r="AS376" s="6">
        <v>98.6</v>
      </c>
      <c r="AT376" s="6"/>
      <c r="AU376" s="6"/>
      <c r="AV376" s="6"/>
      <c r="AW376" s="6"/>
      <c r="AX376" s="6">
        <v>566</v>
      </c>
      <c r="AY376" s="6"/>
      <c r="AZ376" s="6"/>
      <c r="BA376" s="6"/>
      <c r="BB376" s="6">
        <f t="shared" si="56"/>
        <v>3177.2675499070801</v>
      </c>
      <c r="BC376" s="6"/>
      <c r="BD376" s="6"/>
      <c r="BE376" s="6"/>
      <c r="BF376" s="6">
        <v>61.8</v>
      </c>
      <c r="BG376" s="6"/>
      <c r="BH376" s="6">
        <v>11.6</v>
      </c>
      <c r="BI376" s="6"/>
      <c r="BJ376" s="6">
        <v>60.2</v>
      </c>
      <c r="BK376" s="6">
        <v>218</v>
      </c>
      <c r="BR376" s="6">
        <v>7.2877358490566042</v>
      </c>
      <c r="BS376" s="6">
        <v>0.29716981132075471</v>
      </c>
    </row>
    <row r="377" spans="1:71" x14ac:dyDescent="0.3">
      <c r="A377" s="1" t="s">
        <v>1049</v>
      </c>
      <c r="B377" s="200" t="s">
        <v>996</v>
      </c>
      <c r="C377" s="1" t="s">
        <v>877</v>
      </c>
      <c r="D377" s="195" t="s">
        <v>876</v>
      </c>
      <c r="E377" s="195">
        <v>19.399999999999999</v>
      </c>
      <c r="F377" s="6">
        <v>68.23</v>
      </c>
      <c r="G377" s="6">
        <v>16.010000000000002</v>
      </c>
      <c r="I377" s="6"/>
      <c r="J377" s="6">
        <v>2.34</v>
      </c>
      <c r="K377" s="6">
        <v>0.04</v>
      </c>
      <c r="L377" s="6">
        <v>1.1200000000000001</v>
      </c>
      <c r="M377" s="6">
        <v>3.47</v>
      </c>
      <c r="N377" s="6">
        <v>4.3899999999999997</v>
      </c>
      <c r="O377" s="6">
        <v>2.08</v>
      </c>
      <c r="P377" s="6">
        <v>0.35</v>
      </c>
      <c r="Q377" s="6">
        <v>0.16</v>
      </c>
      <c r="R377" s="6"/>
      <c r="S377" s="6" t="e">
        <f>F377+P377+G377+#REF!+K377+L377+M377+N377+O377+Q377+R377</f>
        <v>#REF!</v>
      </c>
      <c r="T377" s="6">
        <f t="shared" si="55"/>
        <v>2.089285714285714</v>
      </c>
      <c r="U377" s="6">
        <v>446</v>
      </c>
      <c r="V377" s="6"/>
      <c r="W377" s="6"/>
      <c r="X377" s="6">
        <v>39.799999999999997</v>
      </c>
      <c r="Y377" s="6">
        <v>6.9</v>
      </c>
      <c r="Z377" s="6">
        <v>15.3</v>
      </c>
      <c r="AA377" s="6"/>
      <c r="AB377" s="6">
        <v>30.2</v>
      </c>
      <c r="AC377" s="6"/>
      <c r="AD377" s="6"/>
      <c r="AE377" s="6"/>
      <c r="AF377" s="6"/>
      <c r="AG377" s="6"/>
      <c r="AH377" s="6"/>
      <c r="AI377" s="6"/>
      <c r="AJ377" s="6">
        <v>26.3</v>
      </c>
      <c r="AK377" s="6"/>
      <c r="AL377" s="6"/>
      <c r="AM377" s="6"/>
      <c r="AN377" s="6">
        <v>3.1</v>
      </c>
      <c r="AO377" s="6"/>
      <c r="AP377" s="6">
        <v>10.3</v>
      </c>
      <c r="AQ377" s="6">
        <v>10.5</v>
      </c>
      <c r="AR377" s="6"/>
      <c r="AS377" s="6">
        <v>93.2</v>
      </c>
      <c r="AT377" s="6"/>
      <c r="AU377" s="6"/>
      <c r="AV377" s="6"/>
      <c r="AW377" s="6"/>
      <c r="AX377" s="6">
        <v>519</v>
      </c>
      <c r="AY377" s="6"/>
      <c r="AZ377" s="6"/>
      <c r="BA377" s="6"/>
      <c r="BB377" s="6">
        <f t="shared" si="56"/>
        <v>2098.1955518254299</v>
      </c>
      <c r="BC377" s="6"/>
      <c r="BD377" s="6"/>
      <c r="BE377" s="6"/>
      <c r="BF377" s="6">
        <v>49</v>
      </c>
      <c r="BG377" s="6"/>
      <c r="BH377" s="6">
        <v>5.7</v>
      </c>
      <c r="BI377" s="6"/>
      <c r="BJ377" s="6">
        <v>50.9</v>
      </c>
      <c r="BK377" s="6">
        <v>200</v>
      </c>
      <c r="BR377" s="6">
        <v>16.958174904942965</v>
      </c>
      <c r="BS377" s="6">
        <v>0.11787072243346007</v>
      </c>
    </row>
    <row r="378" spans="1:71" x14ac:dyDescent="0.3">
      <c r="A378" s="1" t="s">
        <v>1048</v>
      </c>
      <c r="B378" s="200" t="s">
        <v>996</v>
      </c>
      <c r="C378" s="1" t="s">
        <v>877</v>
      </c>
      <c r="D378" s="195" t="s">
        <v>876</v>
      </c>
      <c r="E378" s="195">
        <v>19.399999999999999</v>
      </c>
      <c r="F378" s="6">
        <v>67.89</v>
      </c>
      <c r="G378" s="6">
        <v>15.98</v>
      </c>
      <c r="I378" s="6"/>
      <c r="J378" s="6">
        <v>2.7</v>
      </c>
      <c r="K378" s="6">
        <v>0.05</v>
      </c>
      <c r="L378" s="6">
        <v>1.17</v>
      </c>
      <c r="M378" s="6">
        <v>3.52</v>
      </c>
      <c r="N378" s="6">
        <v>4.5999999999999996</v>
      </c>
      <c r="O378" s="6">
        <v>1.81</v>
      </c>
      <c r="P378" s="6">
        <v>0.45</v>
      </c>
      <c r="Q378" s="6">
        <v>0.2</v>
      </c>
      <c r="R378" s="6"/>
      <c r="S378" s="6" t="e">
        <f>F378+P378+G378+#REF!+K378+L378+M378+N378+O378+Q378+R378</f>
        <v>#REF!</v>
      </c>
      <c r="T378" s="6">
        <f t="shared" si="55"/>
        <v>2.3076923076923079</v>
      </c>
      <c r="U378" s="6">
        <v>347</v>
      </c>
      <c r="V378" s="6"/>
      <c r="W378" s="6"/>
      <c r="X378" s="6">
        <v>82.3</v>
      </c>
      <c r="Y378" s="6">
        <v>4.0999999999999996</v>
      </c>
      <c r="Z378" s="6">
        <v>11.2</v>
      </c>
      <c r="AA378" s="6"/>
      <c r="AB378" s="6">
        <v>78.8</v>
      </c>
      <c r="AC378" s="6"/>
      <c r="AD378" s="6"/>
      <c r="AE378" s="6"/>
      <c r="AF378" s="6"/>
      <c r="AG378" s="6"/>
      <c r="AH378" s="6"/>
      <c r="AI378" s="6"/>
      <c r="AJ378" s="6">
        <v>48.7</v>
      </c>
      <c r="AK378" s="6"/>
      <c r="AL378" s="6"/>
      <c r="AM378" s="6"/>
      <c r="AN378" s="6">
        <v>9</v>
      </c>
      <c r="AO378" s="6"/>
      <c r="AP378" s="6">
        <v>9</v>
      </c>
      <c r="AQ378" s="6">
        <v>9.5</v>
      </c>
      <c r="AR378" s="6"/>
      <c r="AS378" s="6">
        <v>93.8</v>
      </c>
      <c r="AT378" s="6"/>
      <c r="AU378" s="6"/>
      <c r="AV378" s="6"/>
      <c r="AW378" s="6"/>
      <c r="AX378" s="6">
        <v>539</v>
      </c>
      <c r="AY378" s="6"/>
      <c r="AZ378" s="6"/>
      <c r="BA378" s="6"/>
      <c r="BB378" s="6">
        <f t="shared" si="56"/>
        <v>2697.6799952041247</v>
      </c>
      <c r="BC378" s="6"/>
      <c r="BD378" s="6"/>
      <c r="BE378" s="6"/>
      <c r="BF378" s="6">
        <v>56.8</v>
      </c>
      <c r="BG378" s="6"/>
      <c r="BH378" s="6">
        <v>9</v>
      </c>
      <c r="BI378" s="6"/>
      <c r="BJ378" s="6">
        <v>55.9</v>
      </c>
      <c r="BK378" s="6">
        <v>190</v>
      </c>
      <c r="BR378" s="6">
        <v>7.1252566735112932</v>
      </c>
      <c r="BS378" s="6">
        <v>0.18480492813141683</v>
      </c>
    </row>
    <row r="379" spans="1:71" x14ac:dyDescent="0.3">
      <c r="A379" s="1" t="s">
        <v>1047</v>
      </c>
      <c r="B379" s="200" t="s">
        <v>154</v>
      </c>
      <c r="C379" s="1" t="s">
        <v>877</v>
      </c>
      <c r="D379" s="195" t="s">
        <v>876</v>
      </c>
      <c r="E379" s="195">
        <v>19.399999999999999</v>
      </c>
      <c r="F379" s="6">
        <v>70.53</v>
      </c>
      <c r="G379" s="6">
        <v>15.73</v>
      </c>
      <c r="I379" s="6"/>
      <c r="J379" s="6">
        <v>1.61</v>
      </c>
      <c r="K379" s="6">
        <v>0.03</v>
      </c>
      <c r="L379" s="6">
        <v>0.68</v>
      </c>
      <c r="M379" s="6">
        <v>3.28</v>
      </c>
      <c r="N379" s="6">
        <v>4.47</v>
      </c>
      <c r="O379" s="6">
        <v>2.14</v>
      </c>
      <c r="P379" s="6">
        <v>0.24</v>
      </c>
      <c r="Q379" s="6">
        <v>0.1</v>
      </c>
      <c r="R379" s="6"/>
      <c r="S379" s="6" t="e">
        <f>F379+P379+G379+#REF!+K379+L379+M379+N379+O379+Q379+R379</f>
        <v>#REF!</v>
      </c>
      <c r="T379" s="6">
        <f t="shared" si="55"/>
        <v>2.3676470588235294</v>
      </c>
      <c r="U379" s="6">
        <v>335</v>
      </c>
      <c r="V379" s="6"/>
      <c r="W379" s="6"/>
      <c r="X379" s="6">
        <v>28.2</v>
      </c>
      <c r="Y379" s="6">
        <v>8.5</v>
      </c>
      <c r="Z379" s="6">
        <v>7.9</v>
      </c>
      <c r="AA379" s="6"/>
      <c r="AB379" s="6">
        <v>12.9</v>
      </c>
      <c r="AC379" s="6"/>
      <c r="AD379" s="6"/>
      <c r="AE379" s="6"/>
      <c r="AF379" s="6"/>
      <c r="AG379" s="6"/>
      <c r="AH379" s="6"/>
      <c r="AI379" s="6"/>
      <c r="AJ379" s="6">
        <v>19.399999999999999</v>
      </c>
      <c r="AK379" s="6"/>
      <c r="AL379" s="6"/>
      <c r="AM379" s="6"/>
      <c r="AN379" s="6">
        <v>5.6</v>
      </c>
      <c r="AO379" s="6"/>
      <c r="AP379" s="6">
        <v>10.4</v>
      </c>
      <c r="AQ379" s="6">
        <v>12.1</v>
      </c>
      <c r="AR379" s="6"/>
      <c r="AS379" s="6">
        <v>69.900000000000006</v>
      </c>
      <c r="AT379" s="6"/>
      <c r="AU379" s="6"/>
      <c r="AV379" s="6"/>
      <c r="AW379" s="6"/>
      <c r="AX379" s="6">
        <v>475</v>
      </c>
      <c r="AY379" s="6"/>
      <c r="AZ379" s="6"/>
      <c r="BA379" s="6"/>
      <c r="BB379" s="6">
        <f t="shared" si="56"/>
        <v>1438.7626641088664</v>
      </c>
      <c r="BC379" s="6"/>
      <c r="BD379" s="6"/>
      <c r="BE379" s="6"/>
      <c r="BF379" s="6">
        <v>32.799999999999997</v>
      </c>
      <c r="BG379" s="6"/>
      <c r="BH379" s="6">
        <v>4.5999999999999996</v>
      </c>
      <c r="BI379" s="6"/>
      <c r="BJ379" s="6">
        <v>33.799999999999997</v>
      </c>
      <c r="BK379" s="6">
        <v>134</v>
      </c>
      <c r="BR379" s="6">
        <v>17.268041237113405</v>
      </c>
      <c r="BS379" s="6">
        <v>0.28865979381443302</v>
      </c>
    </row>
    <row r="380" spans="1:71" x14ac:dyDescent="0.3">
      <c r="A380" s="1" t="s">
        <v>1046</v>
      </c>
      <c r="B380" s="200" t="s">
        <v>996</v>
      </c>
      <c r="C380" s="1" t="s">
        <v>877</v>
      </c>
      <c r="D380" s="195" t="s">
        <v>876</v>
      </c>
      <c r="E380" s="195">
        <v>19.399999999999999</v>
      </c>
      <c r="F380" s="6">
        <v>69.540000000000006</v>
      </c>
      <c r="G380" s="6">
        <v>15.64</v>
      </c>
      <c r="I380" s="6"/>
      <c r="J380" s="6">
        <v>1.94</v>
      </c>
      <c r="K380" s="6">
        <v>0.03</v>
      </c>
      <c r="L380" s="6">
        <v>0.76</v>
      </c>
      <c r="M380" s="6">
        <v>2.87</v>
      </c>
      <c r="N380" s="6">
        <v>3.97</v>
      </c>
      <c r="O380" s="6">
        <v>3.48</v>
      </c>
      <c r="P380" s="6">
        <v>0.3</v>
      </c>
      <c r="Q380" s="6">
        <v>0.13</v>
      </c>
      <c r="R380" s="6"/>
      <c r="S380" s="6" t="e">
        <f>F380+P380+G380+#REF!+K380+L380+M380+N380+O380+Q380+R380</f>
        <v>#REF!</v>
      </c>
      <c r="T380" s="6">
        <f t="shared" si="55"/>
        <v>2.5526315789473681</v>
      </c>
      <c r="U380" s="6">
        <v>1020</v>
      </c>
      <c r="V380" s="6"/>
      <c r="W380" s="6"/>
      <c r="X380" s="6">
        <v>28.8</v>
      </c>
      <c r="Y380" s="6">
        <v>5.8</v>
      </c>
      <c r="Z380" s="6">
        <v>5.5</v>
      </c>
      <c r="AA380" s="6"/>
      <c r="AB380" s="6">
        <v>9.9</v>
      </c>
      <c r="AC380" s="6"/>
      <c r="AD380" s="6"/>
      <c r="AE380" s="6"/>
      <c r="AF380" s="6">
        <v>13.7</v>
      </c>
      <c r="AG380" s="6"/>
      <c r="AH380" s="6"/>
      <c r="AI380" s="6"/>
      <c r="AJ380" s="6">
        <v>21.2</v>
      </c>
      <c r="AK380" s="6"/>
      <c r="AL380" s="6"/>
      <c r="AM380" s="6"/>
      <c r="AN380" s="6">
        <v>4.7</v>
      </c>
      <c r="AO380" s="6">
        <v>1.8</v>
      </c>
      <c r="AP380" s="6">
        <v>9.8000000000000007</v>
      </c>
      <c r="AQ380" s="6">
        <v>12.4</v>
      </c>
      <c r="AR380" s="6"/>
      <c r="AS380" s="6">
        <v>97</v>
      </c>
      <c r="AT380" s="6"/>
      <c r="AU380" s="6"/>
      <c r="AV380" s="6"/>
      <c r="AW380" s="6"/>
      <c r="AX380" s="6">
        <v>484</v>
      </c>
      <c r="AY380" s="6"/>
      <c r="AZ380" s="6"/>
      <c r="BA380" s="6">
        <v>4.4000000000000004</v>
      </c>
      <c r="BB380" s="6">
        <f t="shared" si="56"/>
        <v>1798.453330136083</v>
      </c>
      <c r="BC380" s="6"/>
      <c r="BD380" s="6"/>
      <c r="BE380" s="6"/>
      <c r="BF380" s="6">
        <v>39.299999999999997</v>
      </c>
      <c r="BG380" s="6"/>
      <c r="BH380" s="6">
        <v>5.9</v>
      </c>
      <c r="BI380" s="6"/>
      <c r="BJ380" s="6">
        <v>36.200000000000003</v>
      </c>
      <c r="BK380" s="6">
        <v>145</v>
      </c>
      <c r="BL380" s="6">
        <f>BA380/AJ380</f>
        <v>0.20754716981132079</v>
      </c>
      <c r="BR380" s="6">
        <v>48.113207547169814</v>
      </c>
      <c r="BS380" s="6">
        <v>0.22169811320754718</v>
      </c>
    </row>
    <row r="381" spans="1:71" x14ac:dyDescent="0.3">
      <c r="A381" s="1" t="s">
        <v>1045</v>
      </c>
      <c r="B381" s="200" t="s">
        <v>154</v>
      </c>
      <c r="C381" s="1" t="s">
        <v>877</v>
      </c>
      <c r="D381" s="195" t="s">
        <v>876</v>
      </c>
      <c r="E381" s="195">
        <v>19.399999999999999</v>
      </c>
      <c r="F381" s="6">
        <v>76.31</v>
      </c>
      <c r="G381" s="6">
        <v>12.64</v>
      </c>
      <c r="I381" s="6"/>
      <c r="J381" s="6">
        <v>0.65</v>
      </c>
      <c r="K381" s="6">
        <v>0.01</v>
      </c>
      <c r="L381" s="6">
        <v>0.15</v>
      </c>
      <c r="M381" s="6">
        <v>1.31</v>
      </c>
      <c r="N381" s="6">
        <v>3.32</v>
      </c>
      <c r="O381" s="6">
        <v>4.2</v>
      </c>
      <c r="P381" s="6">
        <v>7.0000000000000007E-2</v>
      </c>
      <c r="Q381" s="6">
        <v>0.05</v>
      </c>
      <c r="R381" s="6"/>
      <c r="S381" s="6" t="e">
        <f>F381+P381+G381+#REF!+K381+L381+M381+N381+O381+Q381+R381</f>
        <v>#REF!</v>
      </c>
      <c r="T381" s="6">
        <f t="shared" si="55"/>
        <v>4.3333333333333339</v>
      </c>
      <c r="U381" s="6">
        <v>455</v>
      </c>
      <c r="V381" s="6"/>
      <c r="W381" s="6"/>
      <c r="X381" s="6">
        <v>7.5</v>
      </c>
      <c r="Y381" s="6">
        <v>1.9</v>
      </c>
      <c r="Z381" s="6">
        <v>0.3</v>
      </c>
      <c r="AA381" s="6"/>
      <c r="AB381" s="6">
        <v>7.3</v>
      </c>
      <c r="AC381" s="6"/>
      <c r="AD381" s="6"/>
      <c r="AE381" s="6"/>
      <c r="AF381" s="6"/>
      <c r="AG381" s="6"/>
      <c r="AH381" s="6"/>
      <c r="AI381" s="6"/>
      <c r="AJ381" s="6">
        <v>7.3</v>
      </c>
      <c r="AK381" s="6"/>
      <c r="AL381" s="6"/>
      <c r="AM381" s="6"/>
      <c r="AN381" s="6">
        <v>1</v>
      </c>
      <c r="AO381" s="6"/>
      <c r="AP381" s="6">
        <v>6.7</v>
      </c>
      <c r="AQ381" s="6">
        <v>17.899999999999999</v>
      </c>
      <c r="AR381" s="6"/>
      <c r="AS381" s="6">
        <v>130</v>
      </c>
      <c r="AT381" s="6"/>
      <c r="AU381" s="6"/>
      <c r="AV381" s="6"/>
      <c r="AW381" s="6"/>
      <c r="AX381" s="6">
        <v>256</v>
      </c>
      <c r="AY381" s="6"/>
      <c r="AZ381" s="6"/>
      <c r="BA381" s="6"/>
      <c r="BB381" s="6">
        <f t="shared" si="56"/>
        <v>419.63911036508608</v>
      </c>
      <c r="BC381" s="6"/>
      <c r="BD381" s="6"/>
      <c r="BE381" s="6"/>
      <c r="BF381" s="6">
        <v>15.1</v>
      </c>
      <c r="BG381" s="6"/>
      <c r="BH381" s="6">
        <v>3.5</v>
      </c>
      <c r="BI381" s="6"/>
      <c r="BJ381" s="6">
        <v>15.7</v>
      </c>
      <c r="BK381" s="6">
        <v>77.8</v>
      </c>
      <c r="BR381" s="6">
        <v>62.328767123287676</v>
      </c>
      <c r="BS381" s="6">
        <v>0.13698630136986301</v>
      </c>
    </row>
    <row r="382" spans="1:71" x14ac:dyDescent="0.3">
      <c r="A382" s="1" t="s">
        <v>1044</v>
      </c>
      <c r="B382" s="200" t="s">
        <v>848</v>
      </c>
      <c r="C382" s="1" t="s">
        <v>877</v>
      </c>
      <c r="D382" s="195" t="s">
        <v>876</v>
      </c>
      <c r="E382" s="195">
        <v>19.399999999999999</v>
      </c>
      <c r="F382" s="6">
        <v>62.31</v>
      </c>
      <c r="G382" s="6">
        <v>16.600000000000001</v>
      </c>
      <c r="I382" s="6"/>
      <c r="J382" s="6">
        <v>4.8499999999999996</v>
      </c>
      <c r="K382" s="6">
        <v>0.11</v>
      </c>
      <c r="L382" s="6">
        <v>1.99</v>
      </c>
      <c r="M382" s="6">
        <v>4.74</v>
      </c>
      <c r="N382" s="6">
        <v>4.47</v>
      </c>
      <c r="O382" s="6">
        <v>2.21</v>
      </c>
      <c r="P382" s="6">
        <v>0.81</v>
      </c>
      <c r="Q382" s="6">
        <v>0.27</v>
      </c>
      <c r="R382" s="6"/>
      <c r="S382" s="6" t="e">
        <f>F382+P382+G382+#REF!+K382+L382+M382+N382+O382+Q382+R382</f>
        <v>#REF!</v>
      </c>
      <c r="T382" s="6">
        <f t="shared" si="55"/>
        <v>2.437185929648241</v>
      </c>
      <c r="U382" s="6">
        <v>350</v>
      </c>
      <c r="V382" s="6"/>
      <c r="W382" s="6"/>
      <c r="X382" s="6">
        <v>49.5</v>
      </c>
      <c r="Y382" s="6">
        <v>11.6</v>
      </c>
      <c r="Z382" s="6">
        <v>8.8000000000000007</v>
      </c>
      <c r="AA382" s="6">
        <v>1.52</v>
      </c>
      <c r="AB382" s="6">
        <v>10.3</v>
      </c>
      <c r="AC382" s="6">
        <v>2.83</v>
      </c>
      <c r="AD382" s="6">
        <v>1.73</v>
      </c>
      <c r="AE382" s="6">
        <v>0.98</v>
      </c>
      <c r="AF382" s="6">
        <v>14</v>
      </c>
      <c r="AG382" s="6">
        <v>3.43</v>
      </c>
      <c r="AH382" s="6">
        <v>4.5599999999999996</v>
      </c>
      <c r="AI382" s="6">
        <v>0.56000000000000005</v>
      </c>
      <c r="AJ382" s="6">
        <v>19.399999999999999</v>
      </c>
      <c r="AK382" s="6"/>
      <c r="AL382" s="6">
        <v>0.27</v>
      </c>
      <c r="AM382" s="6"/>
      <c r="AN382" s="6">
        <v>19.600000000000001</v>
      </c>
      <c r="AO382" s="6">
        <v>17.7</v>
      </c>
      <c r="AP382" s="6">
        <v>14</v>
      </c>
      <c r="AQ382" s="6">
        <v>10.199999999999999</v>
      </c>
      <c r="AR382" s="6">
        <v>4.37</v>
      </c>
      <c r="AS382" s="6">
        <v>72.7</v>
      </c>
      <c r="AT382" s="6"/>
      <c r="AU382" s="6"/>
      <c r="AV382" s="6">
        <v>3.32</v>
      </c>
      <c r="AW382" s="6"/>
      <c r="AX382" s="6">
        <v>409</v>
      </c>
      <c r="AY382" s="6">
        <v>0.98</v>
      </c>
      <c r="AZ382" s="6">
        <v>0.49</v>
      </c>
      <c r="BA382" s="6">
        <v>4.92</v>
      </c>
      <c r="BB382" s="6">
        <f t="shared" si="56"/>
        <v>4855.8239913674242</v>
      </c>
      <c r="BC382" s="6"/>
      <c r="BD382" s="6">
        <v>0.23</v>
      </c>
      <c r="BE382" s="6">
        <v>1.37</v>
      </c>
      <c r="BF382" s="6">
        <v>94.5</v>
      </c>
      <c r="BG382" s="6"/>
      <c r="BH382" s="6">
        <v>15.9</v>
      </c>
      <c r="BI382" s="6">
        <v>1.61</v>
      </c>
      <c r="BJ382" s="6">
        <v>56.7</v>
      </c>
      <c r="BK382" s="6">
        <v>234</v>
      </c>
      <c r="BL382" s="6">
        <f t="shared" ref="BL382:BL392" si="61">BA382/AJ382</f>
        <v>0.2536082474226804</v>
      </c>
      <c r="BM382" s="6">
        <f>AC382/BI382/1.49</f>
        <v>1.1797073658760264</v>
      </c>
      <c r="BN382" s="6">
        <f>AJ382/AV382/1.55</f>
        <v>3.7699183832102601</v>
      </c>
      <c r="BO382" s="6">
        <v>8.668841324455963</v>
      </c>
      <c r="BP382" s="6">
        <v>8.5403726708074537</v>
      </c>
      <c r="BQ382" s="6">
        <v>0.88575086604690578</v>
      </c>
      <c r="BR382" s="6">
        <v>18.041237113402062</v>
      </c>
      <c r="BS382" s="6">
        <v>1.0103092783505156</v>
      </c>
    </row>
    <row r="383" spans="1:71" x14ac:dyDescent="0.3">
      <c r="A383" s="1" t="s">
        <v>1043</v>
      </c>
      <c r="B383" s="200" t="s">
        <v>154</v>
      </c>
      <c r="C383" s="1" t="s">
        <v>877</v>
      </c>
      <c r="D383" s="195" t="s">
        <v>876</v>
      </c>
      <c r="E383" s="195">
        <v>19.399999999999999</v>
      </c>
      <c r="F383" s="6">
        <v>74.73</v>
      </c>
      <c r="G383" s="6">
        <v>13.04</v>
      </c>
      <c r="I383" s="6"/>
      <c r="J383" s="6">
        <v>0.85</v>
      </c>
      <c r="K383" s="6">
        <v>0.01</v>
      </c>
      <c r="L383" s="6">
        <v>0.18</v>
      </c>
      <c r="M383" s="6">
        <v>1.49</v>
      </c>
      <c r="N383" s="6">
        <v>3.03</v>
      </c>
      <c r="O383" s="6">
        <v>4.8899999999999997</v>
      </c>
      <c r="P383" s="6">
        <v>0.11</v>
      </c>
      <c r="Q383" s="6">
        <v>0.03</v>
      </c>
      <c r="R383" s="6"/>
      <c r="S383" s="6" t="e">
        <f>F383+P383+G383+#REF!+K383+L383+M383+N383+O383+Q383+R383</f>
        <v>#REF!</v>
      </c>
      <c r="T383" s="6">
        <f t="shared" si="55"/>
        <v>4.7222222222222223</v>
      </c>
      <c r="U383" s="6">
        <v>957</v>
      </c>
      <c r="V383" s="6"/>
      <c r="W383" s="6"/>
      <c r="X383" s="6">
        <v>14.1</v>
      </c>
      <c r="Y383" s="6">
        <v>2.4</v>
      </c>
      <c r="Z383" s="6">
        <v>2.5</v>
      </c>
      <c r="AA383" s="6"/>
      <c r="AB383" s="6">
        <v>4.8</v>
      </c>
      <c r="AC383" s="6"/>
      <c r="AD383" s="6"/>
      <c r="AE383" s="6"/>
      <c r="AF383" s="6">
        <v>13.8</v>
      </c>
      <c r="AG383" s="6"/>
      <c r="AH383" s="6"/>
      <c r="AI383" s="6"/>
      <c r="AJ383" s="6">
        <v>19.100000000000001</v>
      </c>
      <c r="AK383" s="6"/>
      <c r="AL383" s="6"/>
      <c r="AM383" s="6"/>
      <c r="AN383" s="6">
        <v>3</v>
      </c>
      <c r="AO383" s="6">
        <v>1.2</v>
      </c>
      <c r="AP383" s="6">
        <v>3</v>
      </c>
      <c r="AQ383" s="6">
        <v>16.7</v>
      </c>
      <c r="AR383" s="6"/>
      <c r="AS383" s="6">
        <v>98.5</v>
      </c>
      <c r="AT383" s="6"/>
      <c r="AU383" s="6"/>
      <c r="AV383" s="6"/>
      <c r="AW383" s="6"/>
      <c r="AX383" s="6">
        <v>366</v>
      </c>
      <c r="AY383" s="6"/>
      <c r="AZ383" s="6"/>
      <c r="BA383" s="6">
        <v>3.3</v>
      </c>
      <c r="BB383" s="6">
        <f t="shared" si="56"/>
        <v>659.43288771656376</v>
      </c>
      <c r="BC383" s="6"/>
      <c r="BD383" s="6"/>
      <c r="BE383" s="6"/>
      <c r="BF383" s="6">
        <v>18.399999999999999</v>
      </c>
      <c r="BG383" s="6"/>
      <c r="BH383" s="6">
        <v>3.3</v>
      </c>
      <c r="BI383" s="6"/>
      <c r="BJ383" s="6">
        <v>16.600000000000001</v>
      </c>
      <c r="BK383" s="6">
        <v>70.2</v>
      </c>
      <c r="BL383" s="6">
        <f t="shared" si="61"/>
        <v>0.17277486910994763</v>
      </c>
      <c r="BR383" s="6">
        <v>50.10471204188481</v>
      </c>
      <c r="BS383" s="6">
        <v>0.15706806282722513</v>
      </c>
    </row>
    <row r="384" spans="1:71" x14ac:dyDescent="0.3">
      <c r="A384" s="1" t="s">
        <v>1042</v>
      </c>
      <c r="B384" s="200" t="s">
        <v>154</v>
      </c>
      <c r="C384" s="1" t="s">
        <v>877</v>
      </c>
      <c r="D384" s="195" t="s">
        <v>876</v>
      </c>
      <c r="E384" s="195">
        <v>19.600000000000001</v>
      </c>
      <c r="F384" s="6">
        <v>75.959999999999994</v>
      </c>
      <c r="G384" s="6">
        <v>13.39</v>
      </c>
      <c r="I384" s="6"/>
      <c r="J384" s="6">
        <v>0.37</v>
      </c>
      <c r="K384" s="6">
        <v>0.01</v>
      </c>
      <c r="L384" s="6">
        <v>0.04</v>
      </c>
      <c r="M384" s="6">
        <v>1.1000000000000001</v>
      </c>
      <c r="N384" s="6">
        <v>3.25</v>
      </c>
      <c r="O384" s="6">
        <v>5.29</v>
      </c>
      <c r="P384" s="6">
        <v>0.04</v>
      </c>
      <c r="Q384" s="6">
        <v>0.01</v>
      </c>
      <c r="R384" s="6"/>
      <c r="S384" s="6" t="e">
        <f>F384+P384+G384+#REF!+K384+L384+M384+N384+O384+Q384+R384</f>
        <v>#REF!</v>
      </c>
      <c r="T384" s="6">
        <f t="shared" si="55"/>
        <v>9.25</v>
      </c>
      <c r="U384" s="6">
        <v>55</v>
      </c>
      <c r="V384" s="6"/>
      <c r="W384" s="6"/>
      <c r="X384" s="6">
        <v>15.5</v>
      </c>
      <c r="Y384" s="6">
        <v>2</v>
      </c>
      <c r="Z384" s="6">
        <v>4.3</v>
      </c>
      <c r="AA384" s="6"/>
      <c r="AB384" s="6">
        <v>2.2000000000000002</v>
      </c>
      <c r="AC384" s="6"/>
      <c r="AD384" s="6"/>
      <c r="AE384" s="6"/>
      <c r="AF384" s="6">
        <v>15.6</v>
      </c>
      <c r="AG384" s="6"/>
      <c r="AH384" s="6"/>
      <c r="AI384" s="6"/>
      <c r="AJ384" s="6">
        <v>0.4</v>
      </c>
      <c r="AK384" s="6"/>
      <c r="AL384" s="6"/>
      <c r="AM384" s="6"/>
      <c r="AN384" s="6">
        <v>9.1</v>
      </c>
      <c r="AO384" s="6">
        <v>3.2</v>
      </c>
      <c r="AP384" s="6">
        <v>0.6</v>
      </c>
      <c r="AQ384" s="6">
        <v>21.3</v>
      </c>
      <c r="AR384" s="6"/>
      <c r="AS384" s="6">
        <v>123</v>
      </c>
      <c r="AT384" s="6"/>
      <c r="AU384" s="6"/>
      <c r="AV384" s="6"/>
      <c r="AW384" s="6"/>
      <c r="AX384" s="6">
        <v>112</v>
      </c>
      <c r="AY384" s="6"/>
      <c r="AZ384" s="6"/>
      <c r="BA384" s="6">
        <v>2.5</v>
      </c>
      <c r="BB384" s="6">
        <f t="shared" si="56"/>
        <v>239.79377735147776</v>
      </c>
      <c r="BC384" s="6"/>
      <c r="BD384" s="6"/>
      <c r="BE384" s="6">
        <v>7.3</v>
      </c>
      <c r="BF384" s="6">
        <v>9.8000000000000007</v>
      </c>
      <c r="BG384" s="6"/>
      <c r="BH384" s="6">
        <v>8.4</v>
      </c>
      <c r="BI384" s="6"/>
      <c r="BJ384" s="6">
        <v>8.5</v>
      </c>
      <c r="BK384" s="6">
        <v>24.9</v>
      </c>
      <c r="BL384" s="6">
        <f t="shared" si="61"/>
        <v>6.25</v>
      </c>
      <c r="BR384" s="6">
        <v>137.5</v>
      </c>
      <c r="BS384" s="6">
        <v>22.749999999999996</v>
      </c>
    </row>
    <row r="385" spans="1:71" x14ac:dyDescent="0.3">
      <c r="A385" s="1" t="s">
        <v>1041</v>
      </c>
      <c r="B385" s="200" t="s">
        <v>924</v>
      </c>
      <c r="C385" s="1" t="s">
        <v>877</v>
      </c>
      <c r="D385" s="195" t="s">
        <v>876</v>
      </c>
      <c r="E385" s="195">
        <v>19.600000000000001</v>
      </c>
      <c r="F385" s="6">
        <v>56.73</v>
      </c>
      <c r="G385" s="6">
        <v>16.96</v>
      </c>
      <c r="I385" s="6"/>
      <c r="J385" s="6">
        <v>6</v>
      </c>
      <c r="K385" s="6">
        <v>0.11</v>
      </c>
      <c r="L385" s="6">
        <v>4.01</v>
      </c>
      <c r="M385" s="6">
        <v>6</v>
      </c>
      <c r="N385" s="6">
        <v>4.05</v>
      </c>
      <c r="O385" s="6">
        <v>3.02</v>
      </c>
      <c r="P385" s="6">
        <v>1.1399999999999999</v>
      </c>
      <c r="Q385" s="6">
        <v>0.47</v>
      </c>
      <c r="R385" s="6"/>
      <c r="S385" s="6" t="e">
        <f>F385+P385+G385+#REF!+K385+L385+M385+N385+O385+Q385+R385</f>
        <v>#REF!</v>
      </c>
      <c r="T385" s="6">
        <f t="shared" si="55"/>
        <v>1.4962593516209477</v>
      </c>
      <c r="U385" s="6">
        <v>594</v>
      </c>
      <c r="V385" s="6"/>
      <c r="W385" s="6"/>
      <c r="X385" s="6">
        <v>95.5</v>
      </c>
      <c r="Y385" s="6">
        <v>20.3</v>
      </c>
      <c r="Z385" s="6">
        <v>68.2</v>
      </c>
      <c r="AA385" s="6">
        <v>1.62</v>
      </c>
      <c r="AB385" s="6">
        <v>14.4</v>
      </c>
      <c r="AC385" s="6">
        <v>3.19</v>
      </c>
      <c r="AD385" s="6">
        <v>1.49</v>
      </c>
      <c r="AE385" s="6">
        <v>1.46</v>
      </c>
      <c r="AF385" s="6">
        <v>19.100000000000001</v>
      </c>
      <c r="AG385" s="6">
        <v>4.1399999999999997</v>
      </c>
      <c r="AH385" s="6">
        <v>4.29</v>
      </c>
      <c r="AI385" s="6">
        <v>0.56999999999999995</v>
      </c>
      <c r="AJ385" s="6">
        <v>46.7</v>
      </c>
      <c r="AK385" s="6"/>
      <c r="AL385" s="6">
        <v>0.19</v>
      </c>
      <c r="AM385" s="6"/>
      <c r="AN385" s="6">
        <v>32.1</v>
      </c>
      <c r="AO385" s="6">
        <v>38.799999999999997</v>
      </c>
      <c r="AP385" s="6">
        <v>50.1</v>
      </c>
      <c r="AQ385" s="6">
        <v>9.68</v>
      </c>
      <c r="AR385" s="6">
        <v>10.3</v>
      </c>
      <c r="AS385" s="6">
        <v>102</v>
      </c>
      <c r="AT385" s="6"/>
      <c r="AU385" s="6"/>
      <c r="AV385" s="6">
        <v>5.94</v>
      </c>
      <c r="AW385" s="6"/>
      <c r="AX385" s="6">
        <v>957</v>
      </c>
      <c r="AY385" s="6">
        <v>1.68</v>
      </c>
      <c r="AZ385" s="6">
        <v>0.55000000000000004</v>
      </c>
      <c r="BA385" s="6">
        <v>10.3</v>
      </c>
      <c r="BB385" s="6">
        <f t="shared" si="56"/>
        <v>6834.1226545171148</v>
      </c>
      <c r="BC385" s="6"/>
      <c r="BD385" s="6">
        <v>0.16</v>
      </c>
      <c r="BE385" s="6">
        <v>2.78</v>
      </c>
      <c r="BF385" s="6">
        <v>136</v>
      </c>
      <c r="BG385" s="6"/>
      <c r="BH385" s="6">
        <v>14.4</v>
      </c>
      <c r="BI385" s="6">
        <v>1.0900000000000001</v>
      </c>
      <c r="BJ385" s="6">
        <v>90.7</v>
      </c>
      <c r="BK385" s="6">
        <v>202</v>
      </c>
      <c r="BL385" s="6">
        <f t="shared" si="61"/>
        <v>0.22055674518201285</v>
      </c>
      <c r="BM385" s="6">
        <f t="shared" ref="BM385:BM392" si="62">AC385/BI385/1.49</f>
        <v>1.9641647681792991</v>
      </c>
      <c r="BN385" s="6">
        <f t="shared" ref="BN385:BN392" si="63">AJ385/AV385/1.55</f>
        <v>5.0722276528728134</v>
      </c>
      <c r="BO385" s="6">
        <v>30.823047983631447</v>
      </c>
      <c r="BP385" s="6">
        <v>24.33741080530071</v>
      </c>
      <c r="BQ385" s="6">
        <v>0.89796844275416765</v>
      </c>
      <c r="BR385" s="6">
        <v>12.71948608137045</v>
      </c>
      <c r="BS385" s="6">
        <v>0.68736616702355458</v>
      </c>
    </row>
    <row r="386" spans="1:71" x14ac:dyDescent="0.3">
      <c r="A386" s="1" t="s">
        <v>1040</v>
      </c>
      <c r="B386" s="200" t="s">
        <v>154</v>
      </c>
      <c r="C386" s="1" t="s">
        <v>877</v>
      </c>
      <c r="D386" s="195" t="s">
        <v>876</v>
      </c>
      <c r="E386" s="195">
        <v>20.6</v>
      </c>
      <c r="F386" s="6">
        <v>70.73</v>
      </c>
      <c r="G386" s="6">
        <v>15.09</v>
      </c>
      <c r="I386" s="6"/>
      <c r="J386" s="6">
        <v>2.94</v>
      </c>
      <c r="K386" s="6">
        <v>7.0000000000000007E-2</v>
      </c>
      <c r="L386" s="6">
        <v>0.45</v>
      </c>
      <c r="M386" s="6">
        <v>2.9</v>
      </c>
      <c r="N386" s="6">
        <v>3.6</v>
      </c>
      <c r="O386" s="6">
        <v>3.23</v>
      </c>
      <c r="P386" s="6">
        <v>0.36</v>
      </c>
      <c r="Q386" s="6">
        <v>0.11</v>
      </c>
      <c r="R386" s="6"/>
      <c r="S386" s="6" t="e">
        <f>F386+P386+G386+#REF!+K386+L386+M386+N386+O386+Q386+R386</f>
        <v>#REF!</v>
      </c>
      <c r="T386" s="6">
        <f t="shared" si="55"/>
        <v>6.5333333333333332</v>
      </c>
      <c r="U386" s="6">
        <v>309</v>
      </c>
      <c r="V386" s="6"/>
      <c r="W386" s="6"/>
      <c r="X386" s="6">
        <v>52.4</v>
      </c>
      <c r="Y386" s="6">
        <v>3.55</v>
      </c>
      <c r="Z386" s="6">
        <v>129</v>
      </c>
      <c r="AA386" s="6">
        <v>2.72</v>
      </c>
      <c r="AB386" s="6">
        <v>17.8</v>
      </c>
      <c r="AC386" s="6">
        <v>5.67</v>
      </c>
      <c r="AD386" s="6">
        <v>3.51</v>
      </c>
      <c r="AE386" s="6">
        <v>1.21</v>
      </c>
      <c r="AF386" s="6"/>
      <c r="AG386" s="6">
        <v>5.04</v>
      </c>
      <c r="AH386" s="6">
        <v>4.5599999999999996</v>
      </c>
      <c r="AI386" s="6">
        <v>1.21</v>
      </c>
      <c r="AJ386" s="6">
        <v>26.2</v>
      </c>
      <c r="AK386" s="6"/>
      <c r="AL386" s="6">
        <v>0.61</v>
      </c>
      <c r="AM386" s="6"/>
      <c r="AN386" s="6">
        <v>8.19</v>
      </c>
      <c r="AO386" s="6">
        <v>25.2</v>
      </c>
      <c r="AP386" s="6">
        <v>12.1</v>
      </c>
      <c r="AQ386" s="6">
        <v>15.7</v>
      </c>
      <c r="AR386" s="6">
        <v>6.11</v>
      </c>
      <c r="AS386" s="6">
        <v>80.400000000000006</v>
      </c>
      <c r="AT386" s="6"/>
      <c r="AU386" s="6"/>
      <c r="AV386" s="6">
        <v>5.57</v>
      </c>
      <c r="AW386" s="6"/>
      <c r="AX386" s="6">
        <v>156</v>
      </c>
      <c r="AY386" s="6">
        <v>0.63</v>
      </c>
      <c r="AZ386" s="6">
        <v>1.02</v>
      </c>
      <c r="BA386" s="6">
        <v>12.2</v>
      </c>
      <c r="BB386" s="6">
        <f t="shared" si="56"/>
        <v>2158.1439961632996</v>
      </c>
      <c r="BC386" s="6"/>
      <c r="BD386" s="6">
        <v>0.49</v>
      </c>
      <c r="BE386" s="6">
        <v>1.58</v>
      </c>
      <c r="BF386" s="6">
        <v>36.9</v>
      </c>
      <c r="BG386" s="6"/>
      <c r="BH386" s="6">
        <v>34.5</v>
      </c>
      <c r="BI386" s="6">
        <v>3.35</v>
      </c>
      <c r="BJ386" s="6">
        <v>47.2</v>
      </c>
      <c r="BK386" s="6">
        <v>160</v>
      </c>
      <c r="BL386" s="6">
        <f t="shared" si="61"/>
        <v>0.46564885496183206</v>
      </c>
      <c r="BM386" s="6">
        <f t="shared" si="62"/>
        <v>1.1359310828408293</v>
      </c>
      <c r="BN386" s="6">
        <f t="shared" si="63"/>
        <v>3.0346904499913125</v>
      </c>
      <c r="BO386" s="6">
        <v>5.6265435412863738</v>
      </c>
      <c r="BP386" s="6">
        <v>4.3449419568822547</v>
      </c>
      <c r="BQ386" s="6">
        <v>0.69653688012814585</v>
      </c>
      <c r="BR386" s="6">
        <v>11.793893129770993</v>
      </c>
      <c r="BS386" s="6">
        <v>0.31259541984732825</v>
      </c>
    </row>
    <row r="387" spans="1:71" x14ac:dyDescent="0.3">
      <c r="A387" s="1" t="s">
        <v>1039</v>
      </c>
      <c r="B387" s="200" t="s">
        <v>154</v>
      </c>
      <c r="C387" s="1" t="s">
        <v>877</v>
      </c>
      <c r="D387" s="195" t="s">
        <v>876</v>
      </c>
      <c r="E387" s="195">
        <v>20.8</v>
      </c>
      <c r="F387" s="6">
        <v>71.819999999999993</v>
      </c>
      <c r="G387" s="6">
        <v>14.15</v>
      </c>
      <c r="I387" s="6"/>
      <c r="J387" s="6">
        <v>2.57</v>
      </c>
      <c r="K387" s="6">
        <v>0.04</v>
      </c>
      <c r="L387" s="6">
        <v>1.1299999999999999</v>
      </c>
      <c r="M387" s="6">
        <v>3.71</v>
      </c>
      <c r="N387" s="6">
        <v>4.16</v>
      </c>
      <c r="O387" s="6">
        <v>0.83</v>
      </c>
      <c r="P387" s="6">
        <v>0.27</v>
      </c>
      <c r="Q387" s="6">
        <v>0.06</v>
      </c>
      <c r="R387" s="6"/>
      <c r="S387" s="6" t="e">
        <f>F387+P387+G387+#REF!+K387+L387+M387+N387+O387+Q387+R387</f>
        <v>#REF!</v>
      </c>
      <c r="T387" s="6">
        <f t="shared" si="55"/>
        <v>2.2743362831858409</v>
      </c>
      <c r="U387" s="6">
        <v>100</v>
      </c>
      <c r="V387" s="6"/>
      <c r="W387" s="6"/>
      <c r="X387" s="6">
        <v>15.4</v>
      </c>
      <c r="Y387" s="6">
        <v>5.91</v>
      </c>
      <c r="Z387" s="6">
        <v>9.6999999999999993</v>
      </c>
      <c r="AA387" s="6">
        <v>0.12</v>
      </c>
      <c r="AB387" s="6">
        <v>2.2799999999999998</v>
      </c>
      <c r="AC387" s="6">
        <v>2.48</v>
      </c>
      <c r="AD387" s="6">
        <v>1.66</v>
      </c>
      <c r="AE387" s="6">
        <v>0.38</v>
      </c>
      <c r="AF387" s="6">
        <v>9.6999999999999993</v>
      </c>
      <c r="AG387" s="6">
        <v>2.1800000000000002</v>
      </c>
      <c r="AH387" s="6">
        <v>1.46</v>
      </c>
      <c r="AI387" s="6">
        <v>0.55000000000000004</v>
      </c>
      <c r="AJ387" s="6">
        <v>2.74</v>
      </c>
      <c r="AK387" s="6"/>
      <c r="AL387" s="6">
        <v>0.28000000000000003</v>
      </c>
      <c r="AM387" s="6"/>
      <c r="AN387" s="6">
        <v>2</v>
      </c>
      <c r="AO387" s="6">
        <v>4.29</v>
      </c>
      <c r="AP387" s="6">
        <v>7.4</v>
      </c>
      <c r="AQ387" s="6">
        <v>2.5</v>
      </c>
      <c r="AR387" s="6">
        <v>0.87</v>
      </c>
      <c r="AS387" s="6">
        <v>9.2899999999999991</v>
      </c>
      <c r="AT387" s="6"/>
      <c r="AU387" s="6"/>
      <c r="AV387" s="6">
        <v>1.23</v>
      </c>
      <c r="AW387" s="6"/>
      <c r="AX387" s="6">
        <v>141</v>
      </c>
      <c r="AY387" s="6"/>
      <c r="AZ387" s="6">
        <v>0.35</v>
      </c>
      <c r="BA387" s="6">
        <v>0.43</v>
      </c>
      <c r="BB387" s="6">
        <f t="shared" si="56"/>
        <v>1618.6079971224749</v>
      </c>
      <c r="BC387" s="6"/>
      <c r="BD387" s="6">
        <v>0.26</v>
      </c>
      <c r="BE387" s="6">
        <v>0.24</v>
      </c>
      <c r="BF387" s="6">
        <v>43.6</v>
      </c>
      <c r="BG387" s="6"/>
      <c r="BH387" s="6">
        <v>15.9</v>
      </c>
      <c r="BI387" s="6">
        <v>1.98</v>
      </c>
      <c r="BJ387" s="6">
        <v>16.5</v>
      </c>
      <c r="BK387" s="6">
        <v>62.8</v>
      </c>
      <c r="BL387" s="6">
        <f t="shared" si="61"/>
        <v>0.15693430656934304</v>
      </c>
      <c r="BM387" s="6">
        <f t="shared" si="62"/>
        <v>0.84062097484916287</v>
      </c>
      <c r="BN387" s="6">
        <f t="shared" si="63"/>
        <v>1.4371885654340417</v>
      </c>
      <c r="BO387" s="6">
        <v>0.9955671826175424</v>
      </c>
      <c r="BP387" s="6">
        <v>2.1604938271604937</v>
      </c>
      <c r="BQ387" s="6">
        <v>0.70778997309698366</v>
      </c>
      <c r="BR387" s="6">
        <v>36.496350364963497</v>
      </c>
      <c r="BS387" s="6">
        <v>0.72992700729927007</v>
      </c>
    </row>
    <row r="388" spans="1:71" x14ac:dyDescent="0.3">
      <c r="A388" s="1" t="s">
        <v>1038</v>
      </c>
      <c r="B388" s="200" t="s">
        <v>996</v>
      </c>
      <c r="C388" s="1" t="s">
        <v>877</v>
      </c>
      <c r="D388" s="195" t="s">
        <v>876</v>
      </c>
      <c r="E388" s="195">
        <v>20.8</v>
      </c>
      <c r="F388" s="6">
        <v>69.819999999999993</v>
      </c>
      <c r="G388" s="6">
        <v>16.149999999999999</v>
      </c>
      <c r="I388" s="6"/>
      <c r="J388" s="6">
        <v>2.42</v>
      </c>
      <c r="K388" s="6">
        <v>0.11</v>
      </c>
      <c r="L388" s="6">
        <v>0.9</v>
      </c>
      <c r="M388" s="6">
        <v>3.81</v>
      </c>
      <c r="N388" s="6">
        <v>4.68</v>
      </c>
      <c r="O388" s="6">
        <v>1.2</v>
      </c>
      <c r="P388" s="6">
        <v>0.25</v>
      </c>
      <c r="Q388" s="6">
        <v>0.12</v>
      </c>
      <c r="R388" s="6"/>
      <c r="S388" s="6" t="e">
        <f>F388+P388+G388+#REF!+K388+L388+M388+N388+O388+Q388+R388</f>
        <v>#REF!</v>
      </c>
      <c r="T388" s="6">
        <f t="shared" si="55"/>
        <v>2.6888888888888887</v>
      </c>
      <c r="U388" s="6">
        <v>215</v>
      </c>
      <c r="V388" s="6"/>
      <c r="W388" s="6"/>
      <c r="X388" s="6">
        <v>37.4</v>
      </c>
      <c r="Y388" s="6">
        <v>6.05</v>
      </c>
      <c r="Z388" s="6">
        <v>13.7</v>
      </c>
      <c r="AA388" s="6">
        <v>0.51</v>
      </c>
      <c r="AB388" s="6">
        <v>3.44</v>
      </c>
      <c r="AC388" s="6">
        <v>1.86</v>
      </c>
      <c r="AD388" s="6">
        <v>0.97</v>
      </c>
      <c r="AE388" s="6">
        <v>0.74</v>
      </c>
      <c r="AF388" s="6">
        <v>13.3</v>
      </c>
      <c r="AG388" s="6">
        <v>1.73</v>
      </c>
      <c r="AH388" s="6">
        <v>1.9</v>
      </c>
      <c r="AI388" s="6">
        <v>0.37</v>
      </c>
      <c r="AJ388" s="6">
        <v>20.9</v>
      </c>
      <c r="AK388" s="6"/>
      <c r="AL388" s="6">
        <v>0.16</v>
      </c>
      <c r="AM388" s="6"/>
      <c r="AN388" s="6">
        <v>6.55</v>
      </c>
      <c r="AO388" s="6">
        <v>13.9</v>
      </c>
      <c r="AP388" s="6"/>
      <c r="AQ388" s="6">
        <v>6.25</v>
      </c>
      <c r="AR388" s="6">
        <v>3.89</v>
      </c>
      <c r="AS388" s="6">
        <v>38</v>
      </c>
      <c r="AT388" s="6"/>
      <c r="AU388" s="6"/>
      <c r="AV388" s="6">
        <v>3.07</v>
      </c>
      <c r="AW388" s="6"/>
      <c r="AX388" s="6">
        <v>408</v>
      </c>
      <c r="AY388" s="6">
        <v>0.45</v>
      </c>
      <c r="AZ388" s="6">
        <v>0.3</v>
      </c>
      <c r="BA388" s="6">
        <v>4.6399999999999997</v>
      </c>
      <c r="BB388" s="6">
        <f t="shared" si="56"/>
        <v>1498.7111084467358</v>
      </c>
      <c r="BC388" s="6"/>
      <c r="BD388" s="6">
        <v>0.17</v>
      </c>
      <c r="BE388" s="6">
        <v>0.67</v>
      </c>
      <c r="BF388" s="6">
        <v>29.9</v>
      </c>
      <c r="BG388" s="6"/>
      <c r="BH388" s="6">
        <v>9.81</v>
      </c>
      <c r="BI388" s="6">
        <v>1.28</v>
      </c>
      <c r="BJ388" s="6">
        <v>37.6</v>
      </c>
      <c r="BK388" s="6">
        <v>87.5</v>
      </c>
      <c r="BL388" s="6">
        <f t="shared" si="61"/>
        <v>0.22200956937799043</v>
      </c>
      <c r="BM388" s="6">
        <f t="shared" si="62"/>
        <v>0.97525167785234901</v>
      </c>
      <c r="BN388" s="6">
        <f t="shared" si="63"/>
        <v>4.3921403803719654</v>
      </c>
      <c r="BO388" s="6">
        <v>11.746852517985612</v>
      </c>
      <c r="BP388" s="6">
        <v>8.1163194444444446</v>
      </c>
      <c r="BQ388" s="6">
        <v>0.97935713628712451</v>
      </c>
      <c r="BR388" s="6">
        <v>10.28708133971292</v>
      </c>
      <c r="BS388" s="6">
        <v>0.3133971291866029</v>
      </c>
    </row>
    <row r="389" spans="1:71" x14ac:dyDescent="0.3">
      <c r="A389" s="1" t="s">
        <v>1037</v>
      </c>
      <c r="B389" s="200" t="s">
        <v>924</v>
      </c>
      <c r="C389" s="1" t="s">
        <v>877</v>
      </c>
      <c r="D389" s="195" t="s">
        <v>876</v>
      </c>
      <c r="E389" s="195">
        <v>20.8</v>
      </c>
      <c r="F389" s="6">
        <v>54.63</v>
      </c>
      <c r="G389" s="6">
        <v>18.5</v>
      </c>
      <c r="I389" s="6"/>
      <c r="J389" s="6">
        <v>7.61</v>
      </c>
      <c r="K389" s="6">
        <v>0.18</v>
      </c>
      <c r="L389" s="6">
        <v>3.95</v>
      </c>
      <c r="M389" s="6">
        <v>7.93</v>
      </c>
      <c r="N389" s="6">
        <v>3.32</v>
      </c>
      <c r="O389" s="6">
        <v>1.07</v>
      </c>
      <c r="P389" s="6">
        <v>0.81</v>
      </c>
      <c r="Q389" s="6">
        <v>0.22</v>
      </c>
      <c r="R389" s="6"/>
      <c r="S389" s="6" t="e">
        <f>F389+P389+G389+#REF!+K389+L389+M389+N389+O389+Q389+R389</f>
        <v>#REF!</v>
      </c>
      <c r="T389" s="6">
        <f t="shared" si="55"/>
        <v>1.9265822784810127</v>
      </c>
      <c r="U389" s="6">
        <v>149</v>
      </c>
      <c r="V389" s="6"/>
      <c r="W389" s="6"/>
      <c r="X389" s="6">
        <v>26.9</v>
      </c>
      <c r="Y389" s="6">
        <v>18.8</v>
      </c>
      <c r="Z389" s="6">
        <v>1.5</v>
      </c>
      <c r="AA389" s="6">
        <v>0.92</v>
      </c>
      <c r="AB389" s="6">
        <v>37.5</v>
      </c>
      <c r="AC389" s="6">
        <v>3.67</v>
      </c>
      <c r="AD389" s="6">
        <v>2.19</v>
      </c>
      <c r="AE389" s="6">
        <v>1.21</v>
      </c>
      <c r="AF389" s="6">
        <v>15.1</v>
      </c>
      <c r="AG389" s="6">
        <v>3.9</v>
      </c>
      <c r="AH389" s="6">
        <v>1.24</v>
      </c>
      <c r="AI389" s="6">
        <v>0.68</v>
      </c>
      <c r="AJ389" s="6">
        <v>11.3</v>
      </c>
      <c r="AK389" s="6"/>
      <c r="AL389" s="6">
        <v>0.32</v>
      </c>
      <c r="AM389" s="6"/>
      <c r="AN389" s="6">
        <v>4.54</v>
      </c>
      <c r="AO389" s="6">
        <v>16.7</v>
      </c>
      <c r="AP389" s="6">
        <v>7.21</v>
      </c>
      <c r="AQ389" s="6">
        <v>3.08</v>
      </c>
      <c r="AR389" s="6">
        <v>3.55</v>
      </c>
      <c r="AS389" s="6"/>
      <c r="AT389" s="6"/>
      <c r="AU389" s="6"/>
      <c r="AV389" s="6">
        <v>3.51</v>
      </c>
      <c r="AW389" s="6"/>
      <c r="AX389" s="6">
        <v>523</v>
      </c>
      <c r="AY389" s="6">
        <v>0.22</v>
      </c>
      <c r="AZ389" s="6">
        <v>0.6</v>
      </c>
      <c r="BA389" s="6">
        <v>1.46</v>
      </c>
      <c r="BB389" s="6">
        <f t="shared" si="56"/>
        <v>4855.8239913674242</v>
      </c>
      <c r="BC389" s="6"/>
      <c r="BD389" s="6">
        <v>0.34</v>
      </c>
      <c r="BE389" s="6">
        <v>0.34</v>
      </c>
      <c r="BF389" s="6">
        <v>153</v>
      </c>
      <c r="BG389" s="6"/>
      <c r="BH389" s="6">
        <v>20.100000000000001</v>
      </c>
      <c r="BI389" s="6">
        <v>2.2400000000000002</v>
      </c>
      <c r="BJ389" s="6">
        <v>60.4</v>
      </c>
      <c r="BK389" s="6">
        <v>40.1</v>
      </c>
      <c r="BL389" s="6">
        <f t="shared" si="61"/>
        <v>0.12920353982300883</v>
      </c>
      <c r="BM389" s="6">
        <f t="shared" si="62"/>
        <v>1.0995925215723872</v>
      </c>
      <c r="BN389" s="6">
        <f t="shared" si="63"/>
        <v>2.0770149802407869</v>
      </c>
      <c r="BO389" s="6">
        <v>3.629239465570401</v>
      </c>
      <c r="BP389" s="6">
        <v>3.3358134920634912</v>
      </c>
      <c r="BQ389" s="6">
        <v>0.99747293461032671</v>
      </c>
      <c r="BR389" s="6">
        <v>13.185840707964601</v>
      </c>
      <c r="BS389" s="6">
        <v>0.40176991150442476</v>
      </c>
    </row>
    <row r="390" spans="1:71" x14ac:dyDescent="0.3">
      <c r="A390" s="1" t="s">
        <v>1036</v>
      </c>
      <c r="B390" s="200" t="s">
        <v>924</v>
      </c>
      <c r="C390" s="1" t="s">
        <v>877</v>
      </c>
      <c r="D390" s="195" t="s">
        <v>876</v>
      </c>
      <c r="E390" s="195">
        <v>21.1</v>
      </c>
      <c r="F390" s="6">
        <v>57.29</v>
      </c>
      <c r="G390" s="6">
        <v>17.14</v>
      </c>
      <c r="I390" s="6"/>
      <c r="J390" s="6">
        <v>7.19</v>
      </c>
      <c r="K390" s="6">
        <v>0.15</v>
      </c>
      <c r="L390" s="6">
        <v>3.41</v>
      </c>
      <c r="M390" s="6">
        <v>6.91</v>
      </c>
      <c r="N390" s="6">
        <v>3.09</v>
      </c>
      <c r="O390" s="6">
        <v>2.0299999999999998</v>
      </c>
      <c r="P390" s="6">
        <v>0.83</v>
      </c>
      <c r="Q390" s="6">
        <v>0.2</v>
      </c>
      <c r="R390" s="6"/>
      <c r="S390" s="6" t="e">
        <f>F390+P390+G390+#REF!+K390+L390+M390+N390+O390+Q390+R390</f>
        <v>#REF!</v>
      </c>
      <c r="T390" s="6">
        <f t="shared" si="55"/>
        <v>2.1085043988269794</v>
      </c>
      <c r="U390" s="6">
        <v>738</v>
      </c>
      <c r="V390" s="6"/>
      <c r="W390" s="6"/>
      <c r="X390" s="6">
        <v>37.6</v>
      </c>
      <c r="Y390" s="6">
        <v>20.3</v>
      </c>
      <c r="Z390" s="6">
        <v>7.19</v>
      </c>
      <c r="AA390" s="6">
        <v>2.97</v>
      </c>
      <c r="AB390" s="6">
        <v>55</v>
      </c>
      <c r="AC390" s="6">
        <v>4.21</v>
      </c>
      <c r="AD390" s="6">
        <v>2.59</v>
      </c>
      <c r="AE390" s="6">
        <v>1.21</v>
      </c>
      <c r="AF390" s="6">
        <v>16.3</v>
      </c>
      <c r="AG390" s="6">
        <v>4.6900000000000004</v>
      </c>
      <c r="AH390" s="6">
        <v>4.45</v>
      </c>
      <c r="AI390" s="6">
        <v>0.88</v>
      </c>
      <c r="AJ390" s="6">
        <v>17</v>
      </c>
      <c r="AK390" s="6"/>
      <c r="AL390" s="6">
        <v>0.38</v>
      </c>
      <c r="AM390" s="6"/>
      <c r="AN390" s="6">
        <v>5.79</v>
      </c>
      <c r="AO390" s="6">
        <v>18.8</v>
      </c>
      <c r="AP390" s="6">
        <v>16.2</v>
      </c>
      <c r="AQ390" s="6">
        <v>8.2100000000000009</v>
      </c>
      <c r="AR390" s="6">
        <v>4.8499999999999996</v>
      </c>
      <c r="AS390" s="6">
        <v>64.2</v>
      </c>
      <c r="AT390" s="6"/>
      <c r="AU390" s="6"/>
      <c r="AV390" s="6">
        <v>4.08</v>
      </c>
      <c r="AW390" s="6"/>
      <c r="AX390" s="6">
        <v>462</v>
      </c>
      <c r="AY390" s="6">
        <v>0.28000000000000003</v>
      </c>
      <c r="AZ390" s="6">
        <v>0.66</v>
      </c>
      <c r="BA390" s="6">
        <v>3.01</v>
      </c>
      <c r="BB390" s="6">
        <f t="shared" si="56"/>
        <v>4975.7208800431627</v>
      </c>
      <c r="BC390" s="6"/>
      <c r="BD390" s="6">
        <v>0.3</v>
      </c>
      <c r="BE390" s="6">
        <v>0.43</v>
      </c>
      <c r="BF390" s="6">
        <v>171</v>
      </c>
      <c r="BG390" s="6"/>
      <c r="BH390" s="6">
        <v>22.7</v>
      </c>
      <c r="BI390" s="6">
        <v>1.95</v>
      </c>
      <c r="BJ390" s="6">
        <v>72.5</v>
      </c>
      <c r="BK390" s="6">
        <v>179</v>
      </c>
      <c r="BL390" s="6">
        <f t="shared" si="61"/>
        <v>0.17705882352941174</v>
      </c>
      <c r="BM390" s="6">
        <f t="shared" si="62"/>
        <v>1.4489760798485629</v>
      </c>
      <c r="BN390" s="6">
        <f t="shared" si="63"/>
        <v>2.688172043010753</v>
      </c>
      <c r="BO390" s="6">
        <v>6.2719055524810932</v>
      </c>
      <c r="BP390" s="6">
        <v>5.3561253561253563</v>
      </c>
      <c r="BQ390" s="6">
        <v>0.84366586785452391</v>
      </c>
      <c r="BR390" s="6">
        <v>43.411764705882355</v>
      </c>
      <c r="BS390" s="6">
        <v>0.34058823529411764</v>
      </c>
    </row>
    <row r="391" spans="1:71" x14ac:dyDescent="0.3">
      <c r="A391" s="1" t="s">
        <v>1035</v>
      </c>
      <c r="B391" s="200" t="s">
        <v>848</v>
      </c>
      <c r="C391" s="1" t="s">
        <v>877</v>
      </c>
      <c r="D391" s="195" t="s">
        <v>876</v>
      </c>
      <c r="E391" s="195">
        <v>21.4</v>
      </c>
      <c r="F391" s="6">
        <v>62.04</v>
      </c>
      <c r="G391" s="6">
        <v>17.010000000000002</v>
      </c>
      <c r="I391" s="6"/>
      <c r="J391" s="6">
        <v>4.5</v>
      </c>
      <c r="K391" s="6">
        <v>0.1</v>
      </c>
      <c r="L391" s="6">
        <v>1.96</v>
      </c>
      <c r="M391" s="6">
        <v>4.6100000000000003</v>
      </c>
      <c r="N391" s="6">
        <v>3.84</v>
      </c>
      <c r="O391" s="6">
        <v>3.96</v>
      </c>
      <c r="P391" s="6">
        <v>0.49</v>
      </c>
      <c r="Q391" s="6">
        <v>0.27</v>
      </c>
      <c r="R391" s="6"/>
      <c r="S391" s="6" t="e">
        <f>F391+P391+G391+#REF!+K391+L391+M391+N391+O391+Q391+R391</f>
        <v>#REF!</v>
      </c>
      <c r="T391" s="6">
        <f t="shared" si="55"/>
        <v>2.295918367346939</v>
      </c>
      <c r="U391" s="6">
        <v>574</v>
      </c>
      <c r="V391" s="6"/>
      <c r="W391" s="6"/>
      <c r="X391" s="6">
        <v>66.2</v>
      </c>
      <c r="Y391" s="6">
        <v>11.9</v>
      </c>
      <c r="Z391" s="6"/>
      <c r="AA391" s="6">
        <v>4.58</v>
      </c>
      <c r="AB391" s="6">
        <v>55.9</v>
      </c>
      <c r="AC391" s="6">
        <v>2.6</v>
      </c>
      <c r="AD391" s="6">
        <v>1.3</v>
      </c>
      <c r="AE391" s="6">
        <v>1.1399999999999999</v>
      </c>
      <c r="AF391" s="6">
        <v>16.600000000000001</v>
      </c>
      <c r="AG391" s="6">
        <v>3.88</v>
      </c>
      <c r="AH391" s="6">
        <v>3.75</v>
      </c>
      <c r="AI391" s="6">
        <v>0.55000000000000004</v>
      </c>
      <c r="AJ391" s="6">
        <v>35.9</v>
      </c>
      <c r="AK391" s="6"/>
      <c r="AL391" s="6">
        <v>0.33</v>
      </c>
      <c r="AM391" s="6"/>
      <c r="AN391" s="6">
        <v>9.3000000000000007</v>
      </c>
      <c r="AO391" s="6">
        <v>25.6</v>
      </c>
      <c r="AP391" s="6">
        <v>17.2</v>
      </c>
      <c r="AQ391" s="6">
        <v>16</v>
      </c>
      <c r="AR391" s="6">
        <v>6.77</v>
      </c>
      <c r="AS391" s="6">
        <v>127</v>
      </c>
      <c r="AT391" s="6"/>
      <c r="AU391" s="6"/>
      <c r="AV391" s="6">
        <v>4.6900000000000004</v>
      </c>
      <c r="AW391" s="6"/>
      <c r="AX391" s="6">
        <v>656</v>
      </c>
      <c r="AY391" s="6">
        <v>0.56000000000000005</v>
      </c>
      <c r="AZ391" s="6">
        <v>0.48</v>
      </c>
      <c r="BA391" s="6">
        <v>20</v>
      </c>
      <c r="BB391" s="6">
        <f t="shared" si="56"/>
        <v>2937.473772555602</v>
      </c>
      <c r="BC391" s="6"/>
      <c r="BD391" s="6">
        <v>0.19</v>
      </c>
      <c r="BE391" s="6">
        <v>3.72</v>
      </c>
      <c r="BF391" s="6">
        <v>102</v>
      </c>
      <c r="BG391" s="6"/>
      <c r="BH391" s="6">
        <v>15.9</v>
      </c>
      <c r="BI391" s="6">
        <v>1.63</v>
      </c>
      <c r="BJ391" s="6">
        <v>54.4</v>
      </c>
      <c r="BK391" s="6">
        <v>156</v>
      </c>
      <c r="BL391" s="6">
        <f t="shared" si="61"/>
        <v>0.55710306406685239</v>
      </c>
      <c r="BM391" s="6">
        <f t="shared" si="62"/>
        <v>1.0705315600938774</v>
      </c>
      <c r="BN391" s="6">
        <f t="shared" si="63"/>
        <v>4.938441433386064</v>
      </c>
      <c r="BO391" s="6">
        <v>15.844992717482459</v>
      </c>
      <c r="BP391" s="6">
        <v>11.281526925698705</v>
      </c>
      <c r="BQ391" s="6">
        <v>0.81508739875779457</v>
      </c>
      <c r="BR391" s="6">
        <v>15.988857938718663</v>
      </c>
      <c r="BS391" s="6">
        <v>0.25905292479108638</v>
      </c>
    </row>
    <row r="392" spans="1:71" x14ac:dyDescent="0.3">
      <c r="A392" s="1" t="s">
        <v>1034</v>
      </c>
      <c r="B392" s="200" t="s">
        <v>924</v>
      </c>
      <c r="C392" s="1" t="s">
        <v>877</v>
      </c>
      <c r="D392" s="195" t="s">
        <v>876</v>
      </c>
      <c r="E392" s="195">
        <v>21.4</v>
      </c>
      <c r="F392" s="6">
        <v>55.08</v>
      </c>
      <c r="G392" s="6">
        <v>15.77</v>
      </c>
      <c r="I392" s="6"/>
      <c r="J392" s="6">
        <v>7.09</v>
      </c>
      <c r="K392" s="6">
        <v>0.17</v>
      </c>
      <c r="L392" s="6">
        <v>5.58</v>
      </c>
      <c r="M392" s="6">
        <v>7</v>
      </c>
      <c r="N392" s="6">
        <v>3.86</v>
      </c>
      <c r="O392" s="6">
        <v>2.2599999999999998</v>
      </c>
      <c r="P392" s="6">
        <v>0.69</v>
      </c>
      <c r="Q392" s="6">
        <v>0.38</v>
      </c>
      <c r="R392" s="6"/>
      <c r="S392" s="6" t="e">
        <f>F392+P392+G392+#REF!+K392+L392+M392+N392+O392+Q392+R392</f>
        <v>#REF!</v>
      </c>
      <c r="T392" s="6">
        <f t="shared" si="55"/>
        <v>1.2706093189964158</v>
      </c>
      <c r="U392" s="6">
        <v>610</v>
      </c>
      <c r="V392" s="6"/>
      <c r="W392" s="6"/>
      <c r="X392" s="6">
        <v>52.1</v>
      </c>
      <c r="Y392" s="6">
        <v>17.899999999999999</v>
      </c>
      <c r="Z392" s="6">
        <v>175</v>
      </c>
      <c r="AA392" s="6">
        <v>1.21</v>
      </c>
      <c r="AB392" s="6">
        <v>2.02</v>
      </c>
      <c r="AC392" s="6">
        <v>3.38</v>
      </c>
      <c r="AD392" s="6">
        <v>1.57</v>
      </c>
      <c r="AE392" s="6">
        <v>1.21</v>
      </c>
      <c r="AF392" s="6">
        <v>13.7</v>
      </c>
      <c r="AG392" s="6">
        <v>3.52</v>
      </c>
      <c r="AH392" s="6">
        <v>2.39</v>
      </c>
      <c r="AI392" s="6">
        <v>0.59</v>
      </c>
      <c r="AJ392" s="6">
        <v>27.2</v>
      </c>
      <c r="AK392" s="6"/>
      <c r="AL392" s="6">
        <v>0.25</v>
      </c>
      <c r="AM392" s="6"/>
      <c r="AN392" s="6">
        <v>5.6</v>
      </c>
      <c r="AO392" s="6">
        <v>24.4</v>
      </c>
      <c r="AP392" s="6">
        <v>121</v>
      </c>
      <c r="AQ392" s="6">
        <v>10.1</v>
      </c>
      <c r="AR392" s="6">
        <v>5.99</v>
      </c>
      <c r="AS392" s="6">
        <v>40.700000000000003</v>
      </c>
      <c r="AT392" s="6"/>
      <c r="AU392" s="6"/>
      <c r="AV392" s="6">
        <v>4.6399999999999997</v>
      </c>
      <c r="AW392" s="6"/>
      <c r="AX392" s="6">
        <v>882</v>
      </c>
      <c r="AY392" s="6">
        <v>0.13</v>
      </c>
      <c r="AZ392" s="6">
        <v>0.52</v>
      </c>
      <c r="BA392" s="6">
        <v>4.62</v>
      </c>
      <c r="BB392" s="6">
        <f t="shared" si="56"/>
        <v>4136.4426593129901</v>
      </c>
      <c r="BC392" s="6"/>
      <c r="BD392" s="6">
        <v>0.19</v>
      </c>
      <c r="BE392" s="6">
        <v>1.81</v>
      </c>
      <c r="BF392" s="6">
        <v>185</v>
      </c>
      <c r="BG392" s="6"/>
      <c r="BH392" s="6">
        <v>16.600000000000001</v>
      </c>
      <c r="BI392" s="6">
        <v>1.58</v>
      </c>
      <c r="BJ392" s="6">
        <v>113</v>
      </c>
      <c r="BK392" s="6">
        <v>123</v>
      </c>
      <c r="BL392" s="6">
        <f t="shared" si="61"/>
        <v>0.1698529411764706</v>
      </c>
      <c r="BM392" s="6">
        <f t="shared" si="62"/>
        <v>1.4357318834423582</v>
      </c>
      <c r="BN392" s="6">
        <f t="shared" si="63"/>
        <v>3.7819799777530592</v>
      </c>
      <c r="BO392" s="6">
        <v>12.38502868591203</v>
      </c>
      <c r="BP392" s="6">
        <v>9.1596343178621655</v>
      </c>
      <c r="BQ392" s="6">
        <v>0.91318056539321157</v>
      </c>
      <c r="BR392" s="6">
        <v>22.426470588235293</v>
      </c>
      <c r="BS392" s="6">
        <v>0.20588235294117646</v>
      </c>
    </row>
    <row r="393" spans="1:71" x14ac:dyDescent="0.3">
      <c r="A393" s="1" t="s">
        <v>1033</v>
      </c>
      <c r="B393" s="200" t="s">
        <v>848</v>
      </c>
      <c r="C393" s="1" t="s">
        <v>877</v>
      </c>
      <c r="D393" s="195" t="s">
        <v>876</v>
      </c>
      <c r="E393" s="195">
        <v>21.4</v>
      </c>
      <c r="F393" s="6">
        <v>62.53</v>
      </c>
      <c r="G393" s="6">
        <v>16.63</v>
      </c>
      <c r="I393" s="6"/>
      <c r="J393" s="6">
        <v>4.03</v>
      </c>
      <c r="K393" s="6">
        <v>0.09</v>
      </c>
      <c r="L393" s="6">
        <v>1.77</v>
      </c>
      <c r="M393" s="6">
        <v>4.33</v>
      </c>
      <c r="N393" s="6">
        <v>4.0999999999999996</v>
      </c>
      <c r="O393" s="6">
        <v>3.33</v>
      </c>
      <c r="P393" s="6">
        <v>0.46</v>
      </c>
      <c r="Q393" s="6">
        <v>0.25</v>
      </c>
      <c r="R393" s="6"/>
      <c r="S393" s="6" t="e">
        <f>F393+P393+G393+#REF!+K393+L393+M393+N393+O393+Q393+R393</f>
        <v>#REF!</v>
      </c>
      <c r="T393" s="6">
        <f t="shared" si="55"/>
        <v>2.2768361581920904</v>
      </c>
      <c r="U393" s="6">
        <v>488</v>
      </c>
      <c r="V393" s="6"/>
      <c r="W393" s="6"/>
      <c r="X393" s="6">
        <v>39.799999999999997</v>
      </c>
      <c r="Y393" s="6">
        <v>8.9</v>
      </c>
      <c r="Z393" s="6">
        <v>12.8</v>
      </c>
      <c r="AA393" s="6"/>
      <c r="AB393" s="6">
        <v>30.1</v>
      </c>
      <c r="AC393" s="6"/>
      <c r="AD393" s="6"/>
      <c r="AE393" s="6"/>
      <c r="AF393" s="6"/>
      <c r="AG393" s="6"/>
      <c r="AH393" s="6"/>
      <c r="AI393" s="6"/>
      <c r="AJ393" s="6">
        <v>23.2</v>
      </c>
      <c r="AK393" s="6"/>
      <c r="AL393" s="6"/>
      <c r="AM393" s="6"/>
      <c r="AN393" s="6">
        <v>7.3</v>
      </c>
      <c r="AO393" s="6"/>
      <c r="AP393" s="6">
        <v>23.2</v>
      </c>
      <c r="AQ393" s="6">
        <v>15.1</v>
      </c>
      <c r="AR393" s="6"/>
      <c r="AS393" s="6">
        <v>117</v>
      </c>
      <c r="AT393" s="6"/>
      <c r="AU393" s="6"/>
      <c r="AV393" s="6"/>
      <c r="AW393" s="6"/>
      <c r="AX393" s="6">
        <v>609</v>
      </c>
      <c r="AY393" s="6"/>
      <c r="AZ393" s="6"/>
      <c r="BA393" s="6"/>
      <c r="BB393" s="6">
        <f t="shared" si="56"/>
        <v>2757.6284395419943</v>
      </c>
      <c r="BC393" s="6"/>
      <c r="BD393" s="6"/>
      <c r="BE393" s="6"/>
      <c r="BF393" s="6">
        <v>85.7</v>
      </c>
      <c r="BG393" s="6"/>
      <c r="BH393" s="6">
        <v>15.5</v>
      </c>
      <c r="BI393" s="6"/>
      <c r="BJ393" s="6">
        <v>58.3</v>
      </c>
      <c r="BK393" s="6">
        <v>174</v>
      </c>
      <c r="BR393" s="6">
        <v>21.03448275862069</v>
      </c>
      <c r="BS393" s="6">
        <v>0.31465517241379309</v>
      </c>
    </row>
    <row r="394" spans="1:71" x14ac:dyDescent="0.3">
      <c r="A394" s="1" t="s">
        <v>1032</v>
      </c>
      <c r="B394" s="200" t="s">
        <v>924</v>
      </c>
      <c r="C394" s="1" t="s">
        <v>877</v>
      </c>
      <c r="D394" s="195" t="s">
        <v>876</v>
      </c>
      <c r="E394" s="195">
        <v>22</v>
      </c>
      <c r="F394" s="6">
        <v>53.44</v>
      </c>
      <c r="G394" s="6">
        <v>15.74</v>
      </c>
      <c r="I394" s="6"/>
      <c r="J394" s="6">
        <v>7.58</v>
      </c>
      <c r="K394" s="6">
        <v>0.16</v>
      </c>
      <c r="L394" s="6">
        <v>6.57</v>
      </c>
      <c r="M394" s="6">
        <v>8.2100000000000009</v>
      </c>
      <c r="N394" s="6">
        <v>3.87</v>
      </c>
      <c r="O394" s="6">
        <v>2.33</v>
      </c>
      <c r="P394" s="6">
        <v>0.52</v>
      </c>
      <c r="Q394" s="6">
        <v>0.39</v>
      </c>
      <c r="R394" s="6"/>
      <c r="S394" s="6" t="e">
        <f>F394+P394+G394+#REF!+K394+L394+M394+N394+O394+Q394+R394</f>
        <v>#REF!</v>
      </c>
      <c r="T394" s="6">
        <f t="shared" si="55"/>
        <v>1.1537290715372908</v>
      </c>
      <c r="U394" s="6">
        <v>333</v>
      </c>
      <c r="V394" s="6"/>
      <c r="W394" s="6"/>
      <c r="X394" s="6">
        <v>38.6</v>
      </c>
      <c r="Y394" s="6">
        <v>25.3</v>
      </c>
      <c r="Z394" s="6">
        <v>122</v>
      </c>
      <c r="AA394" s="6">
        <v>3.45</v>
      </c>
      <c r="AB394" s="6">
        <v>202</v>
      </c>
      <c r="AC394" s="6">
        <v>2.25</v>
      </c>
      <c r="AD394" s="6">
        <v>1.69</v>
      </c>
      <c r="AE394" s="6">
        <v>0.82</v>
      </c>
      <c r="AF394" s="6">
        <v>12.7</v>
      </c>
      <c r="AG394" s="6">
        <v>3.08</v>
      </c>
      <c r="AH394" s="6">
        <v>2.23</v>
      </c>
      <c r="AI394" s="6">
        <v>0.55000000000000004</v>
      </c>
      <c r="AJ394" s="6">
        <v>21</v>
      </c>
      <c r="AK394" s="6"/>
      <c r="AL394" s="6">
        <v>0.23</v>
      </c>
      <c r="AM394" s="6"/>
      <c r="AN394" s="6">
        <v>3.41</v>
      </c>
      <c r="AO394" s="6">
        <v>18.600000000000001</v>
      </c>
      <c r="AP394" s="6">
        <v>55.5</v>
      </c>
      <c r="AQ394" s="6">
        <v>7.75</v>
      </c>
      <c r="AR394" s="6">
        <v>4.66</v>
      </c>
      <c r="AS394" s="6">
        <v>26.8</v>
      </c>
      <c r="AT394" s="6"/>
      <c r="AU394" s="6"/>
      <c r="AV394" s="6">
        <v>3.18</v>
      </c>
      <c r="AW394" s="6"/>
      <c r="AX394" s="6">
        <v>774</v>
      </c>
      <c r="AY394" s="6">
        <v>0.28999999999999998</v>
      </c>
      <c r="AZ394" s="6">
        <v>0.37</v>
      </c>
      <c r="BA394" s="6">
        <v>8.2899999999999991</v>
      </c>
      <c r="BB394" s="6">
        <f t="shared" si="56"/>
        <v>3117.3191055692105</v>
      </c>
      <c r="BC394" s="6"/>
      <c r="BD394" s="6">
        <v>0.22</v>
      </c>
      <c r="BE394" s="6">
        <v>3.19</v>
      </c>
      <c r="BF394" s="6">
        <v>273</v>
      </c>
      <c r="BG394" s="6"/>
      <c r="BH394" s="6">
        <v>14.4</v>
      </c>
      <c r="BI394" s="6">
        <v>1.77</v>
      </c>
      <c r="BJ394" s="6">
        <v>58.4</v>
      </c>
      <c r="BK394" s="6">
        <v>91.9</v>
      </c>
      <c r="BL394" s="6">
        <f t="shared" ref="BL394:BL413" si="64">BA394/AJ394</f>
        <v>0.3947619047619047</v>
      </c>
      <c r="BM394" s="6">
        <f t="shared" ref="BM394:BM413" si="65">AC394/BI394/1.49</f>
        <v>0.85314526219997722</v>
      </c>
      <c r="BN394" s="6">
        <f t="shared" ref="BN394:BN413" si="66">AJ394/AV394/1.55</f>
        <v>4.2604990870359094</v>
      </c>
      <c r="BO394" s="6">
        <v>8.5355444457992942</v>
      </c>
      <c r="BP394" s="6">
        <v>6.0577526679221592</v>
      </c>
      <c r="BQ394" s="6">
        <v>0.79914676540211171</v>
      </c>
      <c r="BR394" s="6">
        <v>15.857142857142858</v>
      </c>
      <c r="BS394" s="6">
        <v>0.16238095238095238</v>
      </c>
    </row>
    <row r="395" spans="1:71" x14ac:dyDescent="0.3">
      <c r="A395" s="1" t="s">
        <v>1031</v>
      </c>
      <c r="B395" s="200" t="s">
        <v>996</v>
      </c>
      <c r="C395" s="1" t="s">
        <v>877</v>
      </c>
      <c r="D395" s="195" t="s">
        <v>876</v>
      </c>
      <c r="E395" s="195">
        <v>22.2</v>
      </c>
      <c r="F395" s="6">
        <v>74.88</v>
      </c>
      <c r="G395" s="6">
        <v>14.17</v>
      </c>
      <c r="I395" s="6"/>
      <c r="J395" s="6">
        <v>0.57999999999999996</v>
      </c>
      <c r="K395" s="6">
        <v>0.08</v>
      </c>
      <c r="L395" s="6">
        <v>0.01</v>
      </c>
      <c r="M395" s="6">
        <v>1.63</v>
      </c>
      <c r="N395" s="6">
        <v>5.89</v>
      </c>
      <c r="O395" s="6">
        <v>1.1100000000000001</v>
      </c>
      <c r="P395" s="6">
        <v>0.05</v>
      </c>
      <c r="Q395" s="6">
        <v>0.01</v>
      </c>
      <c r="R395" s="6"/>
      <c r="S395" s="6" t="e">
        <f>F395+P395+G395+#REF!+K395+L395+M395+N395+O395+Q395+R395</f>
        <v>#REF!</v>
      </c>
      <c r="T395" s="6">
        <f t="shared" si="55"/>
        <v>57.999999999999993</v>
      </c>
      <c r="U395" s="6">
        <v>1</v>
      </c>
      <c r="V395" s="6"/>
      <c r="W395" s="6"/>
      <c r="X395" s="6">
        <v>15.3</v>
      </c>
      <c r="Y395" s="6">
        <v>3.62</v>
      </c>
      <c r="Z395" s="6">
        <v>1.1000000000000001</v>
      </c>
      <c r="AA395" s="6">
        <v>1.1399999999999999</v>
      </c>
      <c r="AB395" s="6">
        <v>2.5</v>
      </c>
      <c r="AC395" s="6">
        <v>3.92</v>
      </c>
      <c r="AD395" s="6">
        <v>2.95</v>
      </c>
      <c r="AE395" s="6">
        <v>0.04</v>
      </c>
      <c r="AF395" s="6">
        <v>17.600000000000001</v>
      </c>
      <c r="AG395" s="6">
        <v>2.7</v>
      </c>
      <c r="AH395" s="6">
        <v>5.97</v>
      </c>
      <c r="AI395" s="6">
        <v>0.83</v>
      </c>
      <c r="AJ395" s="6">
        <v>5.9</v>
      </c>
      <c r="AK395" s="6"/>
      <c r="AL395" s="6">
        <v>0.52</v>
      </c>
      <c r="AM395" s="6"/>
      <c r="AN395" s="6">
        <v>53.1</v>
      </c>
      <c r="AO395" s="6">
        <v>5.43</v>
      </c>
      <c r="AP395" s="6">
        <v>6.9</v>
      </c>
      <c r="AQ395" s="6">
        <v>30.1</v>
      </c>
      <c r="AR395" s="6">
        <v>1.23</v>
      </c>
      <c r="AS395" s="6">
        <v>55.7</v>
      </c>
      <c r="AT395" s="6"/>
      <c r="AU395" s="6"/>
      <c r="AV395" s="6">
        <v>1.94</v>
      </c>
      <c r="AW395" s="6"/>
      <c r="AX395" s="6">
        <v>14.4</v>
      </c>
      <c r="AY395" s="6">
        <v>4.54</v>
      </c>
      <c r="AZ395" s="6">
        <v>0.5</v>
      </c>
      <c r="BA395" s="6">
        <v>29.3</v>
      </c>
      <c r="BB395" s="6">
        <f t="shared" si="56"/>
        <v>299.74222168934716</v>
      </c>
      <c r="BC395" s="6"/>
      <c r="BD395" s="6">
        <v>0.43</v>
      </c>
      <c r="BE395" s="6"/>
      <c r="BF395" s="6">
        <v>4</v>
      </c>
      <c r="BG395" s="6"/>
      <c r="BH395" s="6">
        <v>29.1</v>
      </c>
      <c r="BI395" s="6">
        <v>4.2</v>
      </c>
      <c r="BJ395" s="6">
        <v>22.5</v>
      </c>
      <c r="BK395" s="6">
        <v>128</v>
      </c>
      <c r="BL395" s="6">
        <f t="shared" si="64"/>
        <v>4.9661016949152543</v>
      </c>
      <c r="BM395" s="6">
        <f t="shared" si="65"/>
        <v>0.62639821029082765</v>
      </c>
      <c r="BN395" s="6">
        <f t="shared" si="66"/>
        <v>1.9620884602593949</v>
      </c>
      <c r="BO395" s="6">
        <v>1.010620075368277</v>
      </c>
      <c r="BP395" s="6">
        <v>1.0119047619047619</v>
      </c>
      <c r="BQ395" s="6">
        <v>5.3306338908234281E-2</v>
      </c>
      <c r="BR395" s="6">
        <v>0.16949152542372881</v>
      </c>
      <c r="BS395" s="6">
        <v>9</v>
      </c>
    </row>
    <row r="396" spans="1:71" x14ac:dyDescent="0.3">
      <c r="A396" s="1" t="s">
        <v>1030</v>
      </c>
      <c r="B396" s="200" t="s">
        <v>924</v>
      </c>
      <c r="C396" s="1" t="s">
        <v>877</v>
      </c>
      <c r="D396" s="195" t="s">
        <v>876</v>
      </c>
      <c r="E396" s="195">
        <v>22.3</v>
      </c>
      <c r="F396" s="6">
        <v>56.1</v>
      </c>
      <c r="G396" s="6">
        <v>18.55</v>
      </c>
      <c r="I396" s="6"/>
      <c r="J396" s="6">
        <v>7.19</v>
      </c>
      <c r="K396" s="6">
        <v>0.13</v>
      </c>
      <c r="L396" s="6">
        <v>4.37</v>
      </c>
      <c r="M396" s="6">
        <v>8.3800000000000008</v>
      </c>
      <c r="N396" s="6">
        <v>3.76</v>
      </c>
      <c r="O396" s="6">
        <v>0.53</v>
      </c>
      <c r="P396" s="6">
        <v>0.83</v>
      </c>
      <c r="Q396" s="6">
        <v>0.15</v>
      </c>
      <c r="R396" s="6"/>
      <c r="S396" s="6" t="e">
        <f>F396+P396+G396+#REF!+K396+L396+M396+N396+O396+Q396+R396</f>
        <v>#REF!</v>
      </c>
      <c r="T396" s="6">
        <f t="shared" si="55"/>
        <v>1.645308924485126</v>
      </c>
      <c r="U396" s="6">
        <v>156</v>
      </c>
      <c r="V396" s="6"/>
      <c r="W396" s="6"/>
      <c r="X396" s="6">
        <v>16.399999999999999</v>
      </c>
      <c r="Y396" s="6">
        <v>24.5</v>
      </c>
      <c r="Z396" s="6">
        <v>41.5</v>
      </c>
      <c r="AA396" s="6"/>
      <c r="AB396" s="6">
        <v>60.3</v>
      </c>
      <c r="AC396" s="6">
        <v>3.04</v>
      </c>
      <c r="AD396" s="6">
        <v>1.66</v>
      </c>
      <c r="AE396" s="6">
        <v>1.01</v>
      </c>
      <c r="AF396" s="6">
        <v>18.5</v>
      </c>
      <c r="AG396" s="6">
        <v>2.94</v>
      </c>
      <c r="AH396" s="6">
        <v>2.23</v>
      </c>
      <c r="AI396" s="6">
        <v>0.62</v>
      </c>
      <c r="AJ396" s="6">
        <v>7.9</v>
      </c>
      <c r="AK396" s="6"/>
      <c r="AL396" s="6">
        <v>0.255</v>
      </c>
      <c r="AM396" s="6"/>
      <c r="AN396" s="6">
        <v>1.99</v>
      </c>
      <c r="AO396" s="6">
        <v>9.51</v>
      </c>
      <c r="AP396" s="6">
        <v>28.4</v>
      </c>
      <c r="AQ396" s="6"/>
      <c r="AR396" s="6">
        <v>2.2000000000000002</v>
      </c>
      <c r="AS396" s="6">
        <v>3.54</v>
      </c>
      <c r="AT396" s="6"/>
      <c r="AU396" s="6"/>
      <c r="AV396" s="6">
        <v>2.64</v>
      </c>
      <c r="AW396" s="6"/>
      <c r="AX396" s="6">
        <v>373</v>
      </c>
      <c r="AY396" s="6">
        <v>0.16200000000000001</v>
      </c>
      <c r="AZ396" s="6">
        <v>0.51800000000000002</v>
      </c>
      <c r="BA396" s="6">
        <v>0.35699999999999998</v>
      </c>
      <c r="BB396" s="6">
        <f t="shared" si="56"/>
        <v>4975.7208800431627</v>
      </c>
      <c r="BC396" s="6"/>
      <c r="BD396" s="6">
        <v>0.27200000000000002</v>
      </c>
      <c r="BE396" s="6">
        <v>0.10100000000000001</v>
      </c>
      <c r="BF396" s="6">
        <v>183</v>
      </c>
      <c r="BG396" s="6"/>
      <c r="BH396" s="6">
        <v>17.899999999999999</v>
      </c>
      <c r="BI396" s="6">
        <v>1.73</v>
      </c>
      <c r="BJ396" s="6">
        <v>69.400000000000006</v>
      </c>
      <c r="BK396" s="6">
        <v>75.900000000000006</v>
      </c>
      <c r="BL396" s="6">
        <f t="shared" si="64"/>
        <v>4.5189873417721516E-2</v>
      </c>
      <c r="BM396" s="6">
        <f t="shared" si="65"/>
        <v>1.1793459285409473</v>
      </c>
      <c r="BN396" s="6">
        <f t="shared" si="66"/>
        <v>1.930596285434995</v>
      </c>
      <c r="BO396" s="6">
        <v>3.2852330852081346</v>
      </c>
      <c r="BP396" s="6">
        <v>2.6332691072575463</v>
      </c>
      <c r="BQ396" s="6">
        <v>1.1057255805787345</v>
      </c>
      <c r="BR396" s="6">
        <v>19.746835443037973</v>
      </c>
      <c r="BS396" s="6">
        <v>0.2518987341772152</v>
      </c>
    </row>
    <row r="397" spans="1:71" x14ac:dyDescent="0.3">
      <c r="A397" s="1" t="s">
        <v>1029</v>
      </c>
      <c r="B397" s="200" t="s">
        <v>848</v>
      </c>
      <c r="C397" s="1" t="s">
        <v>877</v>
      </c>
      <c r="D397" s="195" t="s">
        <v>876</v>
      </c>
      <c r="E397" s="195">
        <v>22.3</v>
      </c>
      <c r="F397" s="6">
        <v>61.44</v>
      </c>
      <c r="G397" s="6">
        <v>16.72</v>
      </c>
      <c r="I397" s="6"/>
      <c r="J397" s="6">
        <v>4.7300000000000004</v>
      </c>
      <c r="K397" s="6">
        <v>0.08</v>
      </c>
      <c r="L397" s="6">
        <v>2.2200000000000002</v>
      </c>
      <c r="M397" s="6">
        <v>4.8899999999999997</v>
      </c>
      <c r="N397" s="6">
        <v>3.89</v>
      </c>
      <c r="O397" s="6">
        <v>2.31</v>
      </c>
      <c r="P397" s="6">
        <v>0.74</v>
      </c>
      <c r="Q397" s="6">
        <v>0.32</v>
      </c>
      <c r="R397" s="6"/>
      <c r="S397" s="6" t="e">
        <f>F397+P397+G397+#REF!+K397+L397+M397+N397+O397+Q397+R397</f>
        <v>#REF!</v>
      </c>
      <c r="T397" s="6">
        <f t="shared" si="55"/>
        <v>2.1306306306306309</v>
      </c>
      <c r="U397" s="6">
        <v>468</v>
      </c>
      <c r="V397" s="6"/>
      <c r="W397" s="6"/>
      <c r="X397" s="6">
        <v>56.9</v>
      </c>
      <c r="Y397" s="6">
        <v>12</v>
      </c>
      <c r="Z397" s="6">
        <v>24.2</v>
      </c>
      <c r="AA397" s="6">
        <v>2.25</v>
      </c>
      <c r="AB397" s="6">
        <v>16.399999999999999</v>
      </c>
      <c r="AC397" s="6">
        <v>2.15</v>
      </c>
      <c r="AD397" s="6">
        <v>1.18</v>
      </c>
      <c r="AE397" s="6">
        <v>1.08</v>
      </c>
      <c r="AF397" s="6">
        <v>14.5</v>
      </c>
      <c r="AG397" s="6">
        <v>2.99</v>
      </c>
      <c r="AH397" s="6">
        <v>3.83</v>
      </c>
      <c r="AI397" s="6">
        <v>0.38</v>
      </c>
      <c r="AJ397" s="6">
        <v>29.1</v>
      </c>
      <c r="AK397" s="6"/>
      <c r="AL397" s="6">
        <v>0.15</v>
      </c>
      <c r="AM397" s="6"/>
      <c r="AN397" s="6">
        <v>11.1</v>
      </c>
      <c r="AO397" s="6">
        <v>21.5</v>
      </c>
      <c r="AP397" s="6">
        <v>22.6</v>
      </c>
      <c r="AQ397" s="6">
        <v>15.5</v>
      </c>
      <c r="AR397" s="6">
        <v>5.58</v>
      </c>
      <c r="AS397" s="6">
        <v>56.8</v>
      </c>
      <c r="AT397" s="6"/>
      <c r="AU397" s="6"/>
      <c r="AV397" s="6">
        <v>3.71</v>
      </c>
      <c r="AW397" s="6"/>
      <c r="AX397" s="6">
        <v>583</v>
      </c>
      <c r="AY397" s="6">
        <v>0.49</v>
      </c>
      <c r="AZ397" s="6">
        <v>0.37</v>
      </c>
      <c r="BA397" s="6">
        <v>5.31</v>
      </c>
      <c r="BB397" s="6">
        <f t="shared" si="56"/>
        <v>4436.1848810023375</v>
      </c>
      <c r="BC397" s="6"/>
      <c r="BD397" s="6">
        <v>0.12</v>
      </c>
      <c r="BE397" s="6">
        <v>1.37</v>
      </c>
      <c r="BF397" s="6">
        <v>112</v>
      </c>
      <c r="BG397" s="6"/>
      <c r="BH397" s="6">
        <v>10.9</v>
      </c>
      <c r="BI397" s="6">
        <v>0.94</v>
      </c>
      <c r="BJ397" s="6">
        <v>81.8</v>
      </c>
      <c r="BK397" s="6">
        <v>193</v>
      </c>
      <c r="BL397" s="6">
        <f t="shared" si="64"/>
        <v>0.1824742268041237</v>
      </c>
      <c r="BM397" s="6">
        <f t="shared" si="65"/>
        <v>1.535056404398115</v>
      </c>
      <c r="BN397" s="6">
        <f t="shared" si="66"/>
        <v>5.0604295278671421</v>
      </c>
      <c r="BO397" s="6">
        <v>22.27154446655442</v>
      </c>
      <c r="BP397" s="6">
        <v>16.814420803782504</v>
      </c>
      <c r="BQ397" s="6">
        <v>0.98901486317323462</v>
      </c>
      <c r="BR397" s="6">
        <v>16.082474226804123</v>
      </c>
      <c r="BS397" s="6">
        <v>0.38144329896907214</v>
      </c>
    </row>
    <row r="398" spans="1:71" x14ac:dyDescent="0.3">
      <c r="A398" s="1" t="s">
        <v>1028</v>
      </c>
      <c r="B398" s="200" t="s">
        <v>563</v>
      </c>
      <c r="C398" s="1" t="s">
        <v>877</v>
      </c>
      <c r="D398" s="195" t="s">
        <v>876</v>
      </c>
      <c r="E398" s="195">
        <v>22.3</v>
      </c>
      <c r="F398" s="6">
        <v>52.02</v>
      </c>
      <c r="G398" s="6">
        <v>17.649999999999999</v>
      </c>
      <c r="I398" s="6"/>
      <c r="J398" s="6">
        <v>8.09</v>
      </c>
      <c r="K398" s="6">
        <v>0.12</v>
      </c>
      <c r="L398" s="6">
        <v>4.43</v>
      </c>
      <c r="M398" s="6">
        <v>7.63</v>
      </c>
      <c r="N398" s="6">
        <v>3.47</v>
      </c>
      <c r="O398" s="6">
        <v>1.97</v>
      </c>
      <c r="P398" s="6">
        <v>1.44</v>
      </c>
      <c r="Q398" s="6">
        <v>0.76</v>
      </c>
      <c r="R398" s="6"/>
      <c r="S398" s="6" t="e">
        <f>F398+P398+G398+#REF!+K398+L398+M398+N398+O398+Q398+R398</f>
        <v>#REF!</v>
      </c>
      <c r="T398" s="6">
        <f t="shared" si="55"/>
        <v>1.8261851015801356</v>
      </c>
      <c r="U398" s="6">
        <v>474</v>
      </c>
      <c r="V398" s="6"/>
      <c r="W398" s="6"/>
      <c r="X398" s="6">
        <v>78.7</v>
      </c>
      <c r="Y398" s="6">
        <v>25.2</v>
      </c>
      <c r="Z398" s="6">
        <v>32.299999999999997</v>
      </c>
      <c r="AA398" s="6">
        <v>1.66</v>
      </c>
      <c r="AB398" s="6">
        <v>48.6</v>
      </c>
      <c r="AC398" s="6">
        <v>3.51</v>
      </c>
      <c r="AD398" s="6">
        <v>1.72</v>
      </c>
      <c r="AE398" s="6">
        <v>1.94</v>
      </c>
      <c r="AF398" s="6">
        <v>16.8</v>
      </c>
      <c r="AG398" s="6">
        <v>5.54</v>
      </c>
      <c r="AH398" s="6">
        <v>2.76</v>
      </c>
      <c r="AI398" s="6">
        <v>0.63</v>
      </c>
      <c r="AJ398" s="6">
        <v>36.799999999999997</v>
      </c>
      <c r="AK398" s="6"/>
      <c r="AL398" s="6">
        <v>0.18</v>
      </c>
      <c r="AM398" s="6"/>
      <c r="AN398" s="6">
        <v>15.7</v>
      </c>
      <c r="AO398" s="6">
        <v>37.799999999999997</v>
      </c>
      <c r="AP398" s="6">
        <v>54</v>
      </c>
      <c r="AQ398" s="6">
        <v>9.9</v>
      </c>
      <c r="AR398" s="6">
        <v>8.75</v>
      </c>
      <c r="AS398" s="6">
        <v>47.2</v>
      </c>
      <c r="AT398" s="6"/>
      <c r="AU398" s="6"/>
      <c r="AV398" s="6">
        <v>7.18</v>
      </c>
      <c r="AW398" s="6"/>
      <c r="AX398" s="6">
        <v>970</v>
      </c>
      <c r="AY398" s="6">
        <v>0.56999999999999995</v>
      </c>
      <c r="AZ398" s="6">
        <v>0.71</v>
      </c>
      <c r="BA398" s="6">
        <v>2.65</v>
      </c>
      <c r="BB398" s="6">
        <f t="shared" si="56"/>
        <v>8632.5759846531982</v>
      </c>
      <c r="BC398" s="6"/>
      <c r="BD398" s="6">
        <v>0.21</v>
      </c>
      <c r="BE398" s="6">
        <v>0.86</v>
      </c>
      <c r="BF398" s="6">
        <v>208</v>
      </c>
      <c r="BG398" s="6"/>
      <c r="BH398" s="6">
        <v>17.8</v>
      </c>
      <c r="BI398" s="6">
        <v>1.25</v>
      </c>
      <c r="BJ398" s="6">
        <v>111</v>
      </c>
      <c r="BK398" s="6">
        <v>123</v>
      </c>
      <c r="BL398" s="6">
        <f t="shared" si="64"/>
        <v>7.2010869565217392E-2</v>
      </c>
      <c r="BM398" s="6">
        <f t="shared" si="65"/>
        <v>1.8845637583892616</v>
      </c>
      <c r="BN398" s="6">
        <f t="shared" si="66"/>
        <v>3.3066762512355106</v>
      </c>
      <c r="BO398" s="6">
        <v>21.179856115107913</v>
      </c>
      <c r="BP398" s="6">
        <v>17.488888888888887</v>
      </c>
      <c r="BQ398" s="6">
        <v>0.93818014427894059</v>
      </c>
      <c r="BR398" s="6">
        <v>12.880434782608697</v>
      </c>
      <c r="BS398" s="6">
        <v>0.4266304347826087</v>
      </c>
    </row>
    <row r="399" spans="1:71" x14ac:dyDescent="0.3">
      <c r="A399" s="1" t="s">
        <v>1027</v>
      </c>
      <c r="B399" s="200" t="s">
        <v>924</v>
      </c>
      <c r="C399" s="1" t="s">
        <v>877</v>
      </c>
      <c r="D399" s="195" t="s">
        <v>876</v>
      </c>
      <c r="E399" s="195">
        <v>22.5</v>
      </c>
      <c r="F399" s="6">
        <v>55.69</v>
      </c>
      <c r="G399" s="6">
        <v>18.18</v>
      </c>
      <c r="I399" s="6"/>
      <c r="J399" s="6">
        <v>7.49</v>
      </c>
      <c r="K399" s="6">
        <v>0.14000000000000001</v>
      </c>
      <c r="L399" s="6">
        <v>4.53</v>
      </c>
      <c r="M399" s="6">
        <v>8.7799999999999994</v>
      </c>
      <c r="N399" s="6">
        <v>3.67</v>
      </c>
      <c r="O399" s="6">
        <v>0.44</v>
      </c>
      <c r="P399" s="6">
        <v>0.92</v>
      </c>
      <c r="Q399" s="6">
        <v>0.17</v>
      </c>
      <c r="R399" s="6"/>
      <c r="S399" s="6" t="e">
        <f>F399+P399+G399+#REF!+K399+L399+M399+N399+O399+Q399+R399</f>
        <v>#REF!</v>
      </c>
      <c r="T399" s="6">
        <f t="shared" si="55"/>
        <v>1.6534216335540839</v>
      </c>
      <c r="U399" s="6">
        <v>152</v>
      </c>
      <c r="V399" s="6"/>
      <c r="W399" s="6"/>
      <c r="X399" s="6">
        <v>18.8</v>
      </c>
      <c r="Y399" s="6">
        <v>25.3</v>
      </c>
      <c r="Z399" s="6">
        <v>52.3</v>
      </c>
      <c r="AA399" s="6"/>
      <c r="AB399" s="6">
        <v>28.5</v>
      </c>
      <c r="AC399" s="6">
        <v>3.32</v>
      </c>
      <c r="AD399" s="6">
        <v>1.86</v>
      </c>
      <c r="AE399" s="6">
        <v>1.07</v>
      </c>
      <c r="AF399" s="6">
        <v>18.899999999999999</v>
      </c>
      <c r="AG399" s="6">
        <v>3.13</v>
      </c>
      <c r="AH399" s="6">
        <v>1.39</v>
      </c>
      <c r="AI399" s="6">
        <v>0.68400000000000005</v>
      </c>
      <c r="AJ399" s="6">
        <v>9</v>
      </c>
      <c r="AK399" s="6"/>
      <c r="AL399" s="6">
        <v>0.27400000000000002</v>
      </c>
      <c r="AM399" s="6"/>
      <c r="AN399" s="6">
        <v>2.91</v>
      </c>
      <c r="AO399" s="6">
        <v>11.1</v>
      </c>
      <c r="AP399" s="6">
        <v>31.8</v>
      </c>
      <c r="AQ399" s="6"/>
      <c r="AR399" s="6">
        <v>2.56</v>
      </c>
      <c r="AS399" s="6"/>
      <c r="AT399" s="6"/>
      <c r="AU399" s="6"/>
      <c r="AV399" s="6">
        <v>2.98</v>
      </c>
      <c r="AW399" s="6"/>
      <c r="AX399" s="6">
        <v>394</v>
      </c>
      <c r="AY399" s="6">
        <v>0.187</v>
      </c>
      <c r="AZ399" s="6">
        <v>0.55100000000000005</v>
      </c>
      <c r="BA399" s="6">
        <v>0.13900000000000001</v>
      </c>
      <c r="BB399" s="6">
        <f t="shared" si="56"/>
        <v>5515.2568790839887</v>
      </c>
      <c r="BC399" s="6"/>
      <c r="BD399" s="6">
        <v>0.29099999999999998</v>
      </c>
      <c r="BE399" s="6">
        <v>7.3999999999999996E-2</v>
      </c>
      <c r="BF399" s="6">
        <v>171</v>
      </c>
      <c r="BG399" s="6"/>
      <c r="BH399" s="6">
        <v>19.399999999999999</v>
      </c>
      <c r="BI399" s="6">
        <v>1.8</v>
      </c>
      <c r="BJ399" s="6">
        <v>80</v>
      </c>
      <c r="BK399" s="6">
        <v>46</v>
      </c>
      <c r="BL399" s="6">
        <f t="shared" si="64"/>
        <v>1.5444444444444446E-2</v>
      </c>
      <c r="BM399" s="6">
        <f t="shared" si="65"/>
        <v>1.2378821774794928</v>
      </c>
      <c r="BN399" s="6">
        <f t="shared" si="66"/>
        <v>1.9484736956051092</v>
      </c>
      <c r="BO399" s="6">
        <v>3.5971223021582737</v>
      </c>
      <c r="BP399" s="6">
        <v>2.9012345679012346</v>
      </c>
      <c r="BQ399" s="6">
        <v>1.0685751951824303</v>
      </c>
      <c r="BR399" s="6">
        <v>16.888888888888889</v>
      </c>
      <c r="BS399" s="6">
        <v>0.32333333333333336</v>
      </c>
    </row>
    <row r="400" spans="1:71" x14ac:dyDescent="0.3">
      <c r="A400" s="1" t="s">
        <v>1026</v>
      </c>
      <c r="B400" s="200" t="s">
        <v>924</v>
      </c>
      <c r="C400" s="1" t="s">
        <v>877</v>
      </c>
      <c r="D400" s="195" t="s">
        <v>876</v>
      </c>
      <c r="E400" s="195">
        <v>22.6</v>
      </c>
      <c r="F400" s="6">
        <v>52.8</v>
      </c>
      <c r="G400" s="6">
        <v>19.739999999999998</v>
      </c>
      <c r="I400" s="6"/>
      <c r="J400" s="6">
        <v>8.01</v>
      </c>
      <c r="K400" s="6">
        <v>0.15</v>
      </c>
      <c r="L400" s="6">
        <v>4.9000000000000004</v>
      </c>
      <c r="M400" s="6">
        <v>9.52</v>
      </c>
      <c r="N400" s="6">
        <v>3.72</v>
      </c>
      <c r="O400" s="6">
        <v>0.1</v>
      </c>
      <c r="P400" s="6">
        <v>0.86</v>
      </c>
      <c r="Q400" s="6">
        <v>0.19</v>
      </c>
      <c r="R400" s="6"/>
      <c r="S400" s="6" t="e">
        <f>F400+P400+G400+#REF!+K400+L400+M400+N400+O400+Q400+R400</f>
        <v>#REF!</v>
      </c>
      <c r="T400" s="6">
        <f t="shared" si="55"/>
        <v>1.6346938775510202</v>
      </c>
      <c r="U400" s="6">
        <v>72.599999999999994</v>
      </c>
      <c r="V400" s="6"/>
      <c r="W400" s="6"/>
      <c r="X400" s="6">
        <v>9.18</v>
      </c>
      <c r="Y400" s="6">
        <v>26.8</v>
      </c>
      <c r="Z400" s="6">
        <v>41.8</v>
      </c>
      <c r="AA400" s="6"/>
      <c r="AB400" s="6">
        <v>86.2</v>
      </c>
      <c r="AC400" s="6">
        <v>1.89</v>
      </c>
      <c r="AD400" s="6">
        <v>1.04</v>
      </c>
      <c r="AE400" s="6">
        <v>0.88</v>
      </c>
      <c r="AF400" s="6">
        <v>19.2</v>
      </c>
      <c r="AG400" s="6">
        <v>1.84</v>
      </c>
      <c r="AH400" s="6">
        <v>0.70199999999999996</v>
      </c>
      <c r="AI400" s="6">
        <v>0.39600000000000002</v>
      </c>
      <c r="AJ400" s="6">
        <v>4.32</v>
      </c>
      <c r="AK400" s="6"/>
      <c r="AL400" s="6">
        <v>0.14199999999999999</v>
      </c>
      <c r="AM400" s="6"/>
      <c r="AN400" s="6">
        <v>1.25</v>
      </c>
      <c r="AO400" s="6">
        <v>5.98</v>
      </c>
      <c r="AP400" s="6">
        <v>26.4</v>
      </c>
      <c r="AQ400" s="6"/>
      <c r="AR400" s="6">
        <v>1.27</v>
      </c>
      <c r="AS400" s="6"/>
      <c r="AT400" s="6"/>
      <c r="AU400" s="6"/>
      <c r="AV400" s="6">
        <v>1.66</v>
      </c>
      <c r="AW400" s="6"/>
      <c r="AX400" s="6">
        <v>452</v>
      </c>
      <c r="AY400" s="6">
        <v>6.8000000000000005E-2</v>
      </c>
      <c r="AZ400" s="6">
        <v>0.32900000000000001</v>
      </c>
      <c r="BA400" s="6">
        <v>7.4999999999999997E-2</v>
      </c>
      <c r="BB400" s="6">
        <f t="shared" si="56"/>
        <v>5155.5662130567716</v>
      </c>
      <c r="BC400" s="6"/>
      <c r="BD400" s="6">
        <v>0.156</v>
      </c>
      <c r="BE400" s="6">
        <v>3.6999999999999998E-2</v>
      </c>
      <c r="BF400" s="6">
        <v>185</v>
      </c>
      <c r="BG400" s="6"/>
      <c r="BH400" s="6">
        <v>10.199999999999999</v>
      </c>
      <c r="BI400" s="6">
        <v>0.98</v>
      </c>
      <c r="BJ400" s="6">
        <v>79</v>
      </c>
      <c r="BK400" s="6">
        <v>21.6</v>
      </c>
      <c r="BL400" s="6">
        <f t="shared" si="64"/>
        <v>1.7361111111111108E-2</v>
      </c>
      <c r="BM400" s="6">
        <f t="shared" si="65"/>
        <v>1.2943432406519655</v>
      </c>
      <c r="BN400" s="6">
        <f t="shared" si="66"/>
        <v>1.6789739603575595</v>
      </c>
      <c r="BO400" s="6">
        <v>3.1713404786374988</v>
      </c>
      <c r="BP400" s="6">
        <v>2.6020408163265305</v>
      </c>
      <c r="BQ400" s="6">
        <v>1.5357528447070967</v>
      </c>
      <c r="BR400" s="6">
        <v>16.805555555555554</v>
      </c>
      <c r="BS400" s="6">
        <v>0.28935185185185186</v>
      </c>
    </row>
    <row r="401" spans="1:71" x14ac:dyDescent="0.3">
      <c r="A401" s="1" t="s">
        <v>1025</v>
      </c>
      <c r="B401" s="200" t="s">
        <v>924</v>
      </c>
      <c r="C401" s="1" t="s">
        <v>877</v>
      </c>
      <c r="D401" s="195" t="s">
        <v>876</v>
      </c>
      <c r="E401" s="195">
        <v>22.7</v>
      </c>
      <c r="F401" s="6">
        <v>52.48</v>
      </c>
      <c r="G401" s="6">
        <v>19.809999999999999</v>
      </c>
      <c r="I401" s="6"/>
      <c r="J401" s="6">
        <v>7.86</v>
      </c>
      <c r="K401" s="6">
        <v>0.14000000000000001</v>
      </c>
      <c r="L401" s="6">
        <v>5.2</v>
      </c>
      <c r="M401" s="6">
        <v>9.8000000000000007</v>
      </c>
      <c r="N401" s="6">
        <v>3.5</v>
      </c>
      <c r="O401" s="6">
        <v>0.22</v>
      </c>
      <c r="P401" s="6">
        <v>0.84</v>
      </c>
      <c r="Q401" s="6">
        <v>0.15</v>
      </c>
      <c r="R401" s="6"/>
      <c r="S401" s="6" t="e">
        <f>F401+P401+G401+#REF!+K401+L401+M401+N401+O401+Q401+R401</f>
        <v>#REF!</v>
      </c>
      <c r="T401" s="6">
        <f t="shared" si="55"/>
        <v>1.5115384615384615</v>
      </c>
      <c r="U401" s="6">
        <v>95.1</v>
      </c>
      <c r="V401" s="6"/>
      <c r="W401" s="6"/>
      <c r="X401" s="6">
        <v>11.6</v>
      </c>
      <c r="Y401" s="6">
        <v>26.2</v>
      </c>
      <c r="Z401" s="6">
        <v>50.4</v>
      </c>
      <c r="AA401" s="6"/>
      <c r="AB401" s="6">
        <v>38.1</v>
      </c>
      <c r="AC401" s="6">
        <v>2.41</v>
      </c>
      <c r="AD401" s="6">
        <v>1.38</v>
      </c>
      <c r="AE401" s="6">
        <v>0.82399999999999995</v>
      </c>
      <c r="AF401" s="6">
        <v>19</v>
      </c>
      <c r="AG401" s="6">
        <v>2.1</v>
      </c>
      <c r="AH401" s="6">
        <v>0.92900000000000005</v>
      </c>
      <c r="AI401" s="6">
        <v>0.49399999999999999</v>
      </c>
      <c r="AJ401" s="6">
        <v>5.64</v>
      </c>
      <c r="AK401" s="6"/>
      <c r="AL401" s="6">
        <v>0.20499999999999999</v>
      </c>
      <c r="AM401" s="6"/>
      <c r="AN401" s="6">
        <v>1.43</v>
      </c>
      <c r="AO401" s="6">
        <v>7.17</v>
      </c>
      <c r="AP401" s="6">
        <v>29.8</v>
      </c>
      <c r="AQ401" s="6"/>
      <c r="AR401" s="6">
        <v>1.64</v>
      </c>
      <c r="AS401" s="6">
        <v>1.24</v>
      </c>
      <c r="AT401" s="6"/>
      <c r="AU401" s="6"/>
      <c r="AV401" s="6">
        <v>1.96</v>
      </c>
      <c r="AW401" s="6"/>
      <c r="AX401" s="6">
        <v>425</v>
      </c>
      <c r="AY401" s="6">
        <v>8.8999999999999996E-2</v>
      </c>
      <c r="AZ401" s="6">
        <v>0.41</v>
      </c>
      <c r="BA401" s="6">
        <v>0.1</v>
      </c>
      <c r="BB401" s="6">
        <f t="shared" si="56"/>
        <v>5035.6693243810323</v>
      </c>
      <c r="BC401" s="6"/>
      <c r="BD401" s="6">
        <v>0.218</v>
      </c>
      <c r="BE401" s="6">
        <v>3.2000000000000001E-2</v>
      </c>
      <c r="BF401" s="6">
        <v>191</v>
      </c>
      <c r="BG401" s="6"/>
      <c r="BH401" s="6">
        <v>13.5</v>
      </c>
      <c r="BI401" s="6">
        <v>1.39</v>
      </c>
      <c r="BJ401" s="6">
        <v>37.799999999999997</v>
      </c>
      <c r="BK401" s="6">
        <v>27.5</v>
      </c>
      <c r="BL401" s="6">
        <f t="shared" si="64"/>
        <v>1.7730496453900711E-2</v>
      </c>
      <c r="BM401" s="6">
        <f t="shared" si="65"/>
        <v>1.1636328521075758</v>
      </c>
      <c r="BN401" s="6">
        <f t="shared" si="66"/>
        <v>1.8564845292955892</v>
      </c>
      <c r="BO401" s="6">
        <v>2.9191035660680087</v>
      </c>
      <c r="BP401" s="6">
        <v>2.3181454836131095</v>
      </c>
      <c r="BQ401" s="6">
        <v>1.2387713155633058</v>
      </c>
      <c r="BR401" s="6">
        <v>16.861702127659573</v>
      </c>
      <c r="BS401" s="6">
        <v>0.25354609929078015</v>
      </c>
    </row>
    <row r="402" spans="1:71" x14ac:dyDescent="0.3">
      <c r="A402" s="1" t="s">
        <v>1024</v>
      </c>
      <c r="B402" s="200" t="s">
        <v>924</v>
      </c>
      <c r="C402" s="1" t="s">
        <v>877</v>
      </c>
      <c r="D402" s="195" t="s">
        <v>876</v>
      </c>
      <c r="E402" s="195">
        <v>22.8</v>
      </c>
      <c r="F402" s="6">
        <v>54.51</v>
      </c>
      <c r="G402" s="6">
        <v>19</v>
      </c>
      <c r="I402" s="6"/>
      <c r="J402" s="6">
        <v>7.59</v>
      </c>
      <c r="K402" s="6">
        <v>0.14000000000000001</v>
      </c>
      <c r="L402" s="6">
        <v>4.6900000000000004</v>
      </c>
      <c r="M402" s="6">
        <v>8.94</v>
      </c>
      <c r="N402" s="6">
        <v>3.71</v>
      </c>
      <c r="O402" s="6">
        <v>0.35</v>
      </c>
      <c r="P402" s="6">
        <v>0.86</v>
      </c>
      <c r="Q402" s="6">
        <v>0.21</v>
      </c>
      <c r="R402" s="6"/>
      <c r="S402" s="6" t="e">
        <f>F402+P402+G402+#REF!+K402+L402+M402+N402+O402+Q402+R402</f>
        <v>#REF!</v>
      </c>
      <c r="T402" s="6">
        <f t="shared" si="55"/>
        <v>1.6183368869936032</v>
      </c>
      <c r="U402" s="6">
        <v>107</v>
      </c>
      <c r="V402" s="6"/>
      <c r="W402" s="6"/>
      <c r="X402" s="6">
        <v>14</v>
      </c>
      <c r="Y402" s="6">
        <v>25.1</v>
      </c>
      <c r="Z402" s="6">
        <v>45.6</v>
      </c>
      <c r="AA402" s="6">
        <v>0.34200000000000003</v>
      </c>
      <c r="AB402" s="6">
        <v>56.8</v>
      </c>
      <c r="AC402" s="6">
        <v>2.89</v>
      </c>
      <c r="AD402" s="6">
        <v>1.61</v>
      </c>
      <c r="AE402" s="6">
        <v>1.06</v>
      </c>
      <c r="AF402" s="6">
        <v>18.8</v>
      </c>
      <c r="AG402" s="6">
        <v>2.68</v>
      </c>
      <c r="AH402" s="6">
        <v>1.36</v>
      </c>
      <c r="AI402" s="6">
        <v>0.58899999999999997</v>
      </c>
      <c r="AJ402" s="6">
        <v>6.9</v>
      </c>
      <c r="AK402" s="6"/>
      <c r="AL402" s="6">
        <v>0.24399999999999999</v>
      </c>
      <c r="AM402" s="6"/>
      <c r="AN402" s="6">
        <v>2.89</v>
      </c>
      <c r="AO402" s="6">
        <v>8.52</v>
      </c>
      <c r="AP402" s="6">
        <v>28.5</v>
      </c>
      <c r="AQ402" s="6"/>
      <c r="AR402" s="6">
        <v>1.87</v>
      </c>
      <c r="AS402" s="6"/>
      <c r="AT402" s="6"/>
      <c r="AU402" s="6"/>
      <c r="AV402" s="6">
        <v>2.4700000000000002</v>
      </c>
      <c r="AW402" s="6"/>
      <c r="AX402" s="6">
        <v>385</v>
      </c>
      <c r="AY402" s="6">
        <v>0.13700000000000001</v>
      </c>
      <c r="AZ402" s="6">
        <v>0.49399999999999999</v>
      </c>
      <c r="BA402" s="6">
        <v>0.113</v>
      </c>
      <c r="BB402" s="6">
        <f t="shared" si="56"/>
        <v>5155.5662130567716</v>
      </c>
      <c r="BC402" s="6"/>
      <c r="BD402" s="6">
        <v>0.25900000000000001</v>
      </c>
      <c r="BE402" s="6">
        <v>0.04</v>
      </c>
      <c r="BF402" s="6">
        <v>196</v>
      </c>
      <c r="BG402" s="6"/>
      <c r="BH402" s="6">
        <v>16</v>
      </c>
      <c r="BI402" s="6">
        <v>1.71</v>
      </c>
      <c r="BJ402" s="6">
        <v>74.3</v>
      </c>
      <c r="BK402" s="6">
        <v>39.6</v>
      </c>
      <c r="BL402" s="6">
        <f t="shared" si="64"/>
        <v>1.6376811594202897E-2</v>
      </c>
      <c r="BM402" s="6">
        <f t="shared" si="65"/>
        <v>1.1342674359276268</v>
      </c>
      <c r="BN402" s="6">
        <f t="shared" si="66"/>
        <v>1.802272430455792</v>
      </c>
      <c r="BO402" s="6">
        <v>2.9029408052505365</v>
      </c>
      <c r="BP402" s="6">
        <v>2.2742040285899936</v>
      </c>
      <c r="BQ402" s="6">
        <v>1.2565842253018231</v>
      </c>
      <c r="BR402" s="6">
        <v>15.507246376811594</v>
      </c>
      <c r="BS402" s="6">
        <v>0.41884057971014493</v>
      </c>
    </row>
    <row r="403" spans="1:71" x14ac:dyDescent="0.3">
      <c r="A403" s="1" t="s">
        <v>1023</v>
      </c>
      <c r="B403" s="200" t="s">
        <v>154</v>
      </c>
      <c r="C403" s="1" t="s">
        <v>877</v>
      </c>
      <c r="D403" s="195" t="s">
        <v>876</v>
      </c>
      <c r="E403" s="195">
        <v>23</v>
      </c>
      <c r="F403" s="6">
        <v>72.64</v>
      </c>
      <c r="G403" s="6">
        <v>15.45</v>
      </c>
      <c r="I403" s="6"/>
      <c r="J403" s="6">
        <v>0.82</v>
      </c>
      <c r="K403" s="6">
        <v>0.03</v>
      </c>
      <c r="L403" s="6">
        <v>0.25</v>
      </c>
      <c r="M403" s="6">
        <v>2.78</v>
      </c>
      <c r="N403" s="6">
        <v>4.78</v>
      </c>
      <c r="O403" s="6">
        <v>1.79</v>
      </c>
      <c r="P403" s="6">
        <v>0.09</v>
      </c>
      <c r="Q403" s="6">
        <v>0.02</v>
      </c>
      <c r="R403" s="6"/>
      <c r="S403" s="6" t="e">
        <f>F403+P403+G403+#REF!+K403+L403+M403+N403+O403+Q403+R403</f>
        <v>#REF!</v>
      </c>
      <c r="T403" s="6">
        <f t="shared" si="55"/>
        <v>3.28</v>
      </c>
      <c r="U403" s="6">
        <v>426</v>
      </c>
      <c r="V403" s="6"/>
      <c r="W403" s="6"/>
      <c r="X403" s="6">
        <v>11.6</v>
      </c>
      <c r="Y403" s="6">
        <v>2.62</v>
      </c>
      <c r="Z403" s="6">
        <v>0.3</v>
      </c>
      <c r="AA403" s="6">
        <v>0.11</v>
      </c>
      <c r="AB403" s="6">
        <v>2.0099999999999998</v>
      </c>
      <c r="AC403" s="6">
        <v>0.2</v>
      </c>
      <c r="AD403" s="6">
        <v>0.3</v>
      </c>
      <c r="AE403" s="6">
        <v>0.18</v>
      </c>
      <c r="AF403" s="6">
        <v>11.6</v>
      </c>
      <c r="AG403" s="6">
        <v>0.51</v>
      </c>
      <c r="AH403" s="6">
        <v>1.47</v>
      </c>
      <c r="AI403" s="6">
        <v>0.08</v>
      </c>
      <c r="AJ403" s="6">
        <v>4.7</v>
      </c>
      <c r="AK403" s="6"/>
      <c r="AL403" s="6">
        <v>0.06</v>
      </c>
      <c r="AM403" s="6"/>
      <c r="AO403" s="6">
        <v>2.87</v>
      </c>
      <c r="AP403" s="6">
        <v>5.9</v>
      </c>
      <c r="AQ403" s="6">
        <v>14.1</v>
      </c>
      <c r="AR403" s="6">
        <v>0.85</v>
      </c>
      <c r="AS403" s="6">
        <v>12.2</v>
      </c>
      <c r="AT403" s="6"/>
      <c r="AU403" s="6"/>
      <c r="AV403" s="6">
        <v>0.39</v>
      </c>
      <c r="AW403" s="6"/>
      <c r="AX403" s="6">
        <v>382</v>
      </c>
      <c r="AY403" s="6">
        <v>0.03</v>
      </c>
      <c r="AZ403" s="6">
        <v>0.05</v>
      </c>
      <c r="BA403" s="6">
        <v>0.04</v>
      </c>
      <c r="BB403" s="6">
        <f t="shared" si="56"/>
        <v>539.53599904082489</v>
      </c>
      <c r="BC403" s="6"/>
      <c r="BD403" s="6"/>
      <c r="BE403" s="6">
        <v>0.1</v>
      </c>
      <c r="BF403" s="6">
        <v>9.1999999999999993</v>
      </c>
      <c r="BG403" s="6"/>
      <c r="BH403" s="6">
        <v>1.64</v>
      </c>
      <c r="BI403" s="6">
        <v>0.19</v>
      </c>
      <c r="BJ403" s="6">
        <v>15.5</v>
      </c>
      <c r="BK403" s="6">
        <v>55.6</v>
      </c>
      <c r="BL403" s="6">
        <f t="shared" si="64"/>
        <v>8.5106382978723406E-3</v>
      </c>
      <c r="BM403" s="6">
        <f t="shared" si="65"/>
        <v>0.70646414694454251</v>
      </c>
      <c r="BN403" s="6">
        <f t="shared" si="66"/>
        <v>7.7750206782464844</v>
      </c>
      <c r="BO403" s="6">
        <v>17.796289284361986</v>
      </c>
      <c r="BP403" s="6">
        <v>16.959064327485379</v>
      </c>
      <c r="BQ403" s="6">
        <v>1.2309962370307119</v>
      </c>
      <c r="BR403" s="6">
        <v>90.638297872340416</v>
      </c>
    </row>
    <row r="404" spans="1:71" x14ac:dyDescent="0.3">
      <c r="A404" s="1" t="s">
        <v>1022</v>
      </c>
      <c r="B404" s="200" t="s">
        <v>563</v>
      </c>
      <c r="C404" s="1" t="s">
        <v>877</v>
      </c>
      <c r="D404" s="195" t="s">
        <v>876</v>
      </c>
      <c r="E404" s="195">
        <v>23</v>
      </c>
      <c r="F404" s="6">
        <v>50.88</v>
      </c>
      <c r="G404" s="6">
        <v>17.059999999999999</v>
      </c>
      <c r="I404" s="6"/>
      <c r="J404" s="6">
        <v>10.89</v>
      </c>
      <c r="K404" s="6">
        <v>0.24</v>
      </c>
      <c r="L404" s="6">
        <v>8.36</v>
      </c>
      <c r="M404" s="6">
        <v>9.4499999999999993</v>
      </c>
      <c r="N404" s="6">
        <v>2.2200000000000002</v>
      </c>
      <c r="O404" s="6">
        <v>0.13</v>
      </c>
      <c r="P404" s="6">
        <v>0.75</v>
      </c>
      <c r="Q404" s="6">
        <v>0.03</v>
      </c>
      <c r="R404" s="6"/>
      <c r="S404" s="6" t="e">
        <f>F404+P404+G404+#REF!+K404+L404+M404+N404+O404+Q404+R404</f>
        <v>#REF!</v>
      </c>
      <c r="T404" s="6">
        <f t="shared" si="55"/>
        <v>1.3026315789473686</v>
      </c>
      <c r="U404" s="6">
        <v>94.5</v>
      </c>
      <c r="V404" s="6"/>
      <c r="W404" s="6"/>
      <c r="X404" s="6">
        <v>5.38</v>
      </c>
      <c r="Y404" s="6">
        <v>43.1</v>
      </c>
      <c r="Z404" s="6">
        <v>60.8</v>
      </c>
      <c r="AA404" s="6"/>
      <c r="AB404" s="6">
        <v>203</v>
      </c>
      <c r="AC404" s="6">
        <v>1.36</v>
      </c>
      <c r="AD404" s="6">
        <v>0.85799999999999998</v>
      </c>
      <c r="AE404" s="6">
        <v>0.63900000000000001</v>
      </c>
      <c r="AF404" s="6">
        <v>16.5</v>
      </c>
      <c r="AG404" s="6">
        <v>1.1499999999999999</v>
      </c>
      <c r="AH404" s="6">
        <v>0.51800000000000002</v>
      </c>
      <c r="AI404" s="6">
        <v>0.29799999999999999</v>
      </c>
      <c r="AJ404" s="6">
        <v>2.84</v>
      </c>
      <c r="AK404" s="6"/>
      <c r="AL404" s="6">
        <v>0.157</v>
      </c>
      <c r="AM404" s="6"/>
      <c r="AN404" s="6">
        <v>0.78800000000000003</v>
      </c>
      <c r="AO404" s="6">
        <v>3.21</v>
      </c>
      <c r="AP404" s="6">
        <v>54.1</v>
      </c>
      <c r="AQ404" s="6"/>
      <c r="AR404" s="6">
        <v>0.68899999999999995</v>
      </c>
      <c r="AS404" s="6">
        <v>1.83</v>
      </c>
      <c r="AT404" s="6"/>
      <c r="AU404" s="6"/>
      <c r="AV404" s="6">
        <v>0.996</v>
      </c>
      <c r="AW404" s="6"/>
      <c r="AX404" s="6">
        <v>410</v>
      </c>
      <c r="AY404" s="6">
        <v>4.2999999999999997E-2</v>
      </c>
      <c r="AZ404" s="6">
        <v>0.222</v>
      </c>
      <c r="BA404" s="6">
        <v>0.13800000000000001</v>
      </c>
      <c r="BB404" s="6">
        <f t="shared" si="56"/>
        <v>4496.1333253402072</v>
      </c>
      <c r="BC404" s="6"/>
      <c r="BD404" s="6">
        <v>0.14699999999999999</v>
      </c>
      <c r="BE404" s="6">
        <v>2.9000000000000001E-2</v>
      </c>
      <c r="BF404" s="6">
        <v>229</v>
      </c>
      <c r="BG404" s="6"/>
      <c r="BH404" s="6">
        <v>8.0399999999999991</v>
      </c>
      <c r="BI404" s="6">
        <v>1.02</v>
      </c>
      <c r="BJ404" s="6">
        <v>93.8</v>
      </c>
      <c r="BK404" s="6">
        <v>15.3</v>
      </c>
      <c r="BL404" s="6">
        <f t="shared" si="64"/>
        <v>4.8591549295774653E-2</v>
      </c>
      <c r="BM404" s="6">
        <f t="shared" si="65"/>
        <v>0.89485458612975399</v>
      </c>
      <c r="BN404" s="6">
        <f t="shared" si="66"/>
        <v>1.8396165306386836</v>
      </c>
      <c r="BO404" s="6">
        <v>2.0031033996332348</v>
      </c>
      <c r="BP404" s="6">
        <v>1.4651416122004357</v>
      </c>
      <c r="BQ404" s="6">
        <v>1.8210584296347856</v>
      </c>
      <c r="BR404" s="6">
        <v>33.274647887323944</v>
      </c>
      <c r="BS404" s="6">
        <v>0.27746478873239439</v>
      </c>
    </row>
    <row r="405" spans="1:71" x14ac:dyDescent="0.3">
      <c r="A405" s="1" t="s">
        <v>1021</v>
      </c>
      <c r="B405" s="200" t="s">
        <v>154</v>
      </c>
      <c r="C405" s="1" t="s">
        <v>877</v>
      </c>
      <c r="D405" s="195" t="s">
        <v>876</v>
      </c>
      <c r="E405" s="195">
        <v>23.3</v>
      </c>
      <c r="F405" s="6">
        <v>75.7</v>
      </c>
      <c r="G405" s="6">
        <v>12.37</v>
      </c>
      <c r="I405" s="6"/>
      <c r="J405" s="6">
        <v>1.65</v>
      </c>
      <c r="K405" s="6">
        <v>0.05</v>
      </c>
      <c r="L405" s="6">
        <v>0.42</v>
      </c>
      <c r="M405" s="6">
        <v>1.46</v>
      </c>
      <c r="N405" s="6">
        <v>3.44</v>
      </c>
      <c r="O405" s="6">
        <v>3.68</v>
      </c>
      <c r="P405" s="6">
        <v>0.21</v>
      </c>
      <c r="Q405" s="6">
        <v>0.04</v>
      </c>
      <c r="R405" s="6"/>
      <c r="S405" s="6" t="e">
        <f>F405+P405+G405+#REF!+K405+L405+M405+N405+O405+Q405+R405</f>
        <v>#REF!</v>
      </c>
      <c r="T405" s="6">
        <f t="shared" ref="T405:T468" si="67">J405/L405</f>
        <v>3.9285714285714284</v>
      </c>
      <c r="U405" s="6">
        <v>465</v>
      </c>
      <c r="V405" s="6"/>
      <c r="W405" s="6"/>
      <c r="X405" s="6">
        <v>33.6</v>
      </c>
      <c r="Y405" s="6">
        <v>1.79</v>
      </c>
      <c r="Z405" s="6"/>
      <c r="AA405" s="6">
        <v>1.04</v>
      </c>
      <c r="AB405" s="6"/>
      <c r="AC405" s="6">
        <v>1.99</v>
      </c>
      <c r="AD405" s="6">
        <v>1.1000000000000001</v>
      </c>
      <c r="AE405" s="6">
        <v>0.41</v>
      </c>
      <c r="AF405" s="6">
        <v>11.5</v>
      </c>
      <c r="AG405" s="6">
        <v>2.02</v>
      </c>
      <c r="AH405" s="6">
        <v>3.95</v>
      </c>
      <c r="AI405" s="6">
        <v>0.41</v>
      </c>
      <c r="AJ405" s="6">
        <v>19.2</v>
      </c>
      <c r="AK405" s="6"/>
      <c r="AL405" s="6">
        <v>0.18</v>
      </c>
      <c r="AM405" s="6"/>
      <c r="AN405" s="6">
        <v>3.17</v>
      </c>
      <c r="AO405" s="6">
        <v>12.4</v>
      </c>
      <c r="AP405" s="6">
        <v>0</v>
      </c>
      <c r="AQ405" s="6">
        <v>5.43</v>
      </c>
      <c r="AR405" s="6">
        <v>3.55</v>
      </c>
      <c r="AS405" s="6">
        <v>83.5</v>
      </c>
      <c r="AT405" s="6"/>
      <c r="AU405" s="6"/>
      <c r="AV405" s="6">
        <v>2.4900000000000002</v>
      </c>
      <c r="AW405" s="6"/>
      <c r="AX405" s="6">
        <v>97.2</v>
      </c>
      <c r="AY405" s="6"/>
      <c r="AZ405" s="6">
        <v>0.35</v>
      </c>
      <c r="BA405" s="6">
        <v>9.73</v>
      </c>
      <c r="BB405" s="6">
        <f t="shared" ref="BB405:BB468" si="68">SUM((P405/1.6681)*10000)</f>
        <v>1258.9173310952581</v>
      </c>
      <c r="BC405" s="6"/>
      <c r="BD405" s="6">
        <v>0.18</v>
      </c>
      <c r="BE405" s="6">
        <v>0.57999999999999996</v>
      </c>
      <c r="BF405" s="6">
        <v>10.7</v>
      </c>
      <c r="BG405" s="6"/>
      <c r="BH405" s="6">
        <v>11.6</v>
      </c>
      <c r="BI405" s="6">
        <v>1.1000000000000001</v>
      </c>
      <c r="BJ405" s="6"/>
      <c r="BK405" s="6">
        <v>123</v>
      </c>
      <c r="BL405" s="6">
        <f t="shared" si="64"/>
        <v>0.50677083333333339</v>
      </c>
      <c r="BM405" s="6">
        <f t="shared" si="65"/>
        <v>1.2141549725442342</v>
      </c>
      <c r="BN405" s="6">
        <f t="shared" si="66"/>
        <v>4.9747376603186932</v>
      </c>
      <c r="BO405" s="6">
        <v>12.557226945716154</v>
      </c>
      <c r="BP405" s="6">
        <v>8.4848484848484844</v>
      </c>
      <c r="BQ405" s="6">
        <v>0.557583752439748</v>
      </c>
      <c r="BR405" s="6">
        <v>24.21875</v>
      </c>
      <c r="BS405" s="6">
        <v>0.16510416666666666</v>
      </c>
    </row>
    <row r="406" spans="1:71" x14ac:dyDescent="0.3">
      <c r="A406" s="1" t="s">
        <v>1020</v>
      </c>
      <c r="B406" s="200" t="s">
        <v>924</v>
      </c>
      <c r="C406" s="1" t="s">
        <v>877</v>
      </c>
      <c r="D406" s="195" t="s">
        <v>876</v>
      </c>
      <c r="E406" s="195">
        <v>23.5</v>
      </c>
      <c r="F406" s="6">
        <v>52.93</v>
      </c>
      <c r="G406" s="6">
        <v>18.809999999999999</v>
      </c>
      <c r="I406" s="6"/>
      <c r="J406" s="6">
        <v>6.74</v>
      </c>
      <c r="K406" s="6">
        <v>0.14000000000000001</v>
      </c>
      <c r="L406" s="6">
        <v>7.19</v>
      </c>
      <c r="M406" s="6">
        <v>10.67</v>
      </c>
      <c r="N406" s="6">
        <v>2.8</v>
      </c>
      <c r="O406" s="6">
        <v>0.28000000000000003</v>
      </c>
      <c r="P406" s="6">
        <v>0.4</v>
      </c>
      <c r="Q406" s="6">
        <v>0.05</v>
      </c>
      <c r="R406" s="6"/>
      <c r="S406" s="6" t="e">
        <f>F406+P406+G406+#REF!+K406+L406+M406+N406+O406+Q406+R406</f>
        <v>#REF!</v>
      </c>
      <c r="T406" s="6">
        <f t="shared" si="67"/>
        <v>0.93741307371349092</v>
      </c>
      <c r="U406" s="6">
        <v>75.099999999999994</v>
      </c>
      <c r="V406" s="6"/>
      <c r="W406" s="6"/>
      <c r="X406" s="6">
        <v>7.1</v>
      </c>
      <c r="Y406" s="6">
        <v>28.2</v>
      </c>
      <c r="Z406" s="6">
        <v>141</v>
      </c>
      <c r="AA406" s="6">
        <v>0.216</v>
      </c>
      <c r="AB406" s="6">
        <v>27.9</v>
      </c>
      <c r="AC406" s="6">
        <v>1.57</v>
      </c>
      <c r="AD406" s="6">
        <v>0.94399999999999995</v>
      </c>
      <c r="AE406" s="6">
        <v>0.66600000000000004</v>
      </c>
      <c r="AF406" s="6">
        <v>16.3</v>
      </c>
      <c r="AG406" s="6">
        <v>1.38</v>
      </c>
      <c r="AH406" s="6">
        <v>0.71599999999999997</v>
      </c>
      <c r="AI406" s="6">
        <v>0.33700000000000002</v>
      </c>
      <c r="AJ406" s="6">
        <v>3.45</v>
      </c>
      <c r="AK406" s="6"/>
      <c r="AL406" s="6">
        <v>0.14299999999999999</v>
      </c>
      <c r="AM406" s="6"/>
      <c r="AN406" s="6">
        <v>0.624</v>
      </c>
      <c r="AO406" s="6">
        <v>4.1900000000000004</v>
      </c>
      <c r="AP406" s="6">
        <v>57.9</v>
      </c>
      <c r="AQ406" s="6"/>
      <c r="AR406" s="6">
        <v>0.97699999999999998</v>
      </c>
      <c r="AS406" s="6">
        <v>4.29</v>
      </c>
      <c r="AT406" s="6"/>
      <c r="AU406" s="6"/>
      <c r="AV406" s="6">
        <v>1.24</v>
      </c>
      <c r="AW406" s="6"/>
      <c r="AX406" s="6">
        <v>365</v>
      </c>
      <c r="AY406" s="6">
        <v>3.2000000000000001E-2</v>
      </c>
      <c r="AZ406" s="6">
        <v>0.25900000000000001</v>
      </c>
      <c r="BA406" s="6">
        <v>0.442</v>
      </c>
      <c r="BB406" s="6">
        <f t="shared" si="68"/>
        <v>2397.9377735147773</v>
      </c>
      <c r="BC406" s="6"/>
      <c r="BD406" s="6">
        <v>0.14799999999999999</v>
      </c>
      <c r="BE406" s="6">
        <v>9.9000000000000005E-2</v>
      </c>
      <c r="BF406" s="6">
        <v>97.1</v>
      </c>
      <c r="BG406" s="6"/>
      <c r="BH406" s="6">
        <v>9.06</v>
      </c>
      <c r="BI406" s="6">
        <v>0.95499999999999996</v>
      </c>
      <c r="BJ406" s="6">
        <v>52.3</v>
      </c>
      <c r="BK406" s="6">
        <v>21</v>
      </c>
      <c r="BL406" s="6">
        <f t="shared" si="64"/>
        <v>0.12811594202898549</v>
      </c>
      <c r="BM406" s="6">
        <f t="shared" si="65"/>
        <v>1.1033416493903512</v>
      </c>
      <c r="BN406" s="6">
        <f t="shared" si="66"/>
        <v>1.7950052029136316</v>
      </c>
      <c r="BO406" s="6">
        <v>2.598967946061999</v>
      </c>
      <c r="BP406" s="6">
        <v>2.0651541593949969</v>
      </c>
      <c r="BQ406" s="6">
        <v>1.5528355147769752</v>
      </c>
      <c r="BR406" s="6">
        <v>21.768115942028984</v>
      </c>
      <c r="BS406" s="6">
        <v>0.18086956521739128</v>
      </c>
    </row>
    <row r="407" spans="1:71" x14ac:dyDescent="0.3">
      <c r="A407" s="1" t="s">
        <v>1019</v>
      </c>
      <c r="B407" s="200" t="s">
        <v>563</v>
      </c>
      <c r="C407" s="1" t="s">
        <v>877</v>
      </c>
      <c r="D407" s="195" t="s">
        <v>876</v>
      </c>
      <c r="E407" s="195">
        <v>23.5</v>
      </c>
      <c r="F407" s="6">
        <v>44.64</v>
      </c>
      <c r="G407" s="6">
        <v>19.72</v>
      </c>
      <c r="I407" s="6"/>
      <c r="J407" s="6">
        <v>8.2200000000000006</v>
      </c>
      <c r="K407" s="6">
        <v>0.13</v>
      </c>
      <c r="L407" s="6">
        <v>13.38</v>
      </c>
      <c r="M407" s="6">
        <v>12.57</v>
      </c>
      <c r="N407" s="6">
        <v>1.04</v>
      </c>
      <c r="O407" s="6">
        <v>0.1</v>
      </c>
      <c r="P407" s="6">
        <v>0.18</v>
      </c>
      <c r="Q407" s="6">
        <v>0.02</v>
      </c>
      <c r="R407" s="6"/>
      <c r="S407" s="6" t="e">
        <f>F407+P407+G407+#REF!+K407+L407+M407+N407+O407+Q407+R407</f>
        <v>#REF!</v>
      </c>
      <c r="T407" s="6">
        <f t="shared" si="67"/>
        <v>0.61434977578475336</v>
      </c>
      <c r="U407" s="6">
        <v>30</v>
      </c>
      <c r="V407" s="6"/>
      <c r="W407" s="6"/>
      <c r="X407" s="6">
        <v>1.28</v>
      </c>
      <c r="Y407" s="6">
        <v>59.7</v>
      </c>
      <c r="Z407" s="6">
        <v>234</v>
      </c>
      <c r="AA407" s="6"/>
      <c r="AB407" s="6">
        <v>21</v>
      </c>
      <c r="AC407" s="6">
        <v>0.497</v>
      </c>
      <c r="AD407" s="6">
        <v>0.26900000000000002</v>
      </c>
      <c r="AE407" s="6">
        <v>0.214</v>
      </c>
      <c r="AF407" s="6">
        <v>12.4</v>
      </c>
      <c r="AG407" s="6">
        <v>0.40600000000000003</v>
      </c>
      <c r="AH407" s="6">
        <v>0.27800000000000002</v>
      </c>
      <c r="AI407" s="6">
        <v>0.10100000000000001</v>
      </c>
      <c r="AJ407" s="6">
        <v>0.58199999999999996</v>
      </c>
      <c r="AK407" s="6"/>
      <c r="AL407" s="6">
        <v>3.7999999999999999E-2</v>
      </c>
      <c r="AM407" s="6"/>
      <c r="AN407" s="6">
        <v>0.43099999999999999</v>
      </c>
      <c r="AO407" s="6">
        <v>0.95199999999999996</v>
      </c>
      <c r="AP407" s="6">
        <v>69.599999999999994</v>
      </c>
      <c r="AQ407" s="6"/>
      <c r="AR407" s="6">
        <v>0.19900000000000001</v>
      </c>
      <c r="AS407" s="6">
        <v>1.34</v>
      </c>
      <c r="AT407" s="6"/>
      <c r="AU407" s="6"/>
      <c r="AV407" s="6">
        <v>0.33</v>
      </c>
      <c r="AW407" s="6"/>
      <c r="AX407" s="6">
        <v>330</v>
      </c>
      <c r="AY407" s="6"/>
      <c r="AZ407" s="6">
        <v>7.9000000000000001E-2</v>
      </c>
      <c r="BA407" s="6">
        <v>7.0999999999999994E-2</v>
      </c>
      <c r="BB407" s="6">
        <f t="shared" si="68"/>
        <v>1079.0719980816498</v>
      </c>
      <c r="BC407" s="6"/>
      <c r="BD407" s="6">
        <v>4.2000000000000003E-2</v>
      </c>
      <c r="BE407" s="6">
        <v>7.4999999999999997E-2</v>
      </c>
      <c r="BF407" s="6">
        <v>63</v>
      </c>
      <c r="BG407" s="6"/>
      <c r="BH407" s="6">
        <v>2.69</v>
      </c>
      <c r="BI407" s="6">
        <v>0.25700000000000001</v>
      </c>
      <c r="BJ407" s="6">
        <v>55.2</v>
      </c>
      <c r="BK407" s="6">
        <v>8.93</v>
      </c>
      <c r="BL407" s="6">
        <f t="shared" si="64"/>
        <v>0.12199312714776632</v>
      </c>
      <c r="BM407" s="6">
        <f t="shared" si="65"/>
        <v>1.2978873423341082</v>
      </c>
      <c r="BN407" s="6">
        <f t="shared" si="66"/>
        <v>1.1378299120234603</v>
      </c>
      <c r="BO407" s="6">
        <v>1.6292024745961986</v>
      </c>
      <c r="BP407" s="6">
        <v>1.3834846519671422</v>
      </c>
      <c r="BQ407" s="6">
        <v>1.7831808784749439</v>
      </c>
      <c r="BR407" s="6">
        <v>51.546391752577321</v>
      </c>
      <c r="BS407" s="6">
        <v>0.74054982817869419</v>
      </c>
    </row>
    <row r="408" spans="1:71" x14ac:dyDescent="0.3">
      <c r="A408" s="1" t="s">
        <v>1018</v>
      </c>
      <c r="B408" s="200" t="s">
        <v>924</v>
      </c>
      <c r="C408" s="1" t="s">
        <v>877</v>
      </c>
      <c r="D408" s="195" t="s">
        <v>876</v>
      </c>
      <c r="E408" s="195">
        <v>23.6</v>
      </c>
      <c r="F408" s="6">
        <v>53.03</v>
      </c>
      <c r="G408" s="6">
        <v>18.98</v>
      </c>
      <c r="I408" s="6"/>
      <c r="J408" s="6">
        <v>7.06</v>
      </c>
      <c r="K408" s="6">
        <v>0.13</v>
      </c>
      <c r="L408" s="6">
        <v>7.62</v>
      </c>
      <c r="M408" s="6">
        <v>9.93</v>
      </c>
      <c r="N408" s="6">
        <v>2.79</v>
      </c>
      <c r="O408" s="6">
        <v>0.13</v>
      </c>
      <c r="P408" s="6">
        <v>0.27</v>
      </c>
      <c r="Q408" s="6">
        <v>0.03</v>
      </c>
      <c r="R408" s="6"/>
      <c r="S408" s="6" t="e">
        <f>F408+P408+G408+#REF!+K408+L408+M408+N408+O408+Q408+R408</f>
        <v>#REF!</v>
      </c>
      <c r="T408" s="6">
        <f t="shared" si="67"/>
        <v>0.92650918635170598</v>
      </c>
      <c r="U408" s="6">
        <v>48.7</v>
      </c>
      <c r="V408" s="6"/>
      <c r="W408" s="6"/>
      <c r="X408" s="6">
        <v>2.4500000000000002</v>
      </c>
      <c r="Y408" s="6">
        <v>35.299999999999997</v>
      </c>
      <c r="Z408" s="6">
        <v>180</v>
      </c>
      <c r="AA408" s="6"/>
      <c r="AB408" s="6">
        <v>38.299999999999997</v>
      </c>
      <c r="AC408" s="6">
        <v>0.878</v>
      </c>
      <c r="AD408" s="6">
        <v>0.53900000000000003</v>
      </c>
      <c r="AE408" s="6">
        <v>0.45300000000000001</v>
      </c>
      <c r="AF408" s="6">
        <v>16.3</v>
      </c>
      <c r="AG408" s="6">
        <v>0.71</v>
      </c>
      <c r="AH408" s="6">
        <v>0.29699999999999999</v>
      </c>
      <c r="AI408" s="6">
        <v>0.19500000000000001</v>
      </c>
      <c r="AJ408" s="6">
        <v>1.23</v>
      </c>
      <c r="AK408" s="6"/>
      <c r="AL408" s="6">
        <v>9.8000000000000004E-2</v>
      </c>
      <c r="AM408" s="6"/>
      <c r="AN408" s="6">
        <v>0.91900000000000004</v>
      </c>
      <c r="AO408" s="6">
        <v>1.68</v>
      </c>
      <c r="AP408" s="6">
        <v>83.7</v>
      </c>
      <c r="AQ408" s="6"/>
      <c r="AR408" s="6">
        <v>0.35</v>
      </c>
      <c r="AS408" s="6">
        <v>1.1299999999999999</v>
      </c>
      <c r="AT408" s="6"/>
      <c r="AU408" s="6"/>
      <c r="AV408" s="6">
        <v>0.56100000000000005</v>
      </c>
      <c r="AW408" s="6"/>
      <c r="AX408" s="6">
        <v>377</v>
      </c>
      <c r="AY408" s="6"/>
      <c r="AZ408" s="6">
        <v>0.13800000000000001</v>
      </c>
      <c r="BA408" s="6"/>
      <c r="BB408" s="6">
        <f t="shared" si="68"/>
        <v>1618.6079971224749</v>
      </c>
      <c r="BC408" s="6"/>
      <c r="BD408" s="6">
        <v>8.8999999999999996E-2</v>
      </c>
      <c r="BE408" s="6">
        <v>1.0999999999999999E-2</v>
      </c>
      <c r="BF408" s="6">
        <v>137</v>
      </c>
      <c r="BG408" s="6"/>
      <c r="BH408" s="6">
        <v>5.18</v>
      </c>
      <c r="BI408" s="6">
        <v>0.60199999999999998</v>
      </c>
      <c r="BJ408" s="6">
        <v>47.1</v>
      </c>
      <c r="BK408" s="6">
        <v>7.34</v>
      </c>
      <c r="BL408" s="6">
        <f t="shared" si="64"/>
        <v>0</v>
      </c>
      <c r="BM408" s="6">
        <f t="shared" si="65"/>
        <v>0.97884010791767939</v>
      </c>
      <c r="BN408" s="6">
        <f t="shared" si="66"/>
        <v>1.414524754183198</v>
      </c>
      <c r="BO408" s="6">
        <v>1.4699204091876001</v>
      </c>
      <c r="BP408" s="6">
        <v>1.1304909560723515</v>
      </c>
      <c r="BQ408" s="6">
        <v>2.1892190008179613</v>
      </c>
      <c r="BR408" s="6">
        <v>39.59349593495935</v>
      </c>
      <c r="BS408" s="6">
        <v>0.74715447154471548</v>
      </c>
    </row>
    <row r="409" spans="1:71" x14ac:dyDescent="0.3">
      <c r="A409" s="1" t="s">
        <v>1017</v>
      </c>
      <c r="B409" s="200" t="s">
        <v>924</v>
      </c>
      <c r="C409" s="1" t="s">
        <v>877</v>
      </c>
      <c r="D409" s="195" t="s">
        <v>876</v>
      </c>
      <c r="E409" s="195">
        <v>23.7</v>
      </c>
      <c r="F409" s="6">
        <v>52.77</v>
      </c>
      <c r="G409" s="6">
        <v>19.079999999999998</v>
      </c>
      <c r="I409" s="6"/>
      <c r="J409" s="6">
        <v>7.15</v>
      </c>
      <c r="K409" s="6">
        <v>0.13</v>
      </c>
      <c r="L409" s="6">
        <v>7.86</v>
      </c>
      <c r="M409" s="6">
        <v>9.7899999999999991</v>
      </c>
      <c r="N409" s="6">
        <v>2.72</v>
      </c>
      <c r="O409" s="6">
        <v>0.16</v>
      </c>
      <c r="P409" s="6">
        <v>0.3</v>
      </c>
      <c r="Q409" s="6">
        <v>0.02</v>
      </c>
      <c r="R409" s="6"/>
      <c r="S409" s="6" t="e">
        <f>F409+P409+G409+#REF!+K409+L409+M409+N409+O409+Q409+R409</f>
        <v>#REF!</v>
      </c>
      <c r="T409" s="6">
        <f t="shared" si="67"/>
        <v>0.90966921119592881</v>
      </c>
      <c r="U409" s="6">
        <v>46.3</v>
      </c>
      <c r="V409" s="6"/>
      <c r="W409" s="6"/>
      <c r="X409" s="6">
        <v>2.97</v>
      </c>
      <c r="Y409" s="6">
        <v>36.200000000000003</v>
      </c>
      <c r="Z409" s="6">
        <v>217</v>
      </c>
      <c r="AA409" s="6"/>
      <c r="AB409" s="6"/>
      <c r="AC409" s="6">
        <v>1.1399999999999999</v>
      </c>
      <c r="AD409" s="6">
        <v>0.67400000000000004</v>
      </c>
      <c r="AE409" s="6">
        <v>0.47199999999999998</v>
      </c>
      <c r="AF409" s="6">
        <v>16.899999999999999</v>
      </c>
      <c r="AG409" s="6">
        <v>0.89400000000000002</v>
      </c>
      <c r="AH409" s="6">
        <v>0.317</v>
      </c>
      <c r="AI409" s="6">
        <v>0.23100000000000001</v>
      </c>
      <c r="AJ409" s="6">
        <v>1.5</v>
      </c>
      <c r="AK409" s="6"/>
      <c r="AL409" s="6">
        <v>0.115</v>
      </c>
      <c r="AM409" s="6"/>
      <c r="AN409" s="6">
        <v>0.37</v>
      </c>
      <c r="AO409" s="6">
        <v>2.09</v>
      </c>
      <c r="AP409" s="6">
        <v>88.6</v>
      </c>
      <c r="AQ409" s="6"/>
      <c r="AR409" s="6">
        <v>0.41499999999999998</v>
      </c>
      <c r="AS409" s="6"/>
      <c r="AT409" s="6"/>
      <c r="AU409" s="6"/>
      <c r="AV409" s="6">
        <v>0.70799999999999996</v>
      </c>
      <c r="AW409" s="6"/>
      <c r="AX409" s="6">
        <v>367</v>
      </c>
      <c r="AY409" s="6"/>
      <c r="AZ409" s="6">
        <v>0.17499999999999999</v>
      </c>
      <c r="BA409" s="6"/>
      <c r="BB409" s="6">
        <f t="shared" si="68"/>
        <v>1798.453330136083</v>
      </c>
      <c r="BC409" s="6"/>
      <c r="BD409" s="6">
        <v>0.114</v>
      </c>
      <c r="BE409" s="6">
        <v>2.5000000000000001E-2</v>
      </c>
      <c r="BF409" s="6">
        <v>115</v>
      </c>
      <c r="BG409" s="6"/>
      <c r="BH409" s="6">
        <v>6.53</v>
      </c>
      <c r="BI409" s="6">
        <v>0.75700000000000001</v>
      </c>
      <c r="BJ409" s="6">
        <v>58.7</v>
      </c>
      <c r="BK409" s="6">
        <v>7.22</v>
      </c>
      <c r="BL409" s="6">
        <f t="shared" si="64"/>
        <v>0</v>
      </c>
      <c r="BM409" s="6">
        <f t="shared" si="65"/>
        <v>1.0107010186802372</v>
      </c>
      <c r="BN409" s="6">
        <f t="shared" si="66"/>
        <v>1.3668671405139421</v>
      </c>
      <c r="BO409" s="6">
        <v>1.4255438449768587</v>
      </c>
      <c r="BP409" s="6">
        <v>1.0898282694848085</v>
      </c>
      <c r="BQ409" s="6">
        <v>1.8094984782461625</v>
      </c>
      <c r="BR409" s="6">
        <v>30.866666666666664</v>
      </c>
      <c r="BS409" s="6">
        <v>0.24666666666666667</v>
      </c>
    </row>
    <row r="410" spans="1:71" x14ac:dyDescent="0.3">
      <c r="A410" s="1" t="s">
        <v>1016</v>
      </c>
      <c r="B410" s="200" t="s">
        <v>924</v>
      </c>
      <c r="C410" s="1" t="s">
        <v>877</v>
      </c>
      <c r="D410" s="195" t="s">
        <v>876</v>
      </c>
      <c r="E410" s="195">
        <v>23.8</v>
      </c>
      <c r="F410" s="6">
        <v>56</v>
      </c>
      <c r="G410" s="6">
        <v>17.510000000000002</v>
      </c>
      <c r="I410" s="6"/>
      <c r="J410" s="6">
        <v>6.52</v>
      </c>
      <c r="K410" s="6">
        <v>0.12</v>
      </c>
      <c r="L410" s="6">
        <v>5.97</v>
      </c>
      <c r="M410" s="6">
        <v>9.27</v>
      </c>
      <c r="N410" s="6">
        <v>2.98</v>
      </c>
      <c r="O410" s="6">
        <v>0.94</v>
      </c>
      <c r="P410" s="6">
        <v>0.54</v>
      </c>
      <c r="Q410" s="6">
        <v>0.14000000000000001</v>
      </c>
      <c r="R410" s="6"/>
      <c r="S410" s="6" t="e">
        <f>F410+P410+G410+#REF!+K410+L410+M410+N410+O410+Q410+R410</f>
        <v>#REF!</v>
      </c>
      <c r="T410" s="6">
        <f t="shared" si="67"/>
        <v>1.0921273031825796</v>
      </c>
      <c r="U410" s="6">
        <v>141</v>
      </c>
      <c r="V410" s="6"/>
      <c r="W410" s="6"/>
      <c r="X410" s="6">
        <v>19.600000000000001</v>
      </c>
      <c r="Y410" s="6">
        <v>26.3</v>
      </c>
      <c r="Z410" s="6">
        <v>149</v>
      </c>
      <c r="AA410" s="6">
        <v>1.61</v>
      </c>
      <c r="AB410" s="6">
        <v>97</v>
      </c>
      <c r="AC410" s="6">
        <v>3.06</v>
      </c>
      <c r="AD410" s="6">
        <v>1.75</v>
      </c>
      <c r="AE410" s="6">
        <v>0.92500000000000004</v>
      </c>
      <c r="AF410" s="6">
        <v>16.600000000000001</v>
      </c>
      <c r="AG410" s="6">
        <v>2.97</v>
      </c>
      <c r="AH410" s="6">
        <v>2.63</v>
      </c>
      <c r="AI410" s="6">
        <v>0.628</v>
      </c>
      <c r="AJ410" s="6">
        <v>9.67</v>
      </c>
      <c r="AK410" s="6"/>
      <c r="AL410" s="6">
        <v>0.26800000000000002</v>
      </c>
      <c r="AM410" s="6"/>
      <c r="AN410" s="6">
        <v>1.59</v>
      </c>
      <c r="AO410" s="6">
        <v>10.9</v>
      </c>
      <c r="AP410" s="6">
        <v>68</v>
      </c>
      <c r="AQ410" s="6">
        <v>13.5</v>
      </c>
      <c r="AR410" s="6">
        <v>2.58</v>
      </c>
      <c r="AS410" s="6">
        <v>29.5</v>
      </c>
      <c r="AT410" s="6"/>
      <c r="AU410" s="6"/>
      <c r="AV410" s="6">
        <v>2.81</v>
      </c>
      <c r="AW410" s="6"/>
      <c r="AX410" s="6">
        <v>303</v>
      </c>
      <c r="AY410" s="6">
        <v>0.124</v>
      </c>
      <c r="AZ410" s="6">
        <v>0.47899999999999998</v>
      </c>
      <c r="BA410" s="6">
        <v>2.89</v>
      </c>
      <c r="BB410" s="6">
        <f t="shared" si="68"/>
        <v>3237.2159942449498</v>
      </c>
      <c r="BC410" s="6"/>
      <c r="BD410" s="6">
        <v>0.27700000000000002</v>
      </c>
      <c r="BE410" s="6">
        <v>0.71399999999999997</v>
      </c>
      <c r="BF410" s="6">
        <v>118</v>
      </c>
      <c r="BG410" s="6"/>
      <c r="BH410" s="6">
        <v>17.399999999999999</v>
      </c>
      <c r="BI410" s="6">
        <v>1.77</v>
      </c>
      <c r="BJ410" s="6">
        <v>74.099999999999994</v>
      </c>
      <c r="BK410" s="6">
        <v>88</v>
      </c>
      <c r="BL410" s="6">
        <f t="shared" si="64"/>
        <v>0.29886246122026888</v>
      </c>
      <c r="BM410" s="6">
        <f t="shared" si="65"/>
        <v>1.1602775565919692</v>
      </c>
      <c r="BN410" s="6">
        <f t="shared" si="66"/>
        <v>2.2201813798645391</v>
      </c>
      <c r="BO410" s="6">
        <v>3.9304149900418652</v>
      </c>
      <c r="BP410" s="6">
        <v>3.075957313245449</v>
      </c>
      <c r="BQ410" s="6">
        <v>0.97658929622363388</v>
      </c>
      <c r="BR410" s="6">
        <v>14.581178903826267</v>
      </c>
      <c r="BS410" s="6">
        <v>0.16442605997931747</v>
      </c>
    </row>
    <row r="411" spans="1:71" x14ac:dyDescent="0.3">
      <c r="A411" s="1" t="s">
        <v>1015</v>
      </c>
      <c r="B411" s="200" t="s">
        <v>924</v>
      </c>
      <c r="C411" s="1" t="s">
        <v>877</v>
      </c>
      <c r="D411" s="195" t="s">
        <v>876</v>
      </c>
      <c r="E411" s="195">
        <v>23.9</v>
      </c>
      <c r="F411" s="6">
        <v>55.98</v>
      </c>
      <c r="G411" s="6">
        <v>17.98</v>
      </c>
      <c r="I411" s="6"/>
      <c r="J411" s="6">
        <v>8.0500000000000007</v>
      </c>
      <c r="K411" s="6">
        <v>0.15</v>
      </c>
      <c r="L411" s="6">
        <v>4.54</v>
      </c>
      <c r="M411" s="6">
        <v>8.61</v>
      </c>
      <c r="N411" s="6">
        <v>2.94</v>
      </c>
      <c r="O411" s="6">
        <v>0.78</v>
      </c>
      <c r="P411" s="6">
        <v>0.83</v>
      </c>
      <c r="Q411" s="6">
        <v>0.14000000000000001</v>
      </c>
      <c r="R411" s="6"/>
      <c r="S411" s="6" t="e">
        <f>F411+P411+G411+#REF!+K411+L411+M411+N411+O411+Q411+R411</f>
        <v>#REF!</v>
      </c>
      <c r="T411" s="6">
        <f t="shared" si="67"/>
        <v>1.7731277533039649</v>
      </c>
      <c r="U411" s="6">
        <v>153</v>
      </c>
      <c r="V411" s="6"/>
      <c r="W411" s="6"/>
      <c r="X411" s="6">
        <v>22.6</v>
      </c>
      <c r="Y411" s="6">
        <v>26.4</v>
      </c>
      <c r="Z411" s="6">
        <v>28.8</v>
      </c>
      <c r="AA411" s="6"/>
      <c r="AB411" s="6">
        <v>49</v>
      </c>
      <c r="AC411" s="6">
        <v>3.66</v>
      </c>
      <c r="AD411" s="6">
        <v>2.06</v>
      </c>
      <c r="AE411" s="6">
        <v>1.06</v>
      </c>
      <c r="AF411" s="6">
        <v>17.899999999999999</v>
      </c>
      <c r="AG411" s="6">
        <v>3.22</v>
      </c>
      <c r="AH411" s="6">
        <v>2.69</v>
      </c>
      <c r="AI411" s="6">
        <v>0.77</v>
      </c>
      <c r="AJ411" s="6">
        <v>11.5</v>
      </c>
      <c r="AK411" s="6"/>
      <c r="AL411" s="6">
        <v>0.31900000000000001</v>
      </c>
      <c r="AM411" s="6"/>
      <c r="AN411" s="6">
        <v>2.95</v>
      </c>
      <c r="AO411" s="6">
        <v>12.1</v>
      </c>
      <c r="AP411" s="6">
        <v>22.2</v>
      </c>
      <c r="AQ411" s="6"/>
      <c r="AR411" s="6">
        <v>2.89</v>
      </c>
      <c r="AS411" s="6">
        <v>7.32</v>
      </c>
      <c r="AT411" s="6"/>
      <c r="AU411" s="6"/>
      <c r="AV411" s="6">
        <v>3.1</v>
      </c>
      <c r="AW411" s="6"/>
      <c r="AX411" s="6">
        <v>333</v>
      </c>
      <c r="AY411" s="6">
        <v>0.26200000000000001</v>
      </c>
      <c r="AZ411" s="6">
        <v>0.60499999999999998</v>
      </c>
      <c r="BA411" s="6">
        <v>0.22500000000000001</v>
      </c>
      <c r="BB411" s="6">
        <f t="shared" si="68"/>
        <v>4975.7208800431627</v>
      </c>
      <c r="BC411" s="6"/>
      <c r="BD411" s="6">
        <v>0.34300000000000003</v>
      </c>
      <c r="BE411" s="6">
        <v>7.1999999999999995E-2</v>
      </c>
      <c r="BF411" s="6">
        <v>186</v>
      </c>
      <c r="BG411" s="6"/>
      <c r="BH411" s="6">
        <v>20.100000000000001</v>
      </c>
      <c r="BI411" s="6">
        <v>2.16</v>
      </c>
      <c r="BJ411" s="6">
        <v>64.099999999999994</v>
      </c>
      <c r="BK411" s="6">
        <v>87.9</v>
      </c>
      <c r="BL411" s="6">
        <f t="shared" si="64"/>
        <v>1.9565217391304349E-2</v>
      </c>
      <c r="BM411" s="6">
        <f t="shared" si="65"/>
        <v>1.1372110365398955</v>
      </c>
      <c r="BN411" s="6">
        <f t="shared" si="66"/>
        <v>2.3933402705515086</v>
      </c>
      <c r="BO411" s="6">
        <v>3.8302691180389021</v>
      </c>
      <c r="BP411" s="6">
        <v>2.9063786008230452</v>
      </c>
      <c r="BQ411" s="6">
        <v>1.0232899158157844</v>
      </c>
      <c r="BR411" s="6">
        <v>13.304347826086957</v>
      </c>
      <c r="BS411" s="6">
        <v>0.2565217391304348</v>
      </c>
    </row>
    <row r="412" spans="1:71" x14ac:dyDescent="0.3">
      <c r="A412" s="1" t="s">
        <v>1014</v>
      </c>
      <c r="B412" s="200" t="s">
        <v>848</v>
      </c>
      <c r="C412" s="1" t="s">
        <v>877</v>
      </c>
      <c r="D412" s="195" t="s">
        <v>876</v>
      </c>
      <c r="E412" s="195">
        <v>28.1</v>
      </c>
      <c r="F412" s="6">
        <v>61.53</v>
      </c>
      <c r="G412" s="6">
        <v>16.14</v>
      </c>
      <c r="I412" s="6"/>
      <c r="J412" s="6">
        <v>6.02</v>
      </c>
      <c r="K412" s="6">
        <v>0.13</v>
      </c>
      <c r="L412" s="6">
        <v>2.5</v>
      </c>
      <c r="M412" s="6">
        <v>5.92</v>
      </c>
      <c r="N412" s="6">
        <v>3.22</v>
      </c>
      <c r="O412" s="6">
        <v>1.55</v>
      </c>
      <c r="P412" s="6">
        <v>0.68</v>
      </c>
      <c r="Q412" s="6">
        <v>0.16</v>
      </c>
      <c r="R412" s="6"/>
      <c r="S412" s="6" t="e">
        <f>F412+P412+G412+#REF!+K412+L412+M412+N412+O412+Q412+R412</f>
        <v>#REF!</v>
      </c>
      <c r="T412" s="6">
        <f t="shared" si="67"/>
        <v>2.4079999999999999</v>
      </c>
      <c r="U412" s="6">
        <v>408</v>
      </c>
      <c r="V412" s="6"/>
      <c r="W412" s="6"/>
      <c r="X412" s="6">
        <v>32.9</v>
      </c>
      <c r="Y412" s="6">
        <v>13.9</v>
      </c>
      <c r="Z412" s="6">
        <v>8.3000000000000007</v>
      </c>
      <c r="AA412" s="6">
        <v>2.2400000000000002</v>
      </c>
      <c r="AB412" s="6">
        <v>39.700000000000003</v>
      </c>
      <c r="AC412" s="6">
        <v>3.36</v>
      </c>
      <c r="AD412" s="6">
        <v>2.13</v>
      </c>
      <c r="AE412" s="6">
        <v>0.78</v>
      </c>
      <c r="AF412" s="6">
        <v>11.8</v>
      </c>
      <c r="AG412" s="6">
        <v>3.36</v>
      </c>
      <c r="AH412" s="6">
        <v>2.65</v>
      </c>
      <c r="AI412" s="6">
        <v>0.68</v>
      </c>
      <c r="AJ412" s="6">
        <v>18.3</v>
      </c>
      <c r="AK412" s="6"/>
      <c r="AL412" s="6">
        <v>0.3</v>
      </c>
      <c r="AM412" s="6"/>
      <c r="AN412" s="6">
        <v>3.4</v>
      </c>
      <c r="AO412" s="6">
        <v>14.1</v>
      </c>
      <c r="AP412" s="6">
        <v>10</v>
      </c>
      <c r="AQ412" s="6">
        <v>17.5</v>
      </c>
      <c r="AR412" s="6">
        <v>3.35</v>
      </c>
      <c r="AS412" s="6">
        <v>43.4</v>
      </c>
      <c r="AT412" s="6"/>
      <c r="AU412" s="6"/>
      <c r="AV412" s="6">
        <v>3.35</v>
      </c>
      <c r="AW412" s="6"/>
      <c r="AX412" s="6">
        <v>327</v>
      </c>
      <c r="AY412" s="6">
        <v>0.09</v>
      </c>
      <c r="AZ412" s="6">
        <v>0.52</v>
      </c>
      <c r="BA412" s="6">
        <v>3.67</v>
      </c>
      <c r="BB412" s="6">
        <f t="shared" si="68"/>
        <v>4076.4942149751223</v>
      </c>
      <c r="BC412" s="6"/>
      <c r="BD412" s="6">
        <v>0.27</v>
      </c>
      <c r="BE412" s="6">
        <v>0.56999999999999995</v>
      </c>
      <c r="BF412" s="6">
        <v>141</v>
      </c>
      <c r="BG412" s="6"/>
      <c r="BH412" s="6">
        <v>18.600000000000001</v>
      </c>
      <c r="BI412" s="6">
        <v>1.79</v>
      </c>
      <c r="BJ412" s="6">
        <v>67.599999999999994</v>
      </c>
      <c r="BK412" s="6">
        <v>136</v>
      </c>
      <c r="BL412" s="6">
        <f t="shared" si="64"/>
        <v>0.20054644808743169</v>
      </c>
      <c r="BM412" s="6">
        <f t="shared" si="65"/>
        <v>1.2597952832664692</v>
      </c>
      <c r="BN412" s="6">
        <f t="shared" si="66"/>
        <v>3.5243139142994706</v>
      </c>
      <c r="BO412" s="6">
        <v>7.3550098468711074</v>
      </c>
      <c r="BP412" s="6">
        <v>5.1055245189323397</v>
      </c>
      <c r="BQ412" s="6">
        <v>0.70909459054968293</v>
      </c>
      <c r="BR412" s="6">
        <v>22.295081967213115</v>
      </c>
      <c r="BS412" s="6">
        <v>0.18579234972677594</v>
      </c>
    </row>
    <row r="413" spans="1:71" x14ac:dyDescent="0.3">
      <c r="A413" s="1" t="s">
        <v>1013</v>
      </c>
      <c r="B413" s="200" t="s">
        <v>996</v>
      </c>
      <c r="C413" s="1" t="s">
        <v>877</v>
      </c>
      <c r="D413" s="195" t="s">
        <v>876</v>
      </c>
      <c r="E413" s="195">
        <v>28.1</v>
      </c>
      <c r="F413" s="6">
        <v>67.84</v>
      </c>
      <c r="G413" s="6">
        <v>16.57</v>
      </c>
      <c r="I413" s="6"/>
      <c r="J413" s="6">
        <v>2.97</v>
      </c>
      <c r="K413" s="6">
        <v>0.05</v>
      </c>
      <c r="L413" s="6">
        <v>0.94</v>
      </c>
      <c r="M413" s="6">
        <v>4.09</v>
      </c>
      <c r="N413" s="6">
        <v>4.38</v>
      </c>
      <c r="O413" s="6">
        <v>1.37</v>
      </c>
      <c r="P413" s="6">
        <v>0.41</v>
      </c>
      <c r="Q413" s="6">
        <v>0.14000000000000001</v>
      </c>
      <c r="R413" s="6"/>
      <c r="S413" s="6" t="e">
        <f>F413+P413+G413+#REF!+K413+L413+M413+N413+O413+Q413+R413</f>
        <v>#REF!</v>
      </c>
      <c r="T413" s="6">
        <f t="shared" si="67"/>
        <v>3.1595744680851068</v>
      </c>
      <c r="U413" s="6">
        <v>427</v>
      </c>
      <c r="V413" s="6"/>
      <c r="W413" s="6"/>
      <c r="X413" s="6">
        <v>53.5</v>
      </c>
      <c r="Y413" s="6">
        <v>5</v>
      </c>
      <c r="Z413" s="6">
        <v>0.6</v>
      </c>
      <c r="AA413" s="6">
        <v>0.88</v>
      </c>
      <c r="AB413" s="6">
        <v>17.5</v>
      </c>
      <c r="AC413" s="6">
        <v>0.64</v>
      </c>
      <c r="AD413" s="6">
        <v>0.24</v>
      </c>
      <c r="AE413" s="6">
        <v>0.8</v>
      </c>
      <c r="AF413" s="6">
        <v>16.3</v>
      </c>
      <c r="AG413" s="6">
        <v>1.95</v>
      </c>
      <c r="AH413" s="6">
        <v>3.95</v>
      </c>
      <c r="AI413" s="6">
        <v>0.12</v>
      </c>
      <c r="AJ413" s="6">
        <v>29.2</v>
      </c>
      <c r="AK413" s="6"/>
      <c r="AL413" s="6">
        <v>0.08</v>
      </c>
      <c r="AM413" s="6"/>
      <c r="AN413" s="6">
        <v>2.2999999999999998</v>
      </c>
      <c r="AO413" s="6">
        <v>19.8</v>
      </c>
      <c r="AP413" s="6"/>
      <c r="AQ413" s="6">
        <v>6.71</v>
      </c>
      <c r="AR413" s="6">
        <v>5.69</v>
      </c>
      <c r="AS413" s="6">
        <v>33.1</v>
      </c>
      <c r="AT413" s="6"/>
      <c r="AU413" s="6"/>
      <c r="AV413" s="6">
        <v>3.42</v>
      </c>
      <c r="AW413" s="6"/>
      <c r="AX413" s="6">
        <v>556</v>
      </c>
      <c r="AY413" s="6">
        <v>7.0000000000000007E-2</v>
      </c>
      <c r="AZ413" s="6">
        <v>0.21</v>
      </c>
      <c r="BA413" s="6">
        <v>11.3</v>
      </c>
      <c r="BB413" s="6">
        <f t="shared" si="68"/>
        <v>2457.8862178526465</v>
      </c>
      <c r="BC413" s="6"/>
      <c r="BD413" s="6">
        <v>0.04</v>
      </c>
      <c r="BE413" s="6">
        <v>0.47</v>
      </c>
      <c r="BF413" s="6">
        <v>42.6</v>
      </c>
      <c r="BG413" s="6"/>
      <c r="BH413" s="6">
        <v>4.26</v>
      </c>
      <c r="BI413" s="6">
        <v>0.46</v>
      </c>
      <c r="BJ413" s="6">
        <v>50.3</v>
      </c>
      <c r="BK413" s="6">
        <v>169</v>
      </c>
      <c r="BL413" s="6">
        <f t="shared" si="64"/>
        <v>0.38698630136986306</v>
      </c>
      <c r="BM413" s="6">
        <f t="shared" si="65"/>
        <v>0.93376130726583018</v>
      </c>
      <c r="BN413" s="6">
        <f t="shared" si="66"/>
        <v>5.5083946425202788</v>
      </c>
      <c r="BO413" s="6">
        <v>45.667813575226774</v>
      </c>
      <c r="BP413" s="6">
        <v>32.306763285024154</v>
      </c>
      <c r="BQ413" s="6">
        <v>0.9448464596497822</v>
      </c>
      <c r="BR413" s="6">
        <v>14.623287671232877</v>
      </c>
      <c r="BS413" s="6">
        <v>7.8767123287671229E-2</v>
      </c>
    </row>
    <row r="414" spans="1:71" x14ac:dyDescent="0.3">
      <c r="A414" s="1" t="s">
        <v>1012</v>
      </c>
      <c r="B414" s="200" t="s">
        <v>1011</v>
      </c>
      <c r="C414" s="1" t="s">
        <v>877</v>
      </c>
      <c r="D414" s="195" t="s">
        <v>876</v>
      </c>
      <c r="E414" s="195">
        <v>28.2</v>
      </c>
      <c r="F414" s="6">
        <v>43.66</v>
      </c>
      <c r="G414" s="6">
        <v>24.69</v>
      </c>
      <c r="I414" s="6"/>
      <c r="J414" s="6">
        <v>5.52</v>
      </c>
      <c r="K414" s="6">
        <v>0.1</v>
      </c>
      <c r="L414" s="6">
        <v>8.86</v>
      </c>
      <c r="M414" s="6">
        <v>14.77</v>
      </c>
      <c r="N414" s="6">
        <v>0.78</v>
      </c>
      <c r="O414" s="6">
        <v>0.09</v>
      </c>
      <c r="P414" s="6">
        <v>0.08</v>
      </c>
      <c r="Q414" s="6">
        <v>0.01</v>
      </c>
      <c r="R414" s="6"/>
      <c r="S414" s="6" t="e">
        <f>F414+P414+G414+#REF!+K414+L414+M414+N414+O414+Q414+R414</f>
        <v>#REF!</v>
      </c>
      <c r="T414" s="6">
        <f t="shared" si="67"/>
        <v>0.62302483069977421</v>
      </c>
      <c r="U414" s="6">
        <v>13.3</v>
      </c>
      <c r="V414" s="6"/>
      <c r="W414" s="6"/>
      <c r="X414" s="6">
        <v>0.5</v>
      </c>
      <c r="Y414" s="6">
        <v>45.4</v>
      </c>
      <c r="Z414" s="6">
        <v>221</v>
      </c>
      <c r="AA414" s="6"/>
      <c r="AB414" s="6">
        <v>8.3000000000000007</v>
      </c>
      <c r="AC414" s="6"/>
      <c r="AD414" s="6"/>
      <c r="AE414" s="6"/>
      <c r="AF414" s="6"/>
      <c r="AG414" s="6"/>
      <c r="AH414" s="6"/>
      <c r="AI414" s="6"/>
      <c r="AJ414" s="6">
        <v>0.9</v>
      </c>
      <c r="AK414" s="6"/>
      <c r="AL414" s="6"/>
      <c r="AM414" s="6"/>
      <c r="AO414" s="6"/>
      <c r="AP414" s="6">
        <v>85.3</v>
      </c>
      <c r="AQ414" s="6">
        <v>1.6</v>
      </c>
      <c r="AR414" s="6"/>
      <c r="AS414" s="6">
        <v>1.1000000000000001</v>
      </c>
      <c r="AT414" s="6"/>
      <c r="AU414" s="6"/>
      <c r="AV414" s="6"/>
      <c r="AW414" s="6"/>
      <c r="AX414" s="6">
        <v>286</v>
      </c>
      <c r="AY414" s="6"/>
      <c r="AZ414" s="6"/>
      <c r="BA414" s="6"/>
      <c r="BB414" s="6">
        <f t="shared" si="68"/>
        <v>479.58755470295552</v>
      </c>
      <c r="BC414" s="6"/>
      <c r="BD414" s="6"/>
      <c r="BE414" s="6"/>
      <c r="BF414" s="6">
        <v>35.200000000000003</v>
      </c>
      <c r="BG414" s="6"/>
      <c r="BH414" s="6">
        <v>2.2000000000000002</v>
      </c>
      <c r="BI414" s="6"/>
      <c r="BJ414" s="6">
        <v>35.4</v>
      </c>
      <c r="BK414" s="6">
        <v>5.2</v>
      </c>
      <c r="BR414" s="6">
        <v>14.777777777777779</v>
      </c>
    </row>
    <row r="415" spans="1:71" x14ac:dyDescent="0.3">
      <c r="A415" s="1" t="s">
        <v>1010</v>
      </c>
      <c r="B415" s="200" t="s">
        <v>563</v>
      </c>
      <c r="C415" s="1" t="s">
        <v>877</v>
      </c>
      <c r="D415" s="195" t="s">
        <v>876</v>
      </c>
      <c r="E415" s="195">
        <v>28.2</v>
      </c>
      <c r="F415" s="6">
        <v>49.8</v>
      </c>
      <c r="G415" s="6">
        <v>14.44</v>
      </c>
      <c r="I415" s="6"/>
      <c r="J415" s="6">
        <v>7.8</v>
      </c>
      <c r="K415" s="6">
        <v>0.3</v>
      </c>
      <c r="L415" s="6">
        <v>10.23</v>
      </c>
      <c r="M415" s="6">
        <v>8.84</v>
      </c>
      <c r="N415" s="6">
        <v>2.42</v>
      </c>
      <c r="O415" s="6">
        <v>2.0099999999999998</v>
      </c>
      <c r="P415" s="6">
        <v>0.74</v>
      </c>
      <c r="Q415" s="6">
        <v>0.18</v>
      </c>
      <c r="R415" s="6"/>
      <c r="S415" s="6" t="e">
        <f>F415+P415+G415+#REF!+K415+L415+M415+N415+O415+Q415+R415</f>
        <v>#REF!</v>
      </c>
      <c r="T415" s="6">
        <f t="shared" si="67"/>
        <v>0.76246334310850439</v>
      </c>
      <c r="U415" s="6">
        <v>165</v>
      </c>
      <c r="V415" s="6"/>
      <c r="W415" s="6"/>
      <c r="X415" s="6">
        <v>26.8</v>
      </c>
      <c r="Y415" s="6">
        <v>42.3</v>
      </c>
      <c r="Z415" s="6">
        <v>740</v>
      </c>
      <c r="AA415" s="6"/>
      <c r="AB415" s="6">
        <v>17.100000000000001</v>
      </c>
      <c r="AC415" s="6"/>
      <c r="AD415" s="6"/>
      <c r="AE415" s="6"/>
      <c r="AF415" s="6"/>
      <c r="AG415" s="6"/>
      <c r="AH415" s="6"/>
      <c r="AI415" s="6"/>
      <c r="AJ415" s="6">
        <v>13.8</v>
      </c>
      <c r="AK415" s="6"/>
      <c r="AL415" s="6"/>
      <c r="AM415" s="6"/>
      <c r="AN415" s="6">
        <v>3.6</v>
      </c>
      <c r="AO415" s="6"/>
      <c r="AP415" s="6">
        <v>222</v>
      </c>
      <c r="AQ415" s="6">
        <v>3.3</v>
      </c>
      <c r="AR415" s="6"/>
      <c r="AS415" s="6">
        <v>88.6</v>
      </c>
      <c r="AT415" s="6"/>
      <c r="AU415" s="6"/>
      <c r="AV415" s="6"/>
      <c r="AW415" s="6"/>
      <c r="AX415" s="6">
        <v>324</v>
      </c>
      <c r="AY415" s="6"/>
      <c r="AZ415" s="6"/>
      <c r="BA415" s="6"/>
      <c r="BB415" s="6">
        <f t="shared" si="68"/>
        <v>4436.1848810023375</v>
      </c>
      <c r="BC415" s="6"/>
      <c r="BD415" s="6"/>
      <c r="BE415" s="6"/>
      <c r="BF415" s="6">
        <v>194</v>
      </c>
      <c r="BG415" s="6"/>
      <c r="BH415" s="6">
        <v>19.399999999999999</v>
      </c>
      <c r="BI415" s="6"/>
      <c r="BJ415" s="6">
        <v>128</v>
      </c>
      <c r="BK415" s="6">
        <v>73.7</v>
      </c>
      <c r="BR415" s="6">
        <v>11.956521739130434</v>
      </c>
      <c r="BS415" s="6">
        <v>0.2608695652173913</v>
      </c>
    </row>
    <row r="416" spans="1:71" x14ac:dyDescent="0.3">
      <c r="A416" s="1" t="s">
        <v>1009</v>
      </c>
      <c r="B416" s="200" t="s">
        <v>924</v>
      </c>
      <c r="C416" s="1" t="s">
        <v>877</v>
      </c>
      <c r="D416" s="195" t="s">
        <v>876</v>
      </c>
      <c r="E416" s="195">
        <v>28.2</v>
      </c>
      <c r="F416" s="6">
        <v>53.99</v>
      </c>
      <c r="G416" s="6">
        <v>16.5</v>
      </c>
      <c r="I416" s="6"/>
      <c r="J416" s="6">
        <v>9.39</v>
      </c>
      <c r="K416" s="6">
        <v>0.17</v>
      </c>
      <c r="L416" s="6">
        <v>4.32</v>
      </c>
      <c r="M416" s="6">
        <v>9.2799999999999994</v>
      </c>
      <c r="N416" s="6">
        <v>3.02</v>
      </c>
      <c r="O416" s="6">
        <v>0.54</v>
      </c>
      <c r="P416" s="6">
        <v>1.25</v>
      </c>
      <c r="Q416" s="6">
        <v>0.45</v>
      </c>
      <c r="R416" s="6"/>
      <c r="S416" s="6" t="e">
        <f>F416+P416+G416+#REF!+K416+L416+M416+N416+O416+Q416+R416</f>
        <v>#REF!</v>
      </c>
      <c r="T416" s="6">
        <f t="shared" si="67"/>
        <v>2.1736111111111112</v>
      </c>
      <c r="U416" s="6">
        <v>137</v>
      </c>
      <c r="V416" s="6"/>
      <c r="W416" s="6"/>
      <c r="X416" s="6">
        <v>37.6</v>
      </c>
      <c r="Y416" s="6">
        <v>26.1</v>
      </c>
      <c r="Z416" s="6">
        <v>36.6</v>
      </c>
      <c r="AA416" s="6">
        <v>0.13</v>
      </c>
      <c r="AB416" s="6">
        <v>49.5</v>
      </c>
      <c r="AC416" s="6">
        <v>7.44</v>
      </c>
      <c r="AD416" s="6">
        <v>4.0599999999999996</v>
      </c>
      <c r="AE416" s="6">
        <v>1.53</v>
      </c>
      <c r="AF416" s="6">
        <v>17</v>
      </c>
      <c r="AG416" s="6">
        <v>6.65</v>
      </c>
      <c r="AH416" s="6">
        <v>1.8</v>
      </c>
      <c r="AI416" s="6">
        <v>1.39</v>
      </c>
      <c r="AJ416" s="6">
        <v>13.4</v>
      </c>
      <c r="AK416" s="6"/>
      <c r="AL416" s="6">
        <v>0.52</v>
      </c>
      <c r="AM416" s="6"/>
      <c r="AN416" s="6">
        <v>3.54</v>
      </c>
      <c r="AO416" s="6">
        <v>25.7</v>
      </c>
      <c r="AP416" s="6">
        <v>18.8</v>
      </c>
      <c r="AQ416" s="6">
        <v>3.83</v>
      </c>
      <c r="AR416" s="6">
        <v>5.35</v>
      </c>
      <c r="AS416" s="6">
        <v>1.67</v>
      </c>
      <c r="AT416" s="6"/>
      <c r="AU416" s="6"/>
      <c r="AV416" s="6">
        <v>6.59</v>
      </c>
      <c r="AW416" s="6"/>
      <c r="AX416" s="6">
        <v>314</v>
      </c>
      <c r="AY416" s="6">
        <v>0.25</v>
      </c>
      <c r="AZ416" s="6">
        <v>1.07</v>
      </c>
      <c r="BA416" s="6">
        <v>0.22</v>
      </c>
      <c r="BB416" s="6">
        <f t="shared" si="68"/>
        <v>7493.5555422336793</v>
      </c>
      <c r="BC416" s="6"/>
      <c r="BD416" s="6">
        <v>0.53</v>
      </c>
      <c r="BE416" s="6">
        <v>0.1</v>
      </c>
      <c r="BF416" s="6">
        <v>272</v>
      </c>
      <c r="BG416" s="6"/>
      <c r="BH416" s="6">
        <v>39.1</v>
      </c>
      <c r="BI416" s="6">
        <v>3.96</v>
      </c>
      <c r="BJ416" s="6">
        <v>87</v>
      </c>
      <c r="BK416" s="6">
        <v>50.5</v>
      </c>
      <c r="BL416" s="6">
        <f t="shared" ref="BL416:BL447" si="69">BA416/AJ416</f>
        <v>1.6417910447761194E-2</v>
      </c>
      <c r="BM416" s="6">
        <f t="shared" ref="BM416:BM447" si="70">AC416/BI416/1.49</f>
        <v>1.2609314622737442</v>
      </c>
      <c r="BN416" s="6">
        <f t="shared" ref="BN416:BN447" si="71">AJ416/AV416/1.55</f>
        <v>1.3118605903372655</v>
      </c>
      <c r="BO416" s="6">
        <v>2.434416103480852</v>
      </c>
      <c r="BP416" s="6">
        <v>2.6374859708193039</v>
      </c>
      <c r="BQ416" s="6">
        <v>0.70491948081836353</v>
      </c>
      <c r="BR416" s="6">
        <v>10.223880597014926</v>
      </c>
      <c r="BS416" s="6">
        <v>0.26417910447761195</v>
      </c>
    </row>
    <row r="417" spans="1:71" x14ac:dyDescent="0.3">
      <c r="A417" s="1" t="s">
        <v>1008</v>
      </c>
      <c r="B417" s="200" t="s">
        <v>996</v>
      </c>
      <c r="C417" s="1" t="s">
        <v>877</v>
      </c>
      <c r="D417" s="195" t="s">
        <v>876</v>
      </c>
      <c r="E417" s="195">
        <v>28.2</v>
      </c>
      <c r="F417" s="6">
        <v>68.319999999999993</v>
      </c>
      <c r="G417" s="6">
        <v>16.09</v>
      </c>
      <c r="I417" s="6"/>
      <c r="J417" s="6">
        <v>2.2999999999999998</v>
      </c>
      <c r="K417" s="6">
        <v>0.03</v>
      </c>
      <c r="L417" s="6">
        <v>0.71</v>
      </c>
      <c r="M417" s="6">
        <v>3.85</v>
      </c>
      <c r="N417" s="6">
        <v>4.16</v>
      </c>
      <c r="O417" s="6">
        <v>1.75</v>
      </c>
      <c r="P417" s="6">
        <v>0.28999999999999998</v>
      </c>
      <c r="Q417" s="6">
        <v>0.11</v>
      </c>
      <c r="R417" s="6"/>
      <c r="S417" s="6" t="e">
        <f>F417+P417+G417+#REF!+K417+L417+M417+N417+O417+Q417+R417</f>
        <v>#REF!</v>
      </c>
      <c r="T417" s="6">
        <f t="shared" si="67"/>
        <v>3.23943661971831</v>
      </c>
      <c r="U417" s="6">
        <v>744</v>
      </c>
      <c r="V417" s="6"/>
      <c r="W417" s="6"/>
      <c r="X417" s="6">
        <v>25.5</v>
      </c>
      <c r="Y417" s="6">
        <v>3.71</v>
      </c>
      <c r="Z417" s="6">
        <v>2.1</v>
      </c>
      <c r="AA417" s="6">
        <v>0.87</v>
      </c>
      <c r="AB417" s="6">
        <v>14.8</v>
      </c>
      <c r="AC417" s="6">
        <v>0.8</v>
      </c>
      <c r="AD417" s="6">
        <v>0.41</v>
      </c>
      <c r="AE417" s="6">
        <v>0.47</v>
      </c>
      <c r="AF417" s="6">
        <v>12.3</v>
      </c>
      <c r="AG417" s="6">
        <v>1.25</v>
      </c>
      <c r="AH417" s="6">
        <v>2.84</v>
      </c>
      <c r="AI417" s="6">
        <v>0.09</v>
      </c>
      <c r="AJ417" s="6">
        <v>16.899999999999999</v>
      </c>
      <c r="AK417" s="6"/>
      <c r="AL417" s="6">
        <v>0.06</v>
      </c>
      <c r="AM417" s="6"/>
      <c r="AO417" s="6">
        <v>10.9</v>
      </c>
      <c r="AP417" s="6">
        <v>1.8</v>
      </c>
      <c r="AQ417" s="6">
        <v>9.6999999999999993</v>
      </c>
      <c r="AR417" s="6">
        <v>2.88</v>
      </c>
      <c r="AS417" s="6">
        <v>28.7</v>
      </c>
      <c r="AT417" s="6"/>
      <c r="AU417" s="6"/>
      <c r="AV417" s="6">
        <v>1.83</v>
      </c>
      <c r="AW417" s="6"/>
      <c r="AX417" s="6">
        <v>541</v>
      </c>
      <c r="AY417" s="6">
        <v>0.02</v>
      </c>
      <c r="AZ417" s="6">
        <v>0.11</v>
      </c>
      <c r="BA417" s="6">
        <v>3.73</v>
      </c>
      <c r="BB417" s="6">
        <f t="shared" si="68"/>
        <v>1738.5048857982135</v>
      </c>
      <c r="BC417" s="6"/>
      <c r="BD417" s="6">
        <v>0.02</v>
      </c>
      <c r="BE417" s="6">
        <v>0.36</v>
      </c>
      <c r="BF417" s="6">
        <v>34.9</v>
      </c>
      <c r="BG417" s="6"/>
      <c r="BH417" s="6">
        <v>3.1</v>
      </c>
      <c r="BI417" s="6">
        <v>0.32</v>
      </c>
      <c r="BJ417" s="6">
        <v>49.8</v>
      </c>
      <c r="BK417" s="6">
        <v>129</v>
      </c>
      <c r="BL417" s="6">
        <f t="shared" si="69"/>
        <v>0.22071005917159764</v>
      </c>
      <c r="BM417" s="6">
        <f t="shared" si="70"/>
        <v>1.6778523489932886</v>
      </c>
      <c r="BN417" s="6">
        <f t="shared" si="71"/>
        <v>5.9580468887713716</v>
      </c>
      <c r="BO417" s="6">
        <v>37.994604316546763</v>
      </c>
      <c r="BP417" s="6">
        <v>22.135416666666668</v>
      </c>
      <c r="BQ417" s="6">
        <v>0.94780483187389641</v>
      </c>
      <c r="BR417" s="6">
        <v>44.023668639053255</v>
      </c>
    </row>
    <row r="418" spans="1:71" x14ac:dyDescent="0.3">
      <c r="A418" s="1" t="s">
        <v>1007</v>
      </c>
      <c r="B418" s="200" t="s">
        <v>924</v>
      </c>
      <c r="C418" s="1" t="s">
        <v>877</v>
      </c>
      <c r="D418" s="195" t="s">
        <v>876</v>
      </c>
      <c r="E418" s="195">
        <v>28.4</v>
      </c>
      <c r="F418" s="6">
        <v>56.41</v>
      </c>
      <c r="G418" s="6">
        <v>16.670000000000002</v>
      </c>
      <c r="I418" s="6"/>
      <c r="J418" s="6">
        <v>8.6</v>
      </c>
      <c r="K418" s="6">
        <v>0.18</v>
      </c>
      <c r="L418" s="6">
        <v>3.31</v>
      </c>
      <c r="M418" s="6">
        <v>7.55</v>
      </c>
      <c r="N418" s="6">
        <v>3.36</v>
      </c>
      <c r="O418" s="6">
        <v>0.51</v>
      </c>
      <c r="P418" s="6">
        <v>0.93</v>
      </c>
      <c r="Q418" s="6">
        <v>0.12</v>
      </c>
      <c r="R418" s="6"/>
      <c r="S418" s="6" t="e">
        <f>F418+P418+G418+#REF!+K418+L418+M418+N418+O418+Q418+R418</f>
        <v>#REF!</v>
      </c>
      <c r="T418" s="6">
        <f t="shared" si="67"/>
        <v>2.5981873111782474</v>
      </c>
      <c r="U418" s="6">
        <v>319</v>
      </c>
      <c r="V418" s="6"/>
      <c r="W418" s="6"/>
      <c r="X418" s="6">
        <v>26.9</v>
      </c>
      <c r="Y418" s="6">
        <v>16.2</v>
      </c>
      <c r="Z418" s="6">
        <v>3.2</v>
      </c>
      <c r="AA418" s="6">
        <v>0.56999999999999995</v>
      </c>
      <c r="AB418" s="6">
        <v>223</v>
      </c>
      <c r="AC418" s="6">
        <v>3.4</v>
      </c>
      <c r="AD418" s="6">
        <v>2.13</v>
      </c>
      <c r="AE418" s="6">
        <v>0.89</v>
      </c>
      <c r="AF418" s="6">
        <v>14.4</v>
      </c>
      <c r="AG418" s="6">
        <v>3.28</v>
      </c>
      <c r="AH418" s="6">
        <v>1.59</v>
      </c>
      <c r="AI418" s="6">
        <v>0.68</v>
      </c>
      <c r="AJ418" s="6">
        <v>5.9</v>
      </c>
      <c r="AK418" s="6"/>
      <c r="AL418" s="6">
        <v>0.28000000000000003</v>
      </c>
      <c r="AM418" s="6"/>
      <c r="AN418" s="6">
        <v>3.1</v>
      </c>
      <c r="AO418" s="6">
        <v>13.4</v>
      </c>
      <c r="AP418" s="6">
        <v>5.6</v>
      </c>
      <c r="AQ418" s="6">
        <v>9.3000000000000007</v>
      </c>
      <c r="AR418" s="6">
        <v>2.93</v>
      </c>
      <c r="AS418" s="6">
        <v>8.0399999999999991</v>
      </c>
      <c r="AT418" s="6"/>
      <c r="AU418" s="6"/>
      <c r="AV418" s="6">
        <v>3.32</v>
      </c>
      <c r="AW418" s="6"/>
      <c r="AX418" s="6">
        <v>267</v>
      </c>
      <c r="AY418" s="6">
        <v>0.03</v>
      </c>
      <c r="AZ418" s="6">
        <v>0.55000000000000004</v>
      </c>
      <c r="BA418" s="6">
        <v>0.2</v>
      </c>
      <c r="BB418" s="6">
        <f t="shared" si="68"/>
        <v>5575.2053234218583</v>
      </c>
      <c r="BC418" s="6"/>
      <c r="BD418" s="6">
        <v>0.27</v>
      </c>
      <c r="BE418" s="6">
        <v>0.22</v>
      </c>
      <c r="BF418" s="6">
        <v>234</v>
      </c>
      <c r="BG418" s="6"/>
      <c r="BH418" s="6">
        <v>18.899999999999999</v>
      </c>
      <c r="BI418" s="6">
        <v>1.84</v>
      </c>
      <c r="BJ418" s="6">
        <v>81.8</v>
      </c>
      <c r="BK418" s="6">
        <v>69.3</v>
      </c>
      <c r="BL418" s="6">
        <f t="shared" si="69"/>
        <v>3.3898305084745763E-2</v>
      </c>
      <c r="BM418" s="6">
        <f t="shared" si="70"/>
        <v>1.2401517362124306</v>
      </c>
      <c r="BN418" s="6">
        <f t="shared" si="71"/>
        <v>1.1465215701515741</v>
      </c>
      <c r="BO418" s="6">
        <v>2.3068501720362842</v>
      </c>
      <c r="BP418" s="6">
        <v>4.0609903381642507</v>
      </c>
      <c r="BQ418" s="6">
        <v>0.822594222206804</v>
      </c>
      <c r="BR418" s="6">
        <v>54.067796610169488</v>
      </c>
      <c r="BS418" s="6">
        <v>0.52542372881355925</v>
      </c>
    </row>
    <row r="419" spans="1:71" x14ac:dyDescent="0.3">
      <c r="A419" s="1" t="s">
        <v>1006</v>
      </c>
      <c r="B419" s="200" t="s">
        <v>924</v>
      </c>
      <c r="C419" s="1" t="s">
        <v>877</v>
      </c>
      <c r="D419" s="195" t="s">
        <v>876</v>
      </c>
      <c r="E419" s="195">
        <v>29.3</v>
      </c>
      <c r="F419" s="6">
        <v>56.78</v>
      </c>
      <c r="G419" s="6">
        <v>17.05</v>
      </c>
      <c r="I419" s="6"/>
      <c r="J419" s="6">
        <v>6.96</v>
      </c>
      <c r="K419" s="6">
        <v>0.14000000000000001</v>
      </c>
      <c r="L419" s="6">
        <v>4.0599999999999996</v>
      </c>
      <c r="M419" s="6">
        <v>7.96</v>
      </c>
      <c r="N419" s="6">
        <v>3.26</v>
      </c>
      <c r="O419" s="6">
        <v>0.69</v>
      </c>
      <c r="P419" s="6">
        <v>0.8</v>
      </c>
      <c r="Q419" s="6">
        <v>0.09</v>
      </c>
      <c r="R419" s="6"/>
      <c r="S419" s="6" t="e">
        <f>F419+P419+G419+#REF!+K419+L419+M419+N419+O419+Q419+R419</f>
        <v>#REF!</v>
      </c>
      <c r="T419" s="6">
        <f t="shared" si="67"/>
        <v>1.7142857142857144</v>
      </c>
      <c r="U419" s="6">
        <v>137</v>
      </c>
      <c r="V419" s="6"/>
      <c r="W419" s="6"/>
      <c r="X419" s="6">
        <v>15.6</v>
      </c>
      <c r="Y419" s="6">
        <v>20.2</v>
      </c>
      <c r="Z419" s="6">
        <v>33.1</v>
      </c>
      <c r="AA419" s="6">
        <v>0.22</v>
      </c>
      <c r="AB419" s="6">
        <v>20.9</v>
      </c>
      <c r="AC419" s="6">
        <v>2.48</v>
      </c>
      <c r="AD419" s="6">
        <v>1.61</v>
      </c>
      <c r="AE419" s="6">
        <v>0.7</v>
      </c>
      <c r="AF419" s="6">
        <v>12.1</v>
      </c>
      <c r="AG419" s="6">
        <v>2.2000000000000002</v>
      </c>
      <c r="AH419" s="6">
        <v>1</v>
      </c>
      <c r="AI419" s="6">
        <v>0.43</v>
      </c>
      <c r="AJ419" s="6">
        <v>4.5</v>
      </c>
      <c r="AK419" s="6"/>
      <c r="AL419" s="6">
        <v>0.22</v>
      </c>
      <c r="AM419" s="6"/>
      <c r="AN419" s="6">
        <v>2.4</v>
      </c>
      <c r="AO419" s="6">
        <v>6.87</v>
      </c>
      <c r="AP419" s="6">
        <v>23.9</v>
      </c>
      <c r="AQ419" s="6">
        <v>4.8</v>
      </c>
      <c r="AR419" s="6">
        <v>1.58</v>
      </c>
      <c r="AS419" s="6">
        <v>5.59</v>
      </c>
      <c r="AT419" s="6"/>
      <c r="AU419" s="6"/>
      <c r="AV419" s="6">
        <v>1.97</v>
      </c>
      <c r="AW419" s="6"/>
      <c r="AX419" s="6">
        <v>299</v>
      </c>
      <c r="AY419" s="6">
        <v>0.1</v>
      </c>
      <c r="AZ419" s="6">
        <v>0.38</v>
      </c>
      <c r="BA419" s="6">
        <v>0.12</v>
      </c>
      <c r="BB419" s="6">
        <f t="shared" si="68"/>
        <v>4795.8755470295546</v>
      </c>
      <c r="BC419" s="6"/>
      <c r="BD419" s="6">
        <v>0.2</v>
      </c>
      <c r="BE419" s="6">
        <v>0.05</v>
      </c>
      <c r="BF419" s="6">
        <v>195</v>
      </c>
      <c r="BG419" s="6"/>
      <c r="BH419" s="6">
        <v>13.3</v>
      </c>
      <c r="BI419" s="6">
        <v>1.6</v>
      </c>
      <c r="BJ419" s="6">
        <v>72.900000000000006</v>
      </c>
      <c r="BK419" s="6">
        <v>52.4</v>
      </c>
      <c r="BL419" s="6">
        <f t="shared" si="69"/>
        <v>2.6666666666666665E-2</v>
      </c>
      <c r="BM419" s="6">
        <f t="shared" si="70"/>
        <v>1.0402684563758389</v>
      </c>
      <c r="BN419" s="6">
        <f t="shared" si="71"/>
        <v>1.4737186834779761</v>
      </c>
      <c r="BO419" s="6">
        <v>2.0233812949640289</v>
      </c>
      <c r="BP419" s="6">
        <v>2.7083333333333335</v>
      </c>
      <c r="BQ419" s="6">
        <v>1.0255461258357808</v>
      </c>
      <c r="BR419" s="6">
        <v>30.444444444444443</v>
      </c>
      <c r="BS419" s="6">
        <v>0.53333333333333333</v>
      </c>
    </row>
    <row r="420" spans="1:71" x14ac:dyDescent="0.3">
      <c r="A420" s="1" t="s">
        <v>1005</v>
      </c>
      <c r="B420" s="200" t="s">
        <v>924</v>
      </c>
      <c r="C420" s="1" t="s">
        <v>877</v>
      </c>
      <c r="D420" s="195" t="s">
        <v>876</v>
      </c>
      <c r="E420" s="195">
        <v>29.5</v>
      </c>
      <c r="F420" s="6">
        <v>53.8</v>
      </c>
      <c r="G420" s="6">
        <v>17.57</v>
      </c>
      <c r="I420" s="6"/>
      <c r="J420" s="6">
        <v>9.4499999999999993</v>
      </c>
      <c r="K420" s="6">
        <v>0.19</v>
      </c>
      <c r="L420" s="6">
        <v>4.32</v>
      </c>
      <c r="M420" s="6">
        <v>8.8800000000000008</v>
      </c>
      <c r="N420" s="6">
        <v>2.41</v>
      </c>
      <c r="O420" s="6">
        <v>0.12</v>
      </c>
      <c r="P420" s="6">
        <v>0.81</v>
      </c>
      <c r="Q420" s="6">
        <v>0.14000000000000001</v>
      </c>
      <c r="R420" s="6"/>
      <c r="S420" s="6" t="e">
        <f>F420+P420+G420+#REF!+K420+L420+M420+N420+O420+Q420+R420</f>
        <v>#REF!</v>
      </c>
      <c r="T420" s="6">
        <f t="shared" si="67"/>
        <v>2.1874999999999996</v>
      </c>
      <c r="U420" s="6">
        <v>101</v>
      </c>
      <c r="V420" s="6"/>
      <c r="W420" s="6"/>
      <c r="X420" s="6">
        <v>10.8</v>
      </c>
      <c r="Y420" s="6"/>
      <c r="Z420" s="6">
        <v>160</v>
      </c>
      <c r="AA420" s="6">
        <v>0.02</v>
      </c>
      <c r="AB420" s="6"/>
      <c r="AC420" s="6">
        <v>3.41</v>
      </c>
      <c r="AD420" s="6">
        <v>2.09</v>
      </c>
      <c r="AE420" s="6">
        <v>0.92500000000000004</v>
      </c>
      <c r="AF420" s="6"/>
      <c r="AG420" s="6">
        <v>2.96</v>
      </c>
      <c r="AH420" s="6">
        <v>0.48899999999999999</v>
      </c>
      <c r="AI420" s="6">
        <v>0.71099999999999997</v>
      </c>
      <c r="AJ420" s="6">
        <v>4.47</v>
      </c>
      <c r="AK420" s="6"/>
      <c r="AL420" s="6">
        <v>0.32700000000000001</v>
      </c>
      <c r="AM420" s="6"/>
      <c r="AN420" s="6">
        <v>0.61</v>
      </c>
      <c r="AO420" s="6">
        <v>7.86</v>
      </c>
      <c r="AP420" s="6">
        <v>17</v>
      </c>
      <c r="AQ420" s="6">
        <v>1.94</v>
      </c>
      <c r="AR420" s="6">
        <v>1.53</v>
      </c>
      <c r="AS420" s="6">
        <v>0.16700000000000001</v>
      </c>
      <c r="AT420" s="6"/>
      <c r="AU420" s="6"/>
      <c r="AV420" s="6">
        <v>2.25</v>
      </c>
      <c r="AW420" s="6"/>
      <c r="AX420" s="6">
        <v>266</v>
      </c>
      <c r="AY420" s="6">
        <v>4.3999999999999997E-2</v>
      </c>
      <c r="AZ420" s="6">
        <v>0.49</v>
      </c>
      <c r="BA420" s="6">
        <v>2.5000000000000001E-2</v>
      </c>
      <c r="BB420" s="6">
        <f t="shared" si="68"/>
        <v>4855.8239913674242</v>
      </c>
      <c r="BC420" s="6"/>
      <c r="BD420" s="6">
        <v>0.30399999999999999</v>
      </c>
      <c r="BE420" s="6">
        <v>1.0999999999999999E-2</v>
      </c>
      <c r="BF420" s="6">
        <v>226</v>
      </c>
      <c r="BG420" s="6"/>
      <c r="BH420" s="6">
        <v>14</v>
      </c>
      <c r="BI420" s="6">
        <v>1.98</v>
      </c>
      <c r="BJ420" s="6"/>
      <c r="BK420" s="6">
        <v>18</v>
      </c>
      <c r="BL420" s="6">
        <f t="shared" si="69"/>
        <v>5.5928411633109623E-3</v>
      </c>
      <c r="BM420" s="6">
        <f t="shared" si="70"/>
        <v>1.1558538404175989</v>
      </c>
      <c r="BN420" s="6">
        <f t="shared" si="71"/>
        <v>1.2817204301075269</v>
      </c>
      <c r="BO420" s="6">
        <v>1.6241552212775234</v>
      </c>
      <c r="BP420" s="6">
        <v>1.5151515151515151</v>
      </c>
      <c r="BQ420" s="6">
        <v>1.0932166310562026</v>
      </c>
      <c r="BR420" s="6">
        <v>22.595078299776286</v>
      </c>
      <c r="BS420" s="6">
        <v>0.13646532438478748</v>
      </c>
    </row>
    <row r="421" spans="1:71" x14ac:dyDescent="0.3">
      <c r="A421" s="1" t="s">
        <v>1004</v>
      </c>
      <c r="B421" s="200" t="s">
        <v>563</v>
      </c>
      <c r="C421" s="1" t="s">
        <v>877</v>
      </c>
      <c r="D421" s="195" t="s">
        <v>876</v>
      </c>
      <c r="E421" s="195">
        <v>33.6</v>
      </c>
      <c r="F421" s="6">
        <v>49.45</v>
      </c>
      <c r="G421" s="6">
        <v>16.73</v>
      </c>
      <c r="I421" s="6"/>
      <c r="J421" s="6">
        <v>10.58</v>
      </c>
      <c r="K421" s="6">
        <v>0.22</v>
      </c>
      <c r="L421" s="6">
        <v>5.45</v>
      </c>
      <c r="M421" s="6">
        <v>10.64</v>
      </c>
      <c r="N421" s="6">
        <v>1.47</v>
      </c>
      <c r="O421" s="6">
        <v>1.05</v>
      </c>
      <c r="P421" s="6">
        <v>0.89</v>
      </c>
      <c r="Q421" s="6">
        <v>0.18</v>
      </c>
      <c r="R421" s="6"/>
      <c r="S421" s="6" t="e">
        <f>F421+P421+G421+#REF!+K421+L421+M421+N421+O421+Q421+R421</f>
        <v>#REF!</v>
      </c>
      <c r="T421" s="6">
        <f t="shared" si="67"/>
        <v>1.9412844036697248</v>
      </c>
      <c r="U421" s="6">
        <v>600</v>
      </c>
      <c r="V421" s="6"/>
      <c r="W421" s="6"/>
      <c r="X421" s="6">
        <v>125</v>
      </c>
      <c r="Y421" s="6"/>
      <c r="Z421" s="6">
        <v>30</v>
      </c>
      <c r="AA421" s="6">
        <v>0.46</v>
      </c>
      <c r="AB421" s="6"/>
      <c r="AC421" s="6">
        <v>5.77</v>
      </c>
      <c r="AD421" s="6">
        <v>3.25</v>
      </c>
      <c r="AE421" s="6">
        <v>2.25</v>
      </c>
      <c r="AF421" s="6"/>
      <c r="AG421" s="6">
        <v>6.43</v>
      </c>
      <c r="AH421" s="6"/>
      <c r="AI421" s="6">
        <v>1.1499999999999999</v>
      </c>
      <c r="AJ421" s="6">
        <v>71.099999999999994</v>
      </c>
      <c r="AK421" s="6"/>
      <c r="AL421" s="6">
        <v>0.51</v>
      </c>
      <c r="AM421" s="6"/>
      <c r="AN421" s="6">
        <v>7.42</v>
      </c>
      <c r="AO421" s="6">
        <v>46.1</v>
      </c>
      <c r="AP421" s="6">
        <v>23</v>
      </c>
      <c r="AQ421" s="6">
        <v>4.76</v>
      </c>
      <c r="AR421" s="6">
        <v>12.6</v>
      </c>
      <c r="AS421" s="6">
        <v>34.5</v>
      </c>
      <c r="AT421" s="6"/>
      <c r="AU421" s="6"/>
      <c r="AV421" s="6">
        <v>7.25</v>
      </c>
      <c r="AW421" s="6"/>
      <c r="AX421" s="6">
        <v>761</v>
      </c>
      <c r="AY421" s="6">
        <v>0.38</v>
      </c>
      <c r="AZ421" s="6">
        <v>0.93</v>
      </c>
      <c r="BA421" s="6">
        <v>13</v>
      </c>
      <c r="BB421" s="6">
        <f t="shared" si="68"/>
        <v>5335.4115460703797</v>
      </c>
      <c r="BC421" s="6"/>
      <c r="BD421" s="6">
        <v>0.49</v>
      </c>
      <c r="BE421" s="6">
        <v>1.65</v>
      </c>
      <c r="BF421" s="6">
        <v>401</v>
      </c>
      <c r="BG421" s="6"/>
      <c r="BH421" s="6">
        <v>29.6</v>
      </c>
      <c r="BI421" s="6">
        <v>3.15</v>
      </c>
      <c r="BJ421" s="6"/>
      <c r="BK421" s="6">
        <v>108</v>
      </c>
      <c r="BL421" s="6">
        <f t="shared" si="69"/>
        <v>0.18284106891701829</v>
      </c>
      <c r="BM421" s="6">
        <f t="shared" si="70"/>
        <v>1.2293597528496858</v>
      </c>
      <c r="BN421" s="6">
        <f t="shared" si="71"/>
        <v>6.3270300333704101</v>
      </c>
      <c r="BO421" s="6">
        <v>16.238437821171633</v>
      </c>
      <c r="BP421" s="6">
        <v>11.022927689594356</v>
      </c>
      <c r="BQ421" s="6">
        <v>1.0051008498111957</v>
      </c>
      <c r="BR421" s="6">
        <v>8.4388185654008439</v>
      </c>
      <c r="BS421" s="6">
        <v>0.10436005625879044</v>
      </c>
    </row>
    <row r="422" spans="1:71" x14ac:dyDescent="0.3">
      <c r="A422" s="1" t="s">
        <v>1003</v>
      </c>
      <c r="B422" s="200" t="s">
        <v>996</v>
      </c>
      <c r="C422" s="1" t="s">
        <v>877</v>
      </c>
      <c r="D422" s="195" t="s">
        <v>876</v>
      </c>
      <c r="E422" s="195">
        <v>33.700000000000003</v>
      </c>
      <c r="F422" s="6">
        <v>67.88</v>
      </c>
      <c r="G422" s="6">
        <v>16.559999999999999</v>
      </c>
      <c r="I422" s="6"/>
      <c r="J422" s="6">
        <v>2.35</v>
      </c>
      <c r="K422" s="6">
        <v>0.06</v>
      </c>
      <c r="L422" s="6">
        <v>0.86</v>
      </c>
      <c r="M422" s="6">
        <v>4.5199999999999996</v>
      </c>
      <c r="N422" s="6">
        <v>3.88</v>
      </c>
      <c r="O422" s="6">
        <v>1.1499999999999999</v>
      </c>
      <c r="P422" s="6">
        <v>0.21</v>
      </c>
      <c r="Q422" s="6">
        <v>0.09</v>
      </c>
      <c r="R422" s="6"/>
      <c r="S422" s="6" t="e">
        <f>F422+P422+G422+#REF!+K422+L422+M422+N422+O422+Q422+R422</f>
        <v>#REF!</v>
      </c>
      <c r="T422" s="6">
        <f t="shared" si="67"/>
        <v>2.7325581395348837</v>
      </c>
      <c r="U422" s="6">
        <v>516</v>
      </c>
      <c r="V422" s="6"/>
      <c r="W422" s="6"/>
      <c r="X422" s="6">
        <v>20.3</v>
      </c>
      <c r="Y422" s="6"/>
      <c r="Z422" s="6">
        <v>39</v>
      </c>
      <c r="AA422" s="6">
        <v>0.51</v>
      </c>
      <c r="AB422" s="6"/>
      <c r="AC422" s="6">
        <v>0.54</v>
      </c>
      <c r="AD422" s="6">
        <v>0.26</v>
      </c>
      <c r="AE422" s="6">
        <v>0.57999999999999996</v>
      </c>
      <c r="AF422" s="6"/>
      <c r="AG422" s="6">
        <v>0.9</v>
      </c>
      <c r="AH422" s="6"/>
      <c r="AI422" s="6">
        <v>0.1</v>
      </c>
      <c r="AJ422" s="6">
        <v>11</v>
      </c>
      <c r="AK422" s="6"/>
      <c r="AL422" s="6">
        <v>0.04</v>
      </c>
      <c r="AM422" s="6"/>
      <c r="AN422" s="6">
        <v>1.82</v>
      </c>
      <c r="AO422" s="6">
        <v>7.44</v>
      </c>
      <c r="AP422" s="6">
        <v>3</v>
      </c>
      <c r="AQ422" s="6">
        <v>2.6</v>
      </c>
      <c r="AR422" s="6">
        <v>2.02</v>
      </c>
      <c r="AS422" s="6">
        <v>44</v>
      </c>
      <c r="AT422" s="6"/>
      <c r="AU422" s="6"/>
      <c r="AV422" s="6">
        <v>1.1100000000000001</v>
      </c>
      <c r="AW422" s="6"/>
      <c r="AX422" s="6">
        <v>332</v>
      </c>
      <c r="AY422" s="6">
        <v>0.09</v>
      </c>
      <c r="AZ422" s="6">
        <v>0.1</v>
      </c>
      <c r="BA422" s="6">
        <v>2.08</v>
      </c>
      <c r="BB422" s="6">
        <f t="shared" si="68"/>
        <v>1258.9173310952581</v>
      </c>
      <c r="BC422" s="6"/>
      <c r="BD422" s="6">
        <v>0.04</v>
      </c>
      <c r="BE422" s="6">
        <v>0.32</v>
      </c>
      <c r="BF422" s="6">
        <v>30</v>
      </c>
      <c r="BG422" s="6"/>
      <c r="BH422" s="6">
        <v>2.59</v>
      </c>
      <c r="BI422" s="6">
        <v>0.24</v>
      </c>
      <c r="BJ422" s="6"/>
      <c r="BK422" s="6">
        <v>73.7</v>
      </c>
      <c r="BL422" s="6">
        <f t="shared" si="69"/>
        <v>0.18909090909090909</v>
      </c>
      <c r="BM422" s="6">
        <f t="shared" si="70"/>
        <v>1.5100671140939601</v>
      </c>
      <c r="BN422" s="6">
        <f t="shared" si="71"/>
        <v>6.3934902644580047</v>
      </c>
      <c r="BO422" s="6">
        <v>32.973621103117509</v>
      </c>
      <c r="BP422" s="6">
        <v>23.495370370370374</v>
      </c>
      <c r="BQ422" s="6">
        <v>1.7698923873218286</v>
      </c>
      <c r="BR422" s="6">
        <v>46.909090909090907</v>
      </c>
      <c r="BS422" s="6">
        <v>0.16545454545454547</v>
      </c>
    </row>
    <row r="423" spans="1:71" x14ac:dyDescent="0.3">
      <c r="A423" s="1" t="s">
        <v>1002</v>
      </c>
      <c r="B423" s="200" t="s">
        <v>563</v>
      </c>
      <c r="C423" s="1" t="s">
        <v>877</v>
      </c>
      <c r="D423" s="195" t="s">
        <v>876</v>
      </c>
      <c r="E423" s="195">
        <v>33.700000000000003</v>
      </c>
      <c r="F423" s="6">
        <v>51.55</v>
      </c>
      <c r="G423" s="6">
        <v>18.809999999999999</v>
      </c>
      <c r="I423" s="6"/>
      <c r="J423" s="6">
        <v>6.92</v>
      </c>
      <c r="K423" s="6">
        <v>0.15</v>
      </c>
      <c r="L423" s="6">
        <v>5.35</v>
      </c>
      <c r="M423" s="6">
        <v>9.6300000000000008</v>
      </c>
      <c r="N423" s="6">
        <v>2.54</v>
      </c>
      <c r="O423" s="6">
        <v>0.77</v>
      </c>
      <c r="P423" s="6">
        <v>0.59</v>
      </c>
      <c r="Q423" s="6">
        <v>0.11</v>
      </c>
      <c r="R423" s="6"/>
      <c r="S423" s="6" t="e">
        <f>F423+P423+G423+#REF!+K423+L423+M423+N423+O423+Q423+R423</f>
        <v>#REF!</v>
      </c>
      <c r="T423" s="6">
        <f t="shared" si="67"/>
        <v>1.2934579439252336</v>
      </c>
      <c r="U423" s="6">
        <v>191</v>
      </c>
      <c r="V423" s="6"/>
      <c r="W423" s="6"/>
      <c r="X423" s="6">
        <v>14.9</v>
      </c>
      <c r="Y423" s="6"/>
      <c r="Z423" s="6">
        <v>10</v>
      </c>
      <c r="AA423" s="6">
        <v>0.36</v>
      </c>
      <c r="AB423" s="6"/>
      <c r="AC423" s="6">
        <v>2.54</v>
      </c>
      <c r="AD423" s="6">
        <v>1.37</v>
      </c>
      <c r="AE423" s="6">
        <v>0.81</v>
      </c>
      <c r="AF423" s="6"/>
      <c r="AG423" s="6">
        <v>2.34</v>
      </c>
      <c r="AH423" s="6"/>
      <c r="AI423" s="6">
        <v>0.51</v>
      </c>
      <c r="AJ423" s="6">
        <v>6.68</v>
      </c>
      <c r="AK423" s="6"/>
      <c r="AL423" s="6">
        <v>0.22</v>
      </c>
      <c r="AM423" s="6"/>
      <c r="AN423" s="6">
        <v>2.23</v>
      </c>
      <c r="AO423" s="6">
        <v>7.89</v>
      </c>
      <c r="AP423" s="6">
        <v>29</v>
      </c>
      <c r="AQ423" s="6">
        <v>1.85</v>
      </c>
      <c r="AR423" s="6">
        <v>1.8</v>
      </c>
      <c r="AS423" s="6">
        <v>21.3</v>
      </c>
      <c r="AT423" s="6"/>
      <c r="AU423" s="6"/>
      <c r="AV423" s="6">
        <v>1.88</v>
      </c>
      <c r="AW423" s="6"/>
      <c r="AX423" s="6">
        <v>217</v>
      </c>
      <c r="AY423" s="6">
        <v>0.17</v>
      </c>
      <c r="AZ423" s="6">
        <v>0.38</v>
      </c>
      <c r="BA423" s="6">
        <v>2.08</v>
      </c>
      <c r="BB423" s="6">
        <f t="shared" si="68"/>
        <v>3536.9582159342967</v>
      </c>
      <c r="BC423" s="6"/>
      <c r="BD423" s="6">
        <v>0.2</v>
      </c>
      <c r="BE423" s="6">
        <v>0.54</v>
      </c>
      <c r="BF423" s="6">
        <v>160</v>
      </c>
      <c r="BG423" s="6"/>
      <c r="BH423" s="6">
        <v>13.8</v>
      </c>
      <c r="BI423" s="6">
        <v>1.34</v>
      </c>
      <c r="BJ423" s="6"/>
      <c r="BK423" s="6">
        <v>40.5</v>
      </c>
      <c r="BL423" s="6">
        <f t="shared" si="69"/>
        <v>0.31137724550898205</v>
      </c>
      <c r="BM423" s="6">
        <f t="shared" si="70"/>
        <v>1.2721626765501353</v>
      </c>
      <c r="BN423" s="6">
        <f t="shared" si="71"/>
        <v>2.2923816060398079</v>
      </c>
      <c r="BO423" s="6">
        <v>3.5863846236443679</v>
      </c>
      <c r="BP423" s="6">
        <v>3.0887230514096187</v>
      </c>
      <c r="BQ423" s="6">
        <v>1.1778765547052201</v>
      </c>
      <c r="BR423" s="6">
        <v>28.592814371257486</v>
      </c>
      <c r="BS423" s="6">
        <v>0.33383233532934131</v>
      </c>
    </row>
    <row r="424" spans="1:71" x14ac:dyDescent="0.3">
      <c r="A424" s="1" t="s">
        <v>1001</v>
      </c>
      <c r="B424" s="200" t="s">
        <v>848</v>
      </c>
      <c r="C424" s="1" t="s">
        <v>877</v>
      </c>
      <c r="D424" s="195" t="s">
        <v>876</v>
      </c>
      <c r="E424" s="195">
        <v>33.700000000000003</v>
      </c>
      <c r="F424" s="6">
        <v>61.43</v>
      </c>
      <c r="G424" s="6">
        <v>14.2</v>
      </c>
      <c r="I424" s="6"/>
      <c r="J424" s="6">
        <v>5.9</v>
      </c>
      <c r="K424" s="6">
        <v>0.14000000000000001</v>
      </c>
      <c r="L424" s="6">
        <v>5.54</v>
      </c>
      <c r="M424" s="6">
        <v>6.93</v>
      </c>
      <c r="N424" s="6">
        <v>2.6</v>
      </c>
      <c r="O424" s="6">
        <v>1.01</v>
      </c>
      <c r="P424" s="6">
        <v>0.51</v>
      </c>
      <c r="Q424" s="6">
        <v>0.13</v>
      </c>
      <c r="R424" s="6"/>
      <c r="S424" s="6" t="e">
        <f>F424+P424+G424+#REF!+K424+L424+M424+N424+O424+Q424+R424</f>
        <v>#REF!</v>
      </c>
      <c r="T424" s="6">
        <f t="shared" si="67"/>
        <v>1.0649819494584838</v>
      </c>
      <c r="U424" s="6">
        <v>242</v>
      </c>
      <c r="V424" s="6"/>
      <c r="W424" s="6"/>
      <c r="X424" s="6">
        <v>23.1</v>
      </c>
      <c r="Y424" s="6"/>
      <c r="Z424" s="6">
        <v>444</v>
      </c>
      <c r="AA424" s="6">
        <v>0.28000000000000003</v>
      </c>
      <c r="AB424" s="6"/>
      <c r="AC424" s="6">
        <v>2.79</v>
      </c>
      <c r="AD424" s="6">
        <v>1.55</v>
      </c>
      <c r="AE424" s="6">
        <v>0.8</v>
      </c>
      <c r="AF424" s="6"/>
      <c r="AG424" s="6">
        <v>2.63</v>
      </c>
      <c r="AH424" s="6"/>
      <c r="AI424" s="6">
        <v>0.56999999999999995</v>
      </c>
      <c r="AJ424" s="6">
        <v>10.8</v>
      </c>
      <c r="AK424" s="6"/>
      <c r="AL424" s="6">
        <v>0.25</v>
      </c>
      <c r="AM424" s="6"/>
      <c r="AN424" s="6">
        <v>3.12</v>
      </c>
      <c r="AO424" s="6">
        <v>11.1</v>
      </c>
      <c r="AP424" s="6">
        <v>100</v>
      </c>
      <c r="AQ424" s="6">
        <v>1.08</v>
      </c>
      <c r="AR424" s="6">
        <v>2.65</v>
      </c>
      <c r="AS424" s="6">
        <v>28.7</v>
      </c>
      <c r="AT424" s="6"/>
      <c r="AU424" s="6"/>
      <c r="AV424" s="6">
        <v>2.36</v>
      </c>
      <c r="AW424" s="6"/>
      <c r="AX424" s="6">
        <v>170</v>
      </c>
      <c r="AY424" s="6">
        <v>0.27</v>
      </c>
      <c r="AZ424" s="6">
        <v>0.42</v>
      </c>
      <c r="BA424" s="6">
        <v>3</v>
      </c>
      <c r="BB424" s="6">
        <f t="shared" si="68"/>
        <v>3057.3706612313413</v>
      </c>
      <c r="BC424" s="6"/>
      <c r="BD424" s="6">
        <v>0.24</v>
      </c>
      <c r="BE424" s="6">
        <v>0.57999999999999996</v>
      </c>
      <c r="BF424" s="6">
        <v>158</v>
      </c>
      <c r="BG424" s="6"/>
      <c r="BH424" s="6">
        <v>15.4</v>
      </c>
      <c r="BI424" s="6">
        <v>1.52</v>
      </c>
      <c r="BJ424" s="6"/>
      <c r="BK424" s="6">
        <v>88</v>
      </c>
      <c r="BL424" s="6">
        <f t="shared" si="69"/>
        <v>0.27777777777777773</v>
      </c>
      <c r="BM424" s="6">
        <f t="shared" si="70"/>
        <v>1.231896856234546</v>
      </c>
      <c r="BN424" s="6">
        <f t="shared" si="71"/>
        <v>2.9524330235101148</v>
      </c>
      <c r="BO424" s="6">
        <v>5.1117001135933364</v>
      </c>
      <c r="BP424" s="6">
        <v>4.2214912280701755</v>
      </c>
      <c r="BQ424" s="6">
        <v>0.97939464041974678</v>
      </c>
      <c r="BR424" s="6">
        <v>22.407407407407405</v>
      </c>
      <c r="BS424" s="6">
        <v>0.28888888888888886</v>
      </c>
    </row>
    <row r="425" spans="1:71" x14ac:dyDescent="0.3">
      <c r="A425" s="1" t="s">
        <v>1000</v>
      </c>
      <c r="B425" s="200" t="s">
        <v>924</v>
      </c>
      <c r="C425" s="1" t="s">
        <v>877</v>
      </c>
      <c r="D425" s="195" t="s">
        <v>876</v>
      </c>
      <c r="E425" s="195">
        <v>33.700000000000003</v>
      </c>
      <c r="F425" s="6">
        <v>57.65</v>
      </c>
      <c r="G425" s="6">
        <v>16.579999999999998</v>
      </c>
      <c r="I425" s="6"/>
      <c r="J425" s="6">
        <v>7.3</v>
      </c>
      <c r="K425" s="6">
        <v>0.15</v>
      </c>
      <c r="L425" s="6">
        <v>3.29</v>
      </c>
      <c r="M425" s="6">
        <v>7.21</v>
      </c>
      <c r="N425" s="6">
        <v>2.73</v>
      </c>
      <c r="O425" s="6">
        <v>0.83</v>
      </c>
      <c r="P425" s="6">
        <v>0.81</v>
      </c>
      <c r="Q425" s="6">
        <v>0.18</v>
      </c>
      <c r="R425" s="6"/>
      <c r="S425" s="6" t="e">
        <f>F425+P425+G425+#REF!+K425+L425+M425+N425+O425+Q425+R425</f>
        <v>#REF!</v>
      </c>
      <c r="T425" s="6">
        <f t="shared" si="67"/>
        <v>2.2188449848024314</v>
      </c>
      <c r="U425" s="6">
        <v>150</v>
      </c>
      <c r="V425" s="6"/>
      <c r="W425" s="6"/>
      <c r="X425" s="6">
        <v>26.9</v>
      </c>
      <c r="Y425" s="6"/>
      <c r="Z425" s="6">
        <v>44</v>
      </c>
      <c r="AA425" s="6">
        <v>0.49</v>
      </c>
      <c r="AB425" s="6"/>
      <c r="AC425" s="6">
        <v>4.8600000000000003</v>
      </c>
      <c r="AD425" s="6">
        <v>2.89</v>
      </c>
      <c r="AE425" s="6">
        <v>1.23</v>
      </c>
      <c r="AF425" s="6"/>
      <c r="AG425" s="6">
        <v>4.37</v>
      </c>
      <c r="AH425" s="6"/>
      <c r="AI425" s="6">
        <v>1.01</v>
      </c>
      <c r="AJ425" s="6">
        <v>11.7</v>
      </c>
      <c r="AK425" s="6"/>
      <c r="AL425" s="6">
        <v>0.46</v>
      </c>
      <c r="AM425" s="6"/>
      <c r="AN425" s="6">
        <v>3.15</v>
      </c>
      <c r="AO425" s="6">
        <v>15.3</v>
      </c>
      <c r="AP425" s="6">
        <v>13</v>
      </c>
      <c r="AQ425" s="6">
        <v>2.0699999999999998</v>
      </c>
      <c r="AR425" s="6">
        <v>3.37</v>
      </c>
      <c r="AS425" s="6">
        <v>25.4</v>
      </c>
      <c r="AT425" s="6"/>
      <c r="AU425" s="6"/>
      <c r="AV425" s="6">
        <v>3.69</v>
      </c>
      <c r="AW425" s="6"/>
      <c r="AX425" s="6">
        <v>255</v>
      </c>
      <c r="AY425" s="6">
        <v>0.22</v>
      </c>
      <c r="AZ425" s="6">
        <v>0.72</v>
      </c>
      <c r="BA425" s="6">
        <v>2.5</v>
      </c>
      <c r="BB425" s="6">
        <f t="shared" si="68"/>
        <v>4855.8239913674242</v>
      </c>
      <c r="BC425" s="6"/>
      <c r="BD425" s="6">
        <v>0.43</v>
      </c>
      <c r="BE425" s="6">
        <v>0.68</v>
      </c>
      <c r="BF425" s="6">
        <v>216</v>
      </c>
      <c r="BG425" s="6"/>
      <c r="BH425" s="6">
        <v>27.2</v>
      </c>
      <c r="BI425" s="6">
        <v>2.77</v>
      </c>
      <c r="BJ425" s="6"/>
      <c r="BK425" s="6">
        <v>88.9</v>
      </c>
      <c r="BL425" s="6">
        <f t="shared" si="69"/>
        <v>0.21367521367521369</v>
      </c>
      <c r="BM425" s="6">
        <f t="shared" si="70"/>
        <v>1.1775252586436653</v>
      </c>
      <c r="BN425" s="6">
        <f t="shared" si="71"/>
        <v>2.0456333595594018</v>
      </c>
      <c r="BO425" s="6">
        <v>3.0387242552528373</v>
      </c>
      <c r="BP425" s="6">
        <v>2.6975531488166866</v>
      </c>
      <c r="BQ425" s="6">
        <v>0.93422787564307019</v>
      </c>
      <c r="BR425" s="6">
        <v>12.820512820512821</v>
      </c>
      <c r="BS425" s="6">
        <v>0.26923076923076922</v>
      </c>
    </row>
    <row r="426" spans="1:71" x14ac:dyDescent="0.3">
      <c r="A426" s="1" t="s">
        <v>999</v>
      </c>
      <c r="B426" s="200" t="s">
        <v>563</v>
      </c>
      <c r="C426" s="1" t="s">
        <v>877</v>
      </c>
      <c r="D426" s="195" t="s">
        <v>876</v>
      </c>
      <c r="E426" s="195">
        <v>33.700000000000003</v>
      </c>
      <c r="F426" s="6">
        <v>47.11</v>
      </c>
      <c r="G426" s="6">
        <v>19.02</v>
      </c>
      <c r="I426" s="6"/>
      <c r="J426" s="6">
        <v>9.86</v>
      </c>
      <c r="K426" s="6">
        <v>0.19</v>
      </c>
      <c r="L426" s="6">
        <v>4.29</v>
      </c>
      <c r="M426" s="6">
        <v>9.52</v>
      </c>
      <c r="N426" s="6">
        <v>2.38</v>
      </c>
      <c r="O426" s="6">
        <v>1.88</v>
      </c>
      <c r="P426" s="6">
        <v>0.94</v>
      </c>
      <c r="Q426" s="6">
        <v>0.74</v>
      </c>
      <c r="R426" s="6"/>
      <c r="S426" s="6" t="e">
        <f>F426+P426+G426+#REF!+K426+L426+M426+N426+O426+Q426+R426</f>
        <v>#REF!</v>
      </c>
      <c r="T426" s="6">
        <f t="shared" si="67"/>
        <v>2.298368298368298</v>
      </c>
      <c r="U426" s="6">
        <v>1010</v>
      </c>
      <c r="V426" s="6"/>
      <c r="W426" s="6"/>
      <c r="X426" s="6">
        <v>89.4</v>
      </c>
      <c r="Y426" s="6"/>
      <c r="Z426" s="6">
        <v>16</v>
      </c>
      <c r="AA426" s="6">
        <v>0.93</v>
      </c>
      <c r="AB426" s="6"/>
      <c r="AC426" s="6">
        <v>5.54</v>
      </c>
      <c r="AD426" s="6">
        <v>2.91</v>
      </c>
      <c r="AE426" s="6">
        <v>2.17</v>
      </c>
      <c r="AF426" s="6"/>
      <c r="AG426" s="6">
        <v>6.56</v>
      </c>
      <c r="AH426" s="6"/>
      <c r="AI426" s="6">
        <v>1.08</v>
      </c>
      <c r="AJ426" s="6">
        <v>46.2</v>
      </c>
      <c r="AK426" s="6"/>
      <c r="AL426" s="6">
        <v>0.39</v>
      </c>
      <c r="AM426" s="6"/>
      <c r="AN426" s="6">
        <v>5.42</v>
      </c>
      <c r="AO426" s="6">
        <v>39.799999999999997</v>
      </c>
      <c r="AP426" s="6">
        <v>7</v>
      </c>
      <c r="AQ426" s="6">
        <v>3.42</v>
      </c>
      <c r="AR426" s="6">
        <v>9.85</v>
      </c>
      <c r="AS426" s="6">
        <v>50.4</v>
      </c>
      <c r="AT426" s="6"/>
      <c r="AU426" s="6"/>
      <c r="AV426" s="6">
        <v>7.02</v>
      </c>
      <c r="AW426" s="6"/>
      <c r="AX426" s="6">
        <v>690</v>
      </c>
      <c r="AY426" s="6">
        <v>0.19</v>
      </c>
      <c r="AZ426" s="6">
        <v>0.92</v>
      </c>
      <c r="BA426" s="6">
        <v>7.29</v>
      </c>
      <c r="BB426" s="6">
        <f t="shared" si="68"/>
        <v>5635.1537677597262</v>
      </c>
      <c r="BC426" s="6"/>
      <c r="BD426" s="6">
        <v>0.41</v>
      </c>
      <c r="BE426" s="6">
        <v>1.55</v>
      </c>
      <c r="BF426" s="6">
        <v>264</v>
      </c>
      <c r="BG426" s="6"/>
      <c r="BH426" s="6">
        <v>27.4</v>
      </c>
      <c r="BI426" s="6">
        <v>2.4700000000000002</v>
      </c>
      <c r="BJ426" s="6"/>
      <c r="BK426" s="6">
        <v>73.7</v>
      </c>
      <c r="BL426" s="6">
        <f t="shared" si="69"/>
        <v>0.15779220779220779</v>
      </c>
      <c r="BM426" s="6">
        <f t="shared" si="70"/>
        <v>1.5053120669510636</v>
      </c>
      <c r="BN426" s="6">
        <f t="shared" si="71"/>
        <v>4.2459332781913428</v>
      </c>
      <c r="BO426" s="6">
        <v>13.456441324673055</v>
      </c>
      <c r="BP426" s="6">
        <v>10.053981106612685</v>
      </c>
      <c r="BQ426" s="6">
        <v>0.97530594149571725</v>
      </c>
      <c r="BR426" s="6">
        <v>21.861471861471859</v>
      </c>
      <c r="BS426" s="6">
        <v>0.1173160173160173</v>
      </c>
    </row>
    <row r="427" spans="1:71" x14ac:dyDescent="0.3">
      <c r="A427" s="1" t="s">
        <v>998</v>
      </c>
      <c r="B427" s="200" t="s">
        <v>996</v>
      </c>
      <c r="C427" s="1" t="s">
        <v>877</v>
      </c>
      <c r="D427" s="195" t="s">
        <v>876</v>
      </c>
      <c r="E427" s="195">
        <v>33.799999999999997</v>
      </c>
      <c r="F427" s="6">
        <v>66.28</v>
      </c>
      <c r="G427" s="6">
        <v>16.64</v>
      </c>
      <c r="I427" s="6"/>
      <c r="J427" s="6">
        <v>2.81</v>
      </c>
      <c r="K427" s="6">
        <v>0.08</v>
      </c>
      <c r="L427" s="6">
        <v>1.03</v>
      </c>
      <c r="M427" s="6">
        <v>4.9800000000000004</v>
      </c>
      <c r="N427" s="6">
        <v>3.82</v>
      </c>
      <c r="O427" s="6">
        <v>1.07</v>
      </c>
      <c r="P427" s="6">
        <v>0.28999999999999998</v>
      </c>
      <c r="Q427" s="6">
        <v>0.11</v>
      </c>
      <c r="R427" s="6"/>
      <c r="S427" s="6" t="e">
        <f>F427+P427+G427+#REF!+K427+L427+M427+N427+O427+Q427+R427</f>
        <v>#REF!</v>
      </c>
      <c r="T427" s="6">
        <f t="shared" si="67"/>
        <v>2.7281553398058254</v>
      </c>
      <c r="U427" s="6">
        <v>451</v>
      </c>
      <c r="V427" s="6"/>
      <c r="W427" s="6"/>
      <c r="X427" s="6">
        <v>25</v>
      </c>
      <c r="Y427" s="6">
        <v>4.9000000000000004</v>
      </c>
      <c r="Z427" s="6">
        <v>4</v>
      </c>
      <c r="AA427" s="6">
        <v>0.441</v>
      </c>
      <c r="AB427" s="6">
        <v>15.6</v>
      </c>
      <c r="AC427" s="6">
        <v>0.879</v>
      </c>
      <c r="AD427" s="6">
        <v>0.55000000000000004</v>
      </c>
      <c r="AE427" s="6">
        <v>0.63800000000000001</v>
      </c>
      <c r="AF427" s="6">
        <v>17.3</v>
      </c>
      <c r="AG427" s="6">
        <v>1.33</v>
      </c>
      <c r="AH427" s="6">
        <v>2.13</v>
      </c>
      <c r="AI427" s="6">
        <v>0.17799999999999999</v>
      </c>
      <c r="AJ427" s="6">
        <v>13.6</v>
      </c>
      <c r="AK427" s="6"/>
      <c r="AL427" s="6">
        <v>7.5999999999999998E-2</v>
      </c>
      <c r="AM427" s="6"/>
      <c r="AN427" s="6">
        <v>2.2400000000000002</v>
      </c>
      <c r="AO427" s="6">
        <v>9.85</v>
      </c>
      <c r="AP427" s="6">
        <v>1.3</v>
      </c>
      <c r="AQ427" s="6">
        <v>2.44</v>
      </c>
      <c r="AR427" s="6">
        <v>2.5099999999999998</v>
      </c>
      <c r="AS427" s="6">
        <v>30.3</v>
      </c>
      <c r="AT427" s="6"/>
      <c r="AU427" s="6"/>
      <c r="AV427" s="6">
        <v>1.84</v>
      </c>
      <c r="AW427" s="6"/>
      <c r="AX427" s="6">
        <v>373</v>
      </c>
      <c r="AY427" s="6">
        <v>0.14199999999999999</v>
      </c>
      <c r="AZ427" s="6">
        <v>0.16600000000000001</v>
      </c>
      <c r="BA427" s="6">
        <v>2.4500000000000002</v>
      </c>
      <c r="BB427" s="6">
        <f t="shared" si="68"/>
        <v>1738.5048857982135</v>
      </c>
      <c r="BC427" s="6"/>
      <c r="BD427" s="6">
        <v>6.5000000000000002E-2</v>
      </c>
      <c r="BE427" s="6">
        <v>0.38100000000000001</v>
      </c>
      <c r="BF427" s="6">
        <v>32.799999999999997</v>
      </c>
      <c r="BG427" s="6"/>
      <c r="BH427" s="6">
        <v>5.4</v>
      </c>
      <c r="BI427" s="6">
        <v>0.54</v>
      </c>
      <c r="BJ427" s="6">
        <v>35.6</v>
      </c>
      <c r="BK427" s="6">
        <v>78.3</v>
      </c>
      <c r="BL427" s="6">
        <f t="shared" si="69"/>
        <v>0.18014705882352944</v>
      </c>
      <c r="BM427" s="6">
        <f t="shared" si="70"/>
        <v>1.0924683072334078</v>
      </c>
      <c r="BN427" s="6">
        <f t="shared" si="71"/>
        <v>4.7685834502103779</v>
      </c>
      <c r="BO427" s="6">
        <v>18.118838262723155</v>
      </c>
      <c r="BP427" s="6">
        <v>12.860082304526747</v>
      </c>
      <c r="BQ427" s="6">
        <v>1.2439059882617973</v>
      </c>
      <c r="BR427" s="6">
        <v>33.161764705882355</v>
      </c>
      <c r="BS427" s="6">
        <v>0.1647058823529412</v>
      </c>
    </row>
    <row r="428" spans="1:71" x14ac:dyDescent="0.3">
      <c r="A428" s="1" t="s">
        <v>997</v>
      </c>
      <c r="B428" s="200" t="s">
        <v>996</v>
      </c>
      <c r="C428" s="1" t="s">
        <v>877</v>
      </c>
      <c r="D428" s="195" t="s">
        <v>876</v>
      </c>
      <c r="E428" s="195">
        <v>33.9</v>
      </c>
      <c r="F428" s="6">
        <v>68.84</v>
      </c>
      <c r="G428" s="6">
        <v>16.309999999999999</v>
      </c>
      <c r="I428" s="6"/>
      <c r="J428" s="6">
        <v>2.21</v>
      </c>
      <c r="K428" s="6">
        <v>7.0000000000000007E-2</v>
      </c>
      <c r="L428" s="6">
        <v>0.65</v>
      </c>
      <c r="M428" s="6">
        <v>4.49</v>
      </c>
      <c r="N428" s="6">
        <v>4.3099999999999996</v>
      </c>
      <c r="O428" s="6">
        <v>0.79</v>
      </c>
      <c r="P428" s="6">
        <v>0.23</v>
      </c>
      <c r="Q428" s="6">
        <v>0.08</v>
      </c>
      <c r="R428" s="6"/>
      <c r="S428" s="6" t="e">
        <f>F428+P428+G428+#REF!+K428+L428+M428+N428+O428+Q428+R428</f>
        <v>#REF!</v>
      </c>
      <c r="T428" s="6">
        <f t="shared" si="67"/>
        <v>3.4</v>
      </c>
      <c r="U428" s="6">
        <v>383</v>
      </c>
      <c r="V428" s="6"/>
      <c r="W428" s="6"/>
      <c r="X428" s="6">
        <v>20.7</v>
      </c>
      <c r="Y428" s="6">
        <v>2.7</v>
      </c>
      <c r="Z428" s="6">
        <v>2.9</v>
      </c>
      <c r="AA428" s="6">
        <v>0.33400000000000002</v>
      </c>
      <c r="AB428" s="6">
        <v>8.3000000000000007</v>
      </c>
      <c r="AC428" s="6">
        <v>1</v>
      </c>
      <c r="AD428" s="6">
        <v>0.57999999999999996</v>
      </c>
      <c r="AE428" s="6">
        <v>0.58199999999999996</v>
      </c>
      <c r="AF428" s="6">
        <v>19.600000000000001</v>
      </c>
      <c r="AG428" s="6">
        <v>1.22</v>
      </c>
      <c r="AH428" s="6">
        <v>2.19</v>
      </c>
      <c r="AI428" s="6">
        <v>0.17</v>
      </c>
      <c r="AJ428" s="6">
        <v>10.8</v>
      </c>
      <c r="AK428" s="6"/>
      <c r="AL428" s="6">
        <v>0.08</v>
      </c>
      <c r="AM428" s="6"/>
      <c r="AN428" s="6">
        <v>2.69</v>
      </c>
      <c r="AO428" s="6">
        <v>9.9499999999999993</v>
      </c>
      <c r="AP428" s="6">
        <v>3.8</v>
      </c>
      <c r="AQ428" s="6">
        <v>3.46</v>
      </c>
      <c r="AR428" s="6">
        <v>2.41</v>
      </c>
      <c r="AS428" s="6">
        <v>26.3</v>
      </c>
      <c r="AT428" s="6"/>
      <c r="AU428" s="6"/>
      <c r="AV428" s="6">
        <v>2.0299999999999998</v>
      </c>
      <c r="AW428" s="6"/>
      <c r="AX428" s="6">
        <v>482</v>
      </c>
      <c r="AY428" s="6">
        <v>0.11799999999999999</v>
      </c>
      <c r="AZ428" s="6">
        <v>0.16</v>
      </c>
      <c r="BA428" s="6">
        <v>2.1</v>
      </c>
      <c r="BB428" s="6">
        <f t="shared" si="68"/>
        <v>1378.8142197709972</v>
      </c>
      <c r="BC428" s="6"/>
      <c r="BD428" s="6">
        <v>9.7000000000000003E-2</v>
      </c>
      <c r="BE428" s="6">
        <v>0.44600000000000001</v>
      </c>
      <c r="BF428" s="6">
        <v>22.7</v>
      </c>
      <c r="BG428" s="6"/>
      <c r="BH428" s="6">
        <v>6.7</v>
      </c>
      <c r="BI428" s="6">
        <v>0.55100000000000005</v>
      </c>
      <c r="BJ428" s="6">
        <v>56.5</v>
      </c>
      <c r="BK428" s="6">
        <v>90.3</v>
      </c>
      <c r="BL428" s="6">
        <f t="shared" si="69"/>
        <v>0.19444444444444445</v>
      </c>
      <c r="BM428" s="6">
        <f t="shared" si="70"/>
        <v>1.2180416326630044</v>
      </c>
      <c r="BN428" s="6">
        <f t="shared" si="71"/>
        <v>3.4323851898935329</v>
      </c>
      <c r="BO428" s="6">
        <v>14.101241692671273</v>
      </c>
      <c r="BP428" s="6">
        <v>10.435571687840289</v>
      </c>
      <c r="BQ428" s="6">
        <v>1.1279676964185164</v>
      </c>
      <c r="BR428" s="6">
        <v>35.462962962962962</v>
      </c>
      <c r="BS428" s="6">
        <v>0.24907407407407406</v>
      </c>
    </row>
    <row r="429" spans="1:71" x14ac:dyDescent="0.3">
      <c r="A429" s="1" t="s">
        <v>995</v>
      </c>
      <c r="B429" s="200" t="s">
        <v>921</v>
      </c>
      <c r="C429" s="1" t="s">
        <v>877</v>
      </c>
      <c r="D429" s="195" t="s">
        <v>876</v>
      </c>
      <c r="E429" s="195">
        <v>33.9</v>
      </c>
      <c r="F429" s="6">
        <v>49.35</v>
      </c>
      <c r="G429" s="6">
        <v>20.75</v>
      </c>
      <c r="I429" s="6"/>
      <c r="J429" s="6">
        <v>7.74</v>
      </c>
      <c r="K429" s="6">
        <v>0.15</v>
      </c>
      <c r="L429" s="6">
        <v>3.18</v>
      </c>
      <c r="M429" s="6">
        <v>8.67</v>
      </c>
      <c r="N429" s="6">
        <v>3.08</v>
      </c>
      <c r="O429" s="6">
        <v>1.91</v>
      </c>
      <c r="P429" s="6">
        <v>0.79</v>
      </c>
      <c r="Q429" s="6">
        <v>0.47</v>
      </c>
      <c r="R429" s="6"/>
      <c r="S429" s="6" t="e">
        <f>F429+P429+G429+#REF!+K429+L429+M429+N429+O429+Q429+R429</f>
        <v>#REF!</v>
      </c>
      <c r="T429" s="6">
        <f t="shared" si="67"/>
        <v>2.4339622641509435</v>
      </c>
      <c r="U429" s="6">
        <v>1450</v>
      </c>
      <c r="V429" s="6"/>
      <c r="W429" s="6"/>
      <c r="X429" s="6">
        <v>107</v>
      </c>
      <c r="Y429" s="6"/>
      <c r="Z429" s="6">
        <v>9</v>
      </c>
      <c r="AA429" s="6">
        <v>0.96</v>
      </c>
      <c r="AB429" s="6"/>
      <c r="AC429" s="6">
        <v>4.5999999999999996</v>
      </c>
      <c r="AD429" s="6">
        <v>2.34</v>
      </c>
      <c r="AE429" s="6">
        <v>2.21</v>
      </c>
      <c r="AF429" s="6"/>
      <c r="AG429" s="6">
        <v>5.66</v>
      </c>
      <c r="AH429" s="6"/>
      <c r="AI429" s="6">
        <v>0.89</v>
      </c>
      <c r="AJ429" s="6">
        <v>63.5</v>
      </c>
      <c r="AK429" s="6"/>
      <c r="AL429" s="6">
        <v>0.32</v>
      </c>
      <c r="AM429" s="6"/>
      <c r="AN429" s="6">
        <v>4.8899999999999997</v>
      </c>
      <c r="AO429" s="6">
        <v>39.9</v>
      </c>
      <c r="AP429" s="6">
        <v>6</v>
      </c>
      <c r="AQ429" s="6">
        <v>4.76</v>
      </c>
      <c r="AR429" s="6">
        <v>10.7</v>
      </c>
      <c r="AS429" s="6">
        <v>54.1</v>
      </c>
      <c r="AT429" s="6"/>
      <c r="AU429" s="6"/>
      <c r="AV429" s="6">
        <v>6.33</v>
      </c>
      <c r="AW429" s="6"/>
      <c r="AX429" s="6">
        <v>865</v>
      </c>
      <c r="AY429" s="6">
        <v>0.2</v>
      </c>
      <c r="AZ429" s="6">
        <v>0.76</v>
      </c>
      <c r="BA429" s="6">
        <v>9.8699999999999992</v>
      </c>
      <c r="BB429" s="6">
        <f t="shared" si="68"/>
        <v>4735.9271026916858</v>
      </c>
      <c r="BC429" s="6"/>
      <c r="BD429" s="6">
        <v>0.33</v>
      </c>
      <c r="BE429" s="6">
        <v>1.1299999999999999</v>
      </c>
      <c r="BF429" s="6">
        <v>215</v>
      </c>
      <c r="BG429" s="6"/>
      <c r="BH429" s="6">
        <v>23.3</v>
      </c>
      <c r="BI429" s="6">
        <v>2.02</v>
      </c>
      <c r="BJ429" s="6"/>
      <c r="BK429" s="6">
        <v>107</v>
      </c>
      <c r="BL429" s="6">
        <f t="shared" si="69"/>
        <v>0.15543307086614172</v>
      </c>
      <c r="BM429" s="6">
        <f t="shared" si="70"/>
        <v>1.528340753538441</v>
      </c>
      <c r="BN429" s="6">
        <f t="shared" si="71"/>
        <v>6.4719971462059824</v>
      </c>
      <c r="BO429" s="6">
        <v>22.615570909608948</v>
      </c>
      <c r="BP429" s="6">
        <v>14.713971397139714</v>
      </c>
      <c r="BQ429" s="6">
        <v>1.1261177784579472</v>
      </c>
      <c r="BR429" s="6">
        <v>22.834645669291337</v>
      </c>
      <c r="BS429" s="6">
        <v>7.7007874015748032E-2</v>
      </c>
    </row>
    <row r="430" spans="1:71" x14ac:dyDescent="0.3">
      <c r="A430" s="1" t="s">
        <v>994</v>
      </c>
      <c r="B430" s="200" t="s">
        <v>924</v>
      </c>
      <c r="C430" s="1" t="s">
        <v>877</v>
      </c>
      <c r="D430" s="195" t="s">
        <v>876</v>
      </c>
      <c r="E430" s="195">
        <v>34.1</v>
      </c>
      <c r="F430" s="6">
        <v>54.66</v>
      </c>
      <c r="G430" s="6">
        <v>20.72</v>
      </c>
      <c r="I430" s="6"/>
      <c r="J430" s="6">
        <v>5.44</v>
      </c>
      <c r="K430" s="6">
        <v>0.13</v>
      </c>
      <c r="L430" s="6">
        <v>2.79</v>
      </c>
      <c r="M430" s="6">
        <v>8.3699999999999992</v>
      </c>
      <c r="N430" s="6">
        <v>3.36</v>
      </c>
      <c r="O430" s="6">
        <v>0.4</v>
      </c>
      <c r="P430" s="6">
        <v>0.44</v>
      </c>
      <c r="Q430" s="6">
        <v>0.15</v>
      </c>
      <c r="R430" s="6"/>
      <c r="S430" s="6" t="e">
        <f>F430+P430+G430+#REF!+K430+L430+M430+N430+O430+Q430+R430</f>
        <v>#REF!</v>
      </c>
      <c r="T430" s="6">
        <f t="shared" si="67"/>
        <v>1.9498207885304661</v>
      </c>
      <c r="U430" s="6">
        <v>164</v>
      </c>
      <c r="V430" s="6"/>
      <c r="W430" s="6"/>
      <c r="X430" s="6">
        <v>16.3</v>
      </c>
      <c r="Y430" s="6"/>
      <c r="Z430" s="6">
        <v>87</v>
      </c>
      <c r="AA430" s="6">
        <v>0.24</v>
      </c>
      <c r="AB430" s="6"/>
      <c r="AC430" s="6">
        <v>1.7</v>
      </c>
      <c r="AD430" s="6">
        <v>0.84</v>
      </c>
      <c r="AE430" s="6">
        <v>0.77</v>
      </c>
      <c r="AF430" s="6"/>
      <c r="AG430" s="6">
        <v>2.11</v>
      </c>
      <c r="AH430" s="6"/>
      <c r="AI430" s="6">
        <v>0.32</v>
      </c>
      <c r="AJ430" s="6">
        <v>7.51</v>
      </c>
      <c r="AK430" s="6"/>
      <c r="AL430" s="6">
        <v>0.12</v>
      </c>
      <c r="AM430" s="6"/>
      <c r="AN430" s="6">
        <v>2.09</v>
      </c>
      <c r="AO430" s="6">
        <v>9.1</v>
      </c>
      <c r="AP430" s="6">
        <v>11</v>
      </c>
      <c r="AQ430" s="6">
        <v>4.26</v>
      </c>
      <c r="AR430" s="6">
        <v>2</v>
      </c>
      <c r="AS430" s="6">
        <v>10.1</v>
      </c>
      <c r="AT430" s="6"/>
      <c r="AU430" s="6"/>
      <c r="AV430" s="6">
        <v>2.1</v>
      </c>
      <c r="AW430" s="6"/>
      <c r="AX430" s="6">
        <v>393</v>
      </c>
      <c r="AY430" s="6">
        <v>0.14000000000000001</v>
      </c>
      <c r="AZ430" s="6">
        <v>0.28999999999999998</v>
      </c>
      <c r="BA430" s="6">
        <v>0.73</v>
      </c>
      <c r="BB430" s="6">
        <f t="shared" si="68"/>
        <v>2637.731550866255</v>
      </c>
      <c r="BC430" s="6"/>
      <c r="BD430" s="6">
        <v>0.12</v>
      </c>
      <c r="BE430" s="6">
        <v>0.24</v>
      </c>
      <c r="BF430" s="6">
        <v>74</v>
      </c>
      <c r="BG430" s="6"/>
      <c r="BH430" s="6">
        <v>7.05</v>
      </c>
      <c r="BI430" s="6">
        <v>0.78</v>
      </c>
      <c r="BJ430" s="6"/>
      <c r="BK430" s="6">
        <v>26.1</v>
      </c>
      <c r="BL430" s="6">
        <f t="shared" si="69"/>
        <v>9.7203728362183758E-2</v>
      </c>
      <c r="BM430" s="6">
        <f t="shared" si="70"/>
        <v>1.4627430734813285</v>
      </c>
      <c r="BN430" s="6">
        <f t="shared" si="71"/>
        <v>2.3072196620583716</v>
      </c>
      <c r="BO430" s="6">
        <v>6.9267662792842648</v>
      </c>
      <c r="BP430" s="6">
        <v>5.8048433048433052</v>
      </c>
      <c r="BQ430" s="6">
        <v>1.1156846603785029</v>
      </c>
      <c r="BR430" s="6">
        <v>21.837549933422103</v>
      </c>
      <c r="BS430" s="6">
        <v>0.27829560585885482</v>
      </c>
    </row>
    <row r="431" spans="1:71" x14ac:dyDescent="0.3">
      <c r="A431" s="1" t="s">
        <v>993</v>
      </c>
      <c r="B431" s="200" t="s">
        <v>848</v>
      </c>
      <c r="C431" s="1" t="s">
        <v>877</v>
      </c>
      <c r="D431" s="195" t="s">
        <v>876</v>
      </c>
      <c r="E431" s="195">
        <v>34.1</v>
      </c>
      <c r="F431" s="6">
        <v>64.72</v>
      </c>
      <c r="G431" s="6">
        <v>17.399999999999999</v>
      </c>
      <c r="I431" s="6"/>
      <c r="J431" s="6">
        <v>3.46</v>
      </c>
      <c r="K431" s="6">
        <v>0.1</v>
      </c>
      <c r="L431" s="6">
        <v>1.32</v>
      </c>
      <c r="M431" s="6">
        <v>5.84</v>
      </c>
      <c r="N431" s="6">
        <v>3.48</v>
      </c>
      <c r="O431" s="6">
        <v>0.9</v>
      </c>
      <c r="P431" s="6">
        <v>0.38</v>
      </c>
      <c r="Q431" s="6">
        <v>0.13</v>
      </c>
      <c r="R431" s="6"/>
      <c r="S431" s="6" t="e">
        <f>F431+P431+G431+#REF!+K431+L431+M431+N431+O431+Q431+R431</f>
        <v>#REF!</v>
      </c>
      <c r="T431" s="6">
        <f t="shared" si="67"/>
        <v>2.6212121212121211</v>
      </c>
      <c r="U431" s="6">
        <v>431</v>
      </c>
      <c r="V431" s="6"/>
      <c r="W431" s="6"/>
      <c r="X431" s="6">
        <v>21</v>
      </c>
      <c r="Y431" s="6"/>
      <c r="Z431" s="6">
        <v>27</v>
      </c>
      <c r="AA431" s="6">
        <v>0.43</v>
      </c>
      <c r="AB431" s="6"/>
      <c r="AC431" s="6">
        <v>1.36</v>
      </c>
      <c r="AD431" s="6">
        <v>0.69</v>
      </c>
      <c r="AE431" s="6">
        <v>0.77</v>
      </c>
      <c r="AF431" s="6"/>
      <c r="AG431" s="6">
        <v>1.8</v>
      </c>
      <c r="AH431" s="6">
        <v>2.36</v>
      </c>
      <c r="AI431" s="6">
        <v>0.25</v>
      </c>
      <c r="AJ431" s="6">
        <v>10.5</v>
      </c>
      <c r="AK431" s="6"/>
      <c r="AL431" s="6">
        <v>0.11</v>
      </c>
      <c r="AM431" s="6"/>
      <c r="AN431" s="6">
        <v>2.5</v>
      </c>
      <c r="AO431" s="6">
        <v>9.64</v>
      </c>
      <c r="AP431" s="6">
        <v>2</v>
      </c>
      <c r="AQ431" s="6">
        <v>3.25</v>
      </c>
      <c r="AR431" s="6">
        <v>2.35</v>
      </c>
      <c r="AS431" s="6">
        <v>33.5</v>
      </c>
      <c r="AT431" s="6"/>
      <c r="AU431" s="6"/>
      <c r="AV431" s="6">
        <v>1.94</v>
      </c>
      <c r="AW431" s="6"/>
      <c r="AX431" s="6">
        <v>386</v>
      </c>
      <c r="AY431" s="6">
        <v>0.17</v>
      </c>
      <c r="AZ431" s="6">
        <v>0.23</v>
      </c>
      <c r="BA431" s="6">
        <v>2.21</v>
      </c>
      <c r="BB431" s="6">
        <f t="shared" si="68"/>
        <v>2278.0408848390384</v>
      </c>
      <c r="BC431" s="6"/>
      <c r="BD431" s="6">
        <v>0.1</v>
      </c>
      <c r="BE431" s="6">
        <v>0.45</v>
      </c>
      <c r="BF431" s="6">
        <v>41</v>
      </c>
      <c r="BG431" s="6"/>
      <c r="BH431" s="6">
        <v>5.75</v>
      </c>
      <c r="BI431" s="6">
        <v>0.68</v>
      </c>
      <c r="BJ431" s="6"/>
      <c r="BK431" s="6">
        <v>78</v>
      </c>
      <c r="BL431" s="6">
        <f t="shared" si="69"/>
        <v>0.21047619047619048</v>
      </c>
      <c r="BM431" s="6">
        <f t="shared" si="70"/>
        <v>1.3422818791946309</v>
      </c>
      <c r="BN431" s="6">
        <f t="shared" si="71"/>
        <v>3.4918523445294314</v>
      </c>
      <c r="BO431" s="6">
        <v>11.108760050782903</v>
      </c>
      <c r="BP431" s="6">
        <v>8.5784313725490193</v>
      </c>
      <c r="BQ431" s="6">
        <v>1.2567683049175458</v>
      </c>
      <c r="BR431" s="6">
        <v>41.047619047619051</v>
      </c>
      <c r="BS431" s="6">
        <v>0.23809523809523808</v>
      </c>
    </row>
    <row r="432" spans="1:71" x14ac:dyDescent="0.3">
      <c r="A432" s="1" t="s">
        <v>992</v>
      </c>
      <c r="B432" s="200" t="s">
        <v>563</v>
      </c>
      <c r="C432" s="1" t="s">
        <v>877</v>
      </c>
      <c r="D432" s="195" t="s">
        <v>876</v>
      </c>
      <c r="E432" s="195">
        <v>34.6</v>
      </c>
      <c r="F432" s="6">
        <v>46.53</v>
      </c>
      <c r="G432" s="6">
        <v>19.260000000000002</v>
      </c>
      <c r="I432" s="6"/>
      <c r="J432" s="6">
        <v>6.04</v>
      </c>
      <c r="K432" s="6">
        <v>0.11</v>
      </c>
      <c r="L432" s="6">
        <v>6.94</v>
      </c>
      <c r="M432" s="6">
        <v>14.95</v>
      </c>
      <c r="N432" s="6">
        <v>1.87</v>
      </c>
      <c r="O432" s="6">
        <v>0.04</v>
      </c>
      <c r="P432" s="6">
        <v>0.64</v>
      </c>
      <c r="Q432" s="6">
        <v>0.05</v>
      </c>
      <c r="R432" s="6"/>
      <c r="S432" s="6" t="e">
        <f>F432+P432+G432+#REF!+K432+L432+M432+N432+O432+Q432+R432</f>
        <v>#REF!</v>
      </c>
      <c r="T432" s="6">
        <f t="shared" si="67"/>
        <v>0.87031700288184433</v>
      </c>
      <c r="U432" s="6"/>
      <c r="V432" s="6"/>
      <c r="W432" s="6"/>
      <c r="X432" s="6">
        <v>3.6</v>
      </c>
      <c r="Y432" s="6">
        <v>35.200000000000003</v>
      </c>
      <c r="Z432" s="6">
        <v>358</v>
      </c>
      <c r="AA432" s="6"/>
      <c r="AB432" s="6">
        <v>31.5</v>
      </c>
      <c r="AC432" s="6">
        <v>2.23</v>
      </c>
      <c r="AD432" s="6">
        <v>1.97</v>
      </c>
      <c r="AE432" s="6">
        <v>0.27200000000000002</v>
      </c>
      <c r="AF432" s="6">
        <v>16.8</v>
      </c>
      <c r="AG432" s="6">
        <v>2.71</v>
      </c>
      <c r="AH432" s="6">
        <v>0.41299999999999998</v>
      </c>
      <c r="AI432" s="6">
        <v>0.63800000000000001</v>
      </c>
      <c r="AJ432" s="6">
        <v>0.95299999999999996</v>
      </c>
      <c r="AK432" s="6"/>
      <c r="AL432" s="6">
        <v>0.32200000000000001</v>
      </c>
      <c r="AM432" s="6"/>
      <c r="AO432" s="6">
        <v>3.37</v>
      </c>
      <c r="AP432" s="6">
        <v>101</v>
      </c>
      <c r="AQ432" s="6"/>
      <c r="AR432" s="6">
        <v>0.59899999999999998</v>
      </c>
      <c r="AS432" s="6">
        <v>0.18099999999999999</v>
      </c>
      <c r="AT432" s="6"/>
      <c r="AU432" s="6"/>
      <c r="AV432" s="6">
        <v>1.89</v>
      </c>
      <c r="AW432" s="6"/>
      <c r="AX432" s="6">
        <v>129</v>
      </c>
      <c r="AY432" s="6">
        <v>8.5999999999999993E-2</v>
      </c>
      <c r="AZ432" s="6">
        <v>0.39700000000000002</v>
      </c>
      <c r="BA432" s="6"/>
      <c r="BB432" s="6">
        <f t="shared" si="68"/>
        <v>3836.7004376236441</v>
      </c>
      <c r="BC432" s="6"/>
      <c r="BD432" s="6">
        <v>0.25900000000000001</v>
      </c>
      <c r="BE432" s="6">
        <v>3.6999999999999998E-2</v>
      </c>
      <c r="BF432" s="6">
        <v>174</v>
      </c>
      <c r="BG432" s="6"/>
      <c r="BH432" s="6">
        <v>17.100000000000001</v>
      </c>
      <c r="BI432" s="6">
        <v>1.1599999999999999</v>
      </c>
      <c r="BJ432" s="6"/>
      <c r="BK432" s="6">
        <v>42.8</v>
      </c>
      <c r="BL432" s="6">
        <f t="shared" si="69"/>
        <v>0</v>
      </c>
      <c r="BM432" s="6">
        <f t="shared" si="70"/>
        <v>1.2902105993982875</v>
      </c>
      <c r="BN432" s="6">
        <f t="shared" si="71"/>
        <v>0.3253114866018092</v>
      </c>
      <c r="BO432" s="6">
        <v>0.5910444058546267</v>
      </c>
      <c r="BP432" s="6">
        <v>0.86206896551724144</v>
      </c>
      <c r="BQ432" s="6">
        <v>0.36656835308055241</v>
      </c>
    </row>
    <row r="433" spans="1:71" x14ac:dyDescent="0.3">
      <c r="A433" s="1" t="s">
        <v>991</v>
      </c>
      <c r="B433" s="200" t="s">
        <v>563</v>
      </c>
      <c r="C433" s="1" t="s">
        <v>877</v>
      </c>
      <c r="D433" s="195" t="s">
        <v>876</v>
      </c>
      <c r="E433" s="195">
        <v>34.6</v>
      </c>
      <c r="F433" s="6">
        <v>47.54</v>
      </c>
      <c r="G433" s="6">
        <v>16.88</v>
      </c>
      <c r="I433" s="6"/>
      <c r="J433" s="6">
        <v>7.94</v>
      </c>
      <c r="K433" s="6">
        <v>0.15</v>
      </c>
      <c r="L433" s="6">
        <v>9.5500000000000007</v>
      </c>
      <c r="M433" s="6">
        <v>12.66</v>
      </c>
      <c r="N433" s="6">
        <v>2.3199999999999998</v>
      </c>
      <c r="O433" s="6">
        <v>7.0000000000000007E-2</v>
      </c>
      <c r="P433" s="6">
        <v>0.43</v>
      </c>
      <c r="Q433" s="6">
        <v>0.01</v>
      </c>
      <c r="R433" s="6"/>
      <c r="S433" s="6" t="e">
        <f>F433+P433+G433+#REF!+K433+L433+M433+N433+O433+Q433+R433</f>
        <v>#REF!</v>
      </c>
      <c r="T433" s="6">
        <f t="shared" si="67"/>
        <v>0.83141361256544499</v>
      </c>
      <c r="U433" s="6"/>
      <c r="V433" s="6"/>
      <c r="W433" s="6"/>
      <c r="X433" s="6">
        <v>0.29399999999999998</v>
      </c>
      <c r="Y433" s="6">
        <v>48.3</v>
      </c>
      <c r="Z433" s="6">
        <v>108</v>
      </c>
      <c r="AA433" s="6"/>
      <c r="AB433" s="6">
        <v>112</v>
      </c>
      <c r="AC433" s="6">
        <v>1.1599999999999999</v>
      </c>
      <c r="AD433" s="6">
        <v>1.07</v>
      </c>
      <c r="AE433" s="6">
        <v>8.4000000000000005E-2</v>
      </c>
      <c r="AF433" s="6">
        <v>15.3</v>
      </c>
      <c r="AG433" s="6">
        <v>1.35</v>
      </c>
      <c r="AH433" s="6">
        <v>0.55000000000000004</v>
      </c>
      <c r="AI433" s="6">
        <v>0.44800000000000001</v>
      </c>
      <c r="AJ433" s="6">
        <v>0.23200000000000001</v>
      </c>
      <c r="AK433" s="6"/>
      <c r="AL433" s="6">
        <v>0.32600000000000001</v>
      </c>
      <c r="AM433" s="6"/>
      <c r="AO433" s="6">
        <v>0.46700000000000003</v>
      </c>
      <c r="AP433" s="6">
        <v>125</v>
      </c>
      <c r="AQ433" s="6"/>
      <c r="AR433" s="6">
        <v>0.14499999999999999</v>
      </c>
      <c r="AS433" s="6">
        <v>0.77900000000000003</v>
      </c>
      <c r="AT433" s="6"/>
      <c r="AU433" s="6"/>
      <c r="AV433" s="6">
        <v>2.16</v>
      </c>
      <c r="AW433" s="6"/>
      <c r="AX433" s="6">
        <v>205</v>
      </c>
      <c r="AY433" s="6"/>
      <c r="AZ433" s="6">
        <v>0.15</v>
      </c>
      <c r="BA433" s="6"/>
      <c r="BB433" s="6">
        <f t="shared" si="68"/>
        <v>2577.7831065283858</v>
      </c>
      <c r="BC433" s="6"/>
      <c r="BD433" s="6">
        <v>0.14899999999999999</v>
      </c>
      <c r="BE433" s="6">
        <v>1.7999999999999999E-2</v>
      </c>
      <c r="BF433" s="6">
        <v>168</v>
      </c>
      <c r="BG433" s="6"/>
      <c r="BH433" s="6">
        <v>6.4</v>
      </c>
      <c r="BI433" s="6">
        <v>1.36</v>
      </c>
      <c r="BJ433" s="6"/>
      <c r="BK433" s="6">
        <v>8.4</v>
      </c>
      <c r="BL433" s="6">
        <f t="shared" si="69"/>
        <v>0</v>
      </c>
      <c r="BM433" s="6">
        <f t="shared" si="70"/>
        <v>0.57244374259771014</v>
      </c>
      <c r="BN433" s="6">
        <f t="shared" si="71"/>
        <v>6.9295101553166066E-2</v>
      </c>
      <c r="BO433" s="6">
        <v>0.12272534913245875</v>
      </c>
      <c r="BP433" s="6">
        <v>6.0049019607843132E-2</v>
      </c>
      <c r="BQ433" s="6">
        <v>0.1500331190901483</v>
      </c>
    </row>
    <row r="434" spans="1:71" x14ac:dyDescent="0.3">
      <c r="A434" s="1" t="s">
        <v>990</v>
      </c>
      <c r="B434" s="200" t="s">
        <v>563</v>
      </c>
      <c r="C434" s="1" t="s">
        <v>877</v>
      </c>
      <c r="D434" s="195" t="s">
        <v>876</v>
      </c>
      <c r="E434" s="195">
        <v>34.6</v>
      </c>
      <c r="F434" s="6">
        <v>48.35</v>
      </c>
      <c r="G434" s="6">
        <v>16.72</v>
      </c>
      <c r="I434" s="6"/>
      <c r="J434" s="6">
        <v>6.94</v>
      </c>
      <c r="K434" s="6">
        <v>0.13</v>
      </c>
      <c r="L434" s="6">
        <v>8.5</v>
      </c>
      <c r="M434" s="6">
        <v>14.34</v>
      </c>
      <c r="N434" s="6">
        <v>1.57</v>
      </c>
      <c r="O434" s="6">
        <v>0.06</v>
      </c>
      <c r="P434" s="6">
        <v>0.56000000000000005</v>
      </c>
      <c r="Q434" s="6">
        <v>0.01</v>
      </c>
      <c r="R434" s="6"/>
      <c r="S434" s="6" t="e">
        <f>F434+P434+G434+#REF!+K434+L434+M434+N434+O434+Q434+R434</f>
        <v>#REF!</v>
      </c>
      <c r="T434" s="6">
        <f t="shared" si="67"/>
        <v>0.81647058823529417</v>
      </c>
      <c r="U434" s="6">
        <v>11.6</v>
      </c>
      <c r="V434" s="6"/>
      <c r="W434" s="6"/>
      <c r="X434" s="6">
        <v>1.21</v>
      </c>
      <c r="Y434" s="6"/>
      <c r="Z434" s="6">
        <v>238</v>
      </c>
      <c r="AA434" s="6">
        <v>0.05</v>
      </c>
      <c r="AB434" s="6"/>
      <c r="AC434" s="6">
        <v>1.89</v>
      </c>
      <c r="AD434" s="6">
        <v>1.03</v>
      </c>
      <c r="AE434" s="6">
        <v>0.5</v>
      </c>
      <c r="AF434" s="6"/>
      <c r="AG434" s="6">
        <v>1.38</v>
      </c>
      <c r="AH434" s="6"/>
      <c r="AI434" s="6">
        <v>0.39</v>
      </c>
      <c r="AJ434" s="6">
        <v>0.39</v>
      </c>
      <c r="AK434" s="6"/>
      <c r="AL434" s="6">
        <v>0.14000000000000001</v>
      </c>
      <c r="AM434" s="6"/>
      <c r="AN434" s="6">
        <v>0.06</v>
      </c>
      <c r="AO434" s="6">
        <v>1.7</v>
      </c>
      <c r="AP434" s="6">
        <v>133</v>
      </c>
      <c r="AQ434" s="6">
        <v>0.48</v>
      </c>
      <c r="AR434" s="6">
        <v>0.25</v>
      </c>
      <c r="AS434" s="6">
        <v>1.1100000000000001</v>
      </c>
      <c r="AT434" s="6"/>
      <c r="AU434" s="6"/>
      <c r="AV434" s="6">
        <v>0.77</v>
      </c>
      <c r="AW434" s="6"/>
      <c r="AX434" s="6">
        <v>140</v>
      </c>
      <c r="AY434" s="6">
        <v>0</v>
      </c>
      <c r="AZ434" s="6">
        <v>0.26</v>
      </c>
      <c r="BA434" s="6">
        <v>0.01</v>
      </c>
      <c r="BB434" s="6">
        <f t="shared" si="68"/>
        <v>3357.1128829206887</v>
      </c>
      <c r="BC434" s="6"/>
      <c r="BD434" s="6">
        <v>0.15</v>
      </c>
      <c r="BE434" s="6">
        <v>0.02</v>
      </c>
      <c r="BF434" s="6">
        <v>242</v>
      </c>
      <c r="BG434" s="6"/>
      <c r="BH434" s="6">
        <v>10.5</v>
      </c>
      <c r="BI434" s="6">
        <v>0.9</v>
      </c>
      <c r="BJ434" s="6"/>
      <c r="BK434" s="6">
        <v>12.4</v>
      </c>
      <c r="BL434" s="6">
        <f t="shared" si="69"/>
        <v>2.564102564102564E-2</v>
      </c>
      <c r="BM434" s="6">
        <f t="shared" si="70"/>
        <v>1.4093959731543622</v>
      </c>
      <c r="BN434" s="6">
        <f t="shared" si="71"/>
        <v>0.32677000418935903</v>
      </c>
      <c r="BO434" s="6">
        <v>0.31175059952038375</v>
      </c>
      <c r="BP434" s="6">
        <v>0.37345679012345673</v>
      </c>
      <c r="BQ434" s="6">
        <v>1.4794037334779462</v>
      </c>
      <c r="BR434" s="6">
        <v>29.743589743589741</v>
      </c>
      <c r="BS434" s="6">
        <v>0.15384615384615383</v>
      </c>
    </row>
    <row r="435" spans="1:71" x14ac:dyDescent="0.3">
      <c r="A435" s="1" t="s">
        <v>989</v>
      </c>
      <c r="B435" s="200" t="s">
        <v>563</v>
      </c>
      <c r="C435" s="1" t="s">
        <v>877</v>
      </c>
      <c r="D435" s="195" t="s">
        <v>876</v>
      </c>
      <c r="E435" s="195">
        <v>34.700000000000003</v>
      </c>
      <c r="F435" s="6">
        <v>46.96</v>
      </c>
      <c r="G435" s="6">
        <v>15.79</v>
      </c>
      <c r="I435" s="6"/>
      <c r="J435" s="6">
        <v>11.65</v>
      </c>
      <c r="K435" s="6">
        <v>0.2</v>
      </c>
      <c r="L435" s="6">
        <v>7.26</v>
      </c>
      <c r="M435" s="6">
        <v>12.14</v>
      </c>
      <c r="N435" s="6">
        <v>2.25</v>
      </c>
      <c r="O435" s="6">
        <v>0.03</v>
      </c>
      <c r="P435" s="6">
        <v>1.4</v>
      </c>
      <c r="Q435" s="6">
        <v>0.02</v>
      </c>
      <c r="R435" s="6"/>
      <c r="S435" s="6" t="e">
        <f>F435+P435+G435+#REF!+K435+L435+M435+N435+O435+Q435+R435</f>
        <v>#REF!</v>
      </c>
      <c r="T435" s="6">
        <f t="shared" si="67"/>
        <v>1.6046831955922867</v>
      </c>
      <c r="U435" s="6">
        <v>9.7100000000000009</v>
      </c>
      <c r="V435" s="6"/>
      <c r="W435" s="6"/>
      <c r="X435" s="6">
        <v>1.61</v>
      </c>
      <c r="Y435" s="6"/>
      <c r="Z435" s="6">
        <v>175</v>
      </c>
      <c r="AA435" s="6">
        <v>0.02</v>
      </c>
      <c r="AB435" s="6"/>
      <c r="AC435" s="6">
        <v>2.46</v>
      </c>
      <c r="AD435" s="6">
        <v>1.38</v>
      </c>
      <c r="AE435" s="6">
        <v>0.86</v>
      </c>
      <c r="AF435" s="6"/>
      <c r="AG435" s="6">
        <v>1.88</v>
      </c>
      <c r="AH435" s="6"/>
      <c r="AI435" s="6">
        <v>0.5</v>
      </c>
      <c r="AJ435" s="6">
        <v>0.48</v>
      </c>
      <c r="AK435" s="6"/>
      <c r="AL435" s="6">
        <v>0.19</v>
      </c>
      <c r="AM435" s="6"/>
      <c r="AN435" s="6">
        <v>0.24</v>
      </c>
      <c r="AO435" s="6">
        <v>2.33</v>
      </c>
      <c r="AP435" s="6">
        <v>64</v>
      </c>
      <c r="AQ435" s="6">
        <v>0.25</v>
      </c>
      <c r="AR435" s="6">
        <v>0.33</v>
      </c>
      <c r="AS435" s="6">
        <v>0.77</v>
      </c>
      <c r="AT435" s="6"/>
      <c r="AU435" s="6"/>
      <c r="AV435" s="6">
        <v>1.07</v>
      </c>
      <c r="AW435" s="6"/>
      <c r="AX435" s="6">
        <v>171</v>
      </c>
      <c r="AY435" s="6">
        <v>0.02</v>
      </c>
      <c r="AZ435" s="6">
        <v>0.34</v>
      </c>
      <c r="BA435" s="6">
        <v>0.01</v>
      </c>
      <c r="BB435" s="6">
        <f t="shared" si="68"/>
        <v>8392.7822073017196</v>
      </c>
      <c r="BC435" s="6"/>
      <c r="BD435" s="6">
        <v>0.19</v>
      </c>
      <c r="BE435" s="6">
        <v>0.01</v>
      </c>
      <c r="BF435" s="6">
        <v>415</v>
      </c>
      <c r="BG435" s="6"/>
      <c r="BH435" s="6">
        <v>13.3</v>
      </c>
      <c r="BI435" s="6">
        <v>1.18</v>
      </c>
      <c r="BJ435" s="6"/>
      <c r="BK435" s="6">
        <v>14</v>
      </c>
      <c r="BL435" s="6">
        <f t="shared" si="69"/>
        <v>2.0833333333333336E-2</v>
      </c>
      <c r="BM435" s="6">
        <f t="shared" si="70"/>
        <v>1.3991582300079628</v>
      </c>
      <c r="BN435" s="6">
        <f t="shared" si="71"/>
        <v>0.28941814892975576</v>
      </c>
      <c r="BO435" s="6">
        <v>0.29264723814169008</v>
      </c>
      <c r="BP435" s="6">
        <v>0.37900188323917139</v>
      </c>
      <c r="BQ435" s="6">
        <v>1.8493931707984304</v>
      </c>
      <c r="BR435" s="6">
        <v>20.229166666666668</v>
      </c>
      <c r="BS435" s="6">
        <v>0.5</v>
      </c>
    </row>
    <row r="436" spans="1:71" x14ac:dyDescent="0.3">
      <c r="A436" s="1" t="s">
        <v>988</v>
      </c>
      <c r="B436" s="200" t="s">
        <v>563</v>
      </c>
      <c r="C436" s="1" t="s">
        <v>877</v>
      </c>
      <c r="D436" s="195" t="s">
        <v>876</v>
      </c>
      <c r="E436" s="195">
        <v>34.799999999999997</v>
      </c>
      <c r="F436" s="6">
        <v>47.11</v>
      </c>
      <c r="G436" s="6">
        <v>17.02</v>
      </c>
      <c r="I436" s="6"/>
      <c r="J436" s="6">
        <v>6.95</v>
      </c>
      <c r="K436" s="6">
        <v>0.12</v>
      </c>
      <c r="L436" s="6">
        <v>9.82</v>
      </c>
      <c r="M436" s="6">
        <v>13.5</v>
      </c>
      <c r="N436" s="6">
        <v>1.54</v>
      </c>
      <c r="O436" s="6">
        <v>0.03</v>
      </c>
      <c r="P436" s="6">
        <v>0.3</v>
      </c>
      <c r="Q436" s="6">
        <v>0.01</v>
      </c>
      <c r="R436" s="6"/>
      <c r="S436" s="6" t="e">
        <f>F436+P436+G436+#REF!+K436+L436+M436+N436+O436+Q436+R436</f>
        <v>#REF!</v>
      </c>
      <c r="T436" s="6">
        <f t="shared" si="67"/>
        <v>0.70773930753564152</v>
      </c>
      <c r="U436" s="6">
        <v>9.33</v>
      </c>
      <c r="V436" s="6"/>
      <c r="W436" s="6"/>
      <c r="X436" s="6">
        <v>0.88</v>
      </c>
      <c r="Y436" s="6"/>
      <c r="Z436" s="6">
        <v>363</v>
      </c>
      <c r="AA436" s="6">
        <v>0.03</v>
      </c>
      <c r="AB436" s="6"/>
      <c r="AC436" s="6">
        <v>1.37</v>
      </c>
      <c r="AD436" s="6">
        <v>0.83</v>
      </c>
      <c r="AE436" s="6">
        <v>0.41</v>
      </c>
      <c r="AF436" s="6"/>
      <c r="AG436" s="6">
        <v>1.01</v>
      </c>
      <c r="AH436" s="6"/>
      <c r="AI436" s="6">
        <v>0.28999999999999998</v>
      </c>
      <c r="AJ436" s="6">
        <v>0.28000000000000003</v>
      </c>
      <c r="AK436" s="6"/>
      <c r="AL436" s="6">
        <v>0.11</v>
      </c>
      <c r="AM436" s="6"/>
      <c r="AN436" s="6">
        <v>0.16</v>
      </c>
      <c r="AO436" s="6">
        <v>1.23</v>
      </c>
      <c r="AP436" s="6">
        <v>179</v>
      </c>
      <c r="AQ436" s="6">
        <v>1.27</v>
      </c>
      <c r="AR436" s="6">
        <v>0.19</v>
      </c>
      <c r="AS436" s="6">
        <v>0.57999999999999996</v>
      </c>
      <c r="AT436" s="6"/>
      <c r="AU436" s="6"/>
      <c r="AV436" s="6">
        <v>0.57999999999999996</v>
      </c>
      <c r="AW436" s="6"/>
      <c r="AX436" s="6">
        <v>103</v>
      </c>
      <c r="AY436" s="6">
        <v>0.01</v>
      </c>
      <c r="AZ436" s="6">
        <v>0.19</v>
      </c>
      <c r="BA436" s="6">
        <v>0.01</v>
      </c>
      <c r="BB436" s="6">
        <f t="shared" si="68"/>
        <v>1798.453330136083</v>
      </c>
      <c r="BC436" s="6"/>
      <c r="BD436" s="6">
        <v>0.11</v>
      </c>
      <c r="BE436" s="6">
        <v>2E-3</v>
      </c>
      <c r="BF436" s="6">
        <v>136</v>
      </c>
      <c r="BG436" s="6"/>
      <c r="BH436" s="6">
        <v>5.82</v>
      </c>
      <c r="BI436" s="6">
        <v>0.72</v>
      </c>
      <c r="BJ436" s="6"/>
      <c r="BK436" s="6">
        <v>9.1999999999999993</v>
      </c>
      <c r="BL436" s="6">
        <f t="shared" si="69"/>
        <v>3.5714285714285712E-2</v>
      </c>
      <c r="BM436" s="6">
        <f t="shared" si="70"/>
        <v>1.2770320656226697</v>
      </c>
      <c r="BN436" s="6">
        <f t="shared" si="71"/>
        <v>0.31145717463848727</v>
      </c>
      <c r="BO436" s="6">
        <v>0.27977617905675467</v>
      </c>
      <c r="BP436" s="6">
        <v>0.33950617283950618</v>
      </c>
      <c r="BQ436" s="6">
        <v>1.6338447421830082</v>
      </c>
      <c r="BR436" s="6">
        <v>33.321428571428569</v>
      </c>
      <c r="BS436" s="6">
        <v>0.5714285714285714</v>
      </c>
    </row>
    <row r="437" spans="1:71" x14ac:dyDescent="0.3">
      <c r="A437" s="1" t="s">
        <v>987</v>
      </c>
      <c r="B437" s="200" t="s">
        <v>563</v>
      </c>
      <c r="C437" s="1" t="s">
        <v>877</v>
      </c>
      <c r="D437" s="195" t="s">
        <v>876</v>
      </c>
      <c r="E437" s="195">
        <v>34.9</v>
      </c>
      <c r="F437" s="6">
        <v>46.23</v>
      </c>
      <c r="G437" s="6">
        <v>19.37</v>
      </c>
      <c r="I437" s="6"/>
      <c r="J437" s="6">
        <v>5.67</v>
      </c>
      <c r="K437" s="6">
        <v>0.11</v>
      </c>
      <c r="L437" s="6">
        <v>9.35</v>
      </c>
      <c r="M437" s="6">
        <v>13.86</v>
      </c>
      <c r="N437" s="6">
        <v>1.47</v>
      </c>
      <c r="O437" s="6">
        <v>0.08</v>
      </c>
      <c r="P437" s="6">
        <v>0.18</v>
      </c>
      <c r="Q437" s="6">
        <v>0.01</v>
      </c>
      <c r="R437" s="6"/>
      <c r="S437" s="6" t="e">
        <f>F437+P437+G437+#REF!+K437+L437+M437+N437+O437+Q437+R437</f>
        <v>#REF!</v>
      </c>
      <c r="T437" s="6">
        <f t="shared" si="67"/>
        <v>0.60641711229946527</v>
      </c>
      <c r="U437" s="6">
        <v>13</v>
      </c>
      <c r="V437" s="6"/>
      <c r="W437" s="6"/>
      <c r="X437" s="6">
        <v>1.06</v>
      </c>
      <c r="Y437" s="6"/>
      <c r="Z437" s="6">
        <v>323</v>
      </c>
      <c r="AA437" s="6">
        <v>7.0000000000000007E-2</v>
      </c>
      <c r="AB437" s="6"/>
      <c r="AC437" s="6">
        <v>0.93</v>
      </c>
      <c r="AD437" s="6">
        <v>0.53</v>
      </c>
      <c r="AE437" s="6">
        <v>0.31</v>
      </c>
      <c r="AF437" s="6"/>
      <c r="AG437" s="6">
        <v>0.7</v>
      </c>
      <c r="AH437" s="6"/>
      <c r="AI437" s="6">
        <v>0.19</v>
      </c>
      <c r="AJ437" s="6">
        <v>0.43</v>
      </c>
      <c r="AK437" s="6"/>
      <c r="AL437" s="6">
        <v>7.0000000000000007E-2</v>
      </c>
      <c r="AM437" s="6"/>
      <c r="AN437" s="6">
        <v>0.11</v>
      </c>
      <c r="AO437" s="6">
        <v>1.02</v>
      </c>
      <c r="AP437" s="6">
        <v>179</v>
      </c>
      <c r="AQ437" s="6">
        <v>0.28999999999999998</v>
      </c>
      <c r="AR437" s="6">
        <v>0.17</v>
      </c>
      <c r="AS437" s="6">
        <v>1.75</v>
      </c>
      <c r="AT437" s="6"/>
      <c r="AU437" s="6"/>
      <c r="AV437" s="6">
        <v>0.41</v>
      </c>
      <c r="AW437" s="6"/>
      <c r="AX437" s="6">
        <v>119</v>
      </c>
      <c r="AY437" s="6">
        <v>0.01</v>
      </c>
      <c r="AZ437" s="6">
        <v>0.13</v>
      </c>
      <c r="BA437" s="6">
        <v>0.02</v>
      </c>
      <c r="BB437" s="6">
        <f t="shared" si="68"/>
        <v>1079.0719980816498</v>
      </c>
      <c r="BC437" s="6"/>
      <c r="BD437" s="6">
        <v>7.0000000000000007E-2</v>
      </c>
      <c r="BE437" s="6">
        <v>0.02</v>
      </c>
      <c r="BF437" s="6">
        <v>128</v>
      </c>
      <c r="BG437" s="6"/>
      <c r="BH437" s="6">
        <v>5.03</v>
      </c>
      <c r="BI437" s="6">
        <v>0.46</v>
      </c>
      <c r="BJ437" s="6"/>
      <c r="BK437" s="6">
        <v>9.6</v>
      </c>
      <c r="BL437" s="6">
        <f t="shared" si="69"/>
        <v>4.6511627906976744E-2</v>
      </c>
      <c r="BM437" s="6">
        <f t="shared" si="70"/>
        <v>1.3568718996206595</v>
      </c>
      <c r="BN437" s="6">
        <f t="shared" si="71"/>
        <v>0.67663257277734068</v>
      </c>
      <c r="BO437" s="6">
        <v>0.67250547388176418</v>
      </c>
      <c r="BP437" s="6">
        <v>0.64009661835748788</v>
      </c>
      <c r="BQ437" s="6">
        <v>1.7649091606331062</v>
      </c>
      <c r="BR437" s="6">
        <v>30.232558139534884</v>
      </c>
      <c r="BS437" s="6">
        <v>0.2558139534883721</v>
      </c>
    </row>
    <row r="438" spans="1:71" x14ac:dyDescent="0.3">
      <c r="A438" s="1" t="s">
        <v>986</v>
      </c>
      <c r="B438" s="200" t="s">
        <v>563</v>
      </c>
      <c r="C438" s="1" t="s">
        <v>877</v>
      </c>
      <c r="D438" s="195" t="s">
        <v>876</v>
      </c>
      <c r="E438" s="195">
        <v>34.9</v>
      </c>
      <c r="F438" s="6">
        <v>48.12</v>
      </c>
      <c r="G438" s="6">
        <v>18.32</v>
      </c>
      <c r="I438" s="6"/>
      <c r="J438" s="6">
        <v>3.72</v>
      </c>
      <c r="K438" s="6">
        <v>0.08</v>
      </c>
      <c r="L438" s="6">
        <v>8.59</v>
      </c>
      <c r="M438" s="6">
        <v>16.93</v>
      </c>
      <c r="N438" s="6">
        <v>0.88</v>
      </c>
      <c r="O438" s="6">
        <v>0.02</v>
      </c>
      <c r="P438" s="6">
        <v>0.22</v>
      </c>
      <c r="Q438" s="6">
        <v>0.01</v>
      </c>
      <c r="R438" s="6"/>
      <c r="S438" s="6" t="e">
        <f>F438+P438+G438+#REF!+K438+L438+M438+N438+O438+Q438+R438</f>
        <v>#REF!</v>
      </c>
      <c r="T438" s="6">
        <f t="shared" si="67"/>
        <v>0.43306169965075675</v>
      </c>
      <c r="U438" s="6">
        <v>4.8</v>
      </c>
      <c r="V438" s="6"/>
      <c r="W438" s="6"/>
      <c r="X438" s="6">
        <v>0.86</v>
      </c>
      <c r="Y438" s="6"/>
      <c r="Z438" s="6">
        <v>426</v>
      </c>
      <c r="AA438" s="6">
        <v>0.02</v>
      </c>
      <c r="AB438" s="6"/>
      <c r="AC438" s="6">
        <v>1.1000000000000001</v>
      </c>
      <c r="AD438" s="6">
        <v>0.62</v>
      </c>
      <c r="AE438" s="6">
        <v>0.34</v>
      </c>
      <c r="AF438" s="6"/>
      <c r="AG438" s="6">
        <v>0.85</v>
      </c>
      <c r="AH438" s="6"/>
      <c r="AI438" s="6">
        <v>0.23</v>
      </c>
      <c r="AJ438" s="6">
        <v>0.28000000000000003</v>
      </c>
      <c r="AK438" s="6"/>
      <c r="AL438" s="6">
        <v>0.08</v>
      </c>
      <c r="AM438" s="6"/>
      <c r="AN438" s="6">
        <v>0.03</v>
      </c>
      <c r="AO438" s="6">
        <v>1.1200000000000001</v>
      </c>
      <c r="AP438" s="6">
        <v>175</v>
      </c>
      <c r="AQ438" s="6">
        <v>0.21</v>
      </c>
      <c r="AR438" s="6">
        <v>0.17</v>
      </c>
      <c r="AS438" s="6">
        <v>0.45</v>
      </c>
      <c r="AT438" s="6"/>
      <c r="AU438" s="6"/>
      <c r="AV438" s="6">
        <v>0.48</v>
      </c>
      <c r="AW438" s="6"/>
      <c r="AX438" s="6">
        <v>120</v>
      </c>
      <c r="AY438" s="6">
        <v>0</v>
      </c>
      <c r="AZ438" s="6">
        <v>0.15</v>
      </c>
      <c r="BA438" s="6">
        <v>0.01</v>
      </c>
      <c r="BB438" s="6">
        <f t="shared" si="68"/>
        <v>1318.8657754331275</v>
      </c>
      <c r="BC438" s="6"/>
      <c r="BD438" s="6">
        <v>0.09</v>
      </c>
      <c r="BE438" s="6">
        <v>0.01</v>
      </c>
      <c r="BF438" s="6">
        <v>157</v>
      </c>
      <c r="BG438" s="6"/>
      <c r="BH438" s="6">
        <v>5.97</v>
      </c>
      <c r="BI438" s="6">
        <v>0.53</v>
      </c>
      <c r="BJ438" s="6"/>
      <c r="BK438" s="6">
        <v>9.4</v>
      </c>
      <c r="BL438" s="6">
        <f t="shared" si="69"/>
        <v>3.5714285714285712E-2</v>
      </c>
      <c r="BM438" s="6">
        <f t="shared" si="70"/>
        <v>1.3929340255793339</v>
      </c>
      <c r="BN438" s="6">
        <f t="shared" si="71"/>
        <v>0.37634408602150538</v>
      </c>
      <c r="BO438" s="6">
        <v>0.3800732998506855</v>
      </c>
      <c r="BP438" s="6">
        <v>0.45073375262054505</v>
      </c>
      <c r="BQ438" s="6">
        <v>1.6234931005380202</v>
      </c>
      <c r="BR438" s="6">
        <v>17.142857142857142</v>
      </c>
      <c r="BS438" s="6">
        <v>0.10714285714285712</v>
      </c>
    </row>
    <row r="439" spans="1:71" x14ac:dyDescent="0.3">
      <c r="A439" s="1" t="s">
        <v>985</v>
      </c>
      <c r="B439" s="200" t="s">
        <v>924</v>
      </c>
      <c r="C439" s="1" t="s">
        <v>877</v>
      </c>
      <c r="D439" s="195" t="s">
        <v>876</v>
      </c>
      <c r="E439" s="195">
        <v>34.9</v>
      </c>
      <c r="F439" s="6">
        <v>56.99</v>
      </c>
      <c r="G439" s="6">
        <v>15.18</v>
      </c>
      <c r="I439" s="6"/>
      <c r="J439" s="6">
        <v>7.04</v>
      </c>
      <c r="K439" s="6">
        <v>0.12</v>
      </c>
      <c r="L439" s="6">
        <v>5.13</v>
      </c>
      <c r="M439" s="6">
        <v>7.85</v>
      </c>
      <c r="N439" s="6">
        <v>2.79</v>
      </c>
      <c r="O439" s="6">
        <v>0.31</v>
      </c>
      <c r="P439" s="6">
        <v>0.65</v>
      </c>
      <c r="Q439" s="6">
        <v>0.12</v>
      </c>
      <c r="R439" s="6"/>
      <c r="S439" s="6" t="e">
        <f>F439+P439+G439+#REF!+K439+L439+M439+N439+O439+Q439+R439</f>
        <v>#REF!</v>
      </c>
      <c r="T439" s="6">
        <f t="shared" si="67"/>
        <v>1.3723196881091619</v>
      </c>
      <c r="U439" s="6">
        <v>84.1</v>
      </c>
      <c r="V439" s="6"/>
      <c r="W439" s="6"/>
      <c r="X439" s="6">
        <v>12.6</v>
      </c>
      <c r="Y439" s="6"/>
      <c r="Z439" s="6">
        <v>101</v>
      </c>
      <c r="AA439" s="6">
        <v>0.19</v>
      </c>
      <c r="AB439" s="6"/>
      <c r="AC439" s="6">
        <v>3.03</v>
      </c>
      <c r="AD439" s="6">
        <v>1.73</v>
      </c>
      <c r="AE439" s="6">
        <v>0.79</v>
      </c>
      <c r="AF439" s="6"/>
      <c r="AG439" s="6">
        <v>2.59</v>
      </c>
      <c r="AH439" s="6"/>
      <c r="AI439" s="6">
        <v>0.63</v>
      </c>
      <c r="AJ439" s="6">
        <v>5.18</v>
      </c>
      <c r="AK439" s="6"/>
      <c r="AL439" s="6">
        <v>0.27</v>
      </c>
      <c r="AM439" s="6"/>
      <c r="AN439" s="6">
        <v>1.19</v>
      </c>
      <c r="AO439" s="6">
        <v>7.95</v>
      </c>
      <c r="AP439" s="6">
        <v>61</v>
      </c>
      <c r="AQ439" s="6">
        <v>1.41</v>
      </c>
      <c r="AR439" s="6">
        <v>1.66</v>
      </c>
      <c r="AS439" s="6">
        <v>9.01</v>
      </c>
      <c r="AT439" s="6"/>
      <c r="AU439" s="6"/>
      <c r="AV439" s="6">
        <v>2.06</v>
      </c>
      <c r="AW439" s="6"/>
      <c r="AX439" s="6">
        <v>129</v>
      </c>
      <c r="AY439" s="6">
        <v>0.08</v>
      </c>
      <c r="AZ439" s="6">
        <v>0.43</v>
      </c>
      <c r="BA439" s="6">
        <v>0.8</v>
      </c>
      <c r="BB439" s="6">
        <f t="shared" si="68"/>
        <v>3896.6488819615138</v>
      </c>
      <c r="BC439" s="6"/>
      <c r="BD439" s="6">
        <v>0.26</v>
      </c>
      <c r="BE439" s="6">
        <v>0.17</v>
      </c>
      <c r="BF439" s="6">
        <v>220</v>
      </c>
      <c r="BG439" s="6"/>
      <c r="BH439" s="6">
        <v>16.2</v>
      </c>
      <c r="BI439" s="6">
        <v>1.66</v>
      </c>
      <c r="BJ439" s="6"/>
      <c r="BK439" s="6">
        <v>73.5</v>
      </c>
      <c r="BL439" s="6">
        <f t="shared" si="69"/>
        <v>0.15444015444015446</v>
      </c>
      <c r="BM439" s="6">
        <f t="shared" si="70"/>
        <v>1.2250343656505216</v>
      </c>
      <c r="BN439" s="6">
        <f t="shared" si="71"/>
        <v>1.6222987785781395</v>
      </c>
      <c r="BO439" s="6">
        <v>2.2449510271301034</v>
      </c>
      <c r="BP439" s="6">
        <v>2.1084337349397591</v>
      </c>
      <c r="BQ439" s="6">
        <v>1.0431462733718422</v>
      </c>
      <c r="BR439" s="6">
        <v>16.235521235521237</v>
      </c>
      <c r="BS439" s="6">
        <v>0.22972972972972974</v>
      </c>
    </row>
    <row r="440" spans="1:71" x14ac:dyDescent="0.3">
      <c r="A440" s="1" t="s">
        <v>984</v>
      </c>
      <c r="B440" s="200" t="s">
        <v>563</v>
      </c>
      <c r="C440" s="1" t="s">
        <v>877</v>
      </c>
      <c r="D440" s="195" t="s">
        <v>876</v>
      </c>
      <c r="E440" s="195">
        <v>35.1</v>
      </c>
      <c r="F440" s="6">
        <v>48.48</v>
      </c>
      <c r="G440" s="6">
        <v>18.07</v>
      </c>
      <c r="I440" s="6"/>
      <c r="J440" s="6">
        <v>9.3699999999999992</v>
      </c>
      <c r="K440" s="6">
        <v>0.22</v>
      </c>
      <c r="L440" s="6">
        <v>5.73</v>
      </c>
      <c r="M440" s="6">
        <v>10.39</v>
      </c>
      <c r="N440" s="6">
        <v>3.57</v>
      </c>
      <c r="O440" s="6">
        <v>0.28999999999999998</v>
      </c>
      <c r="P440" s="6">
        <v>0.98</v>
      </c>
      <c r="Q440" s="6">
        <v>0.72</v>
      </c>
      <c r="R440" s="6"/>
      <c r="S440" s="6" t="e">
        <f>F440+P440+G440+#REF!+K440+L440+M440+N440+O440+Q440+R440</f>
        <v>#REF!</v>
      </c>
      <c r="T440" s="6">
        <f t="shared" si="67"/>
        <v>1.6352530541012213</v>
      </c>
      <c r="U440" s="6">
        <v>43.1</v>
      </c>
      <c r="V440" s="6"/>
      <c r="W440" s="6"/>
      <c r="X440" s="6">
        <v>32.6</v>
      </c>
      <c r="Y440" s="6">
        <v>25.5</v>
      </c>
      <c r="Z440" s="6">
        <v>5.9</v>
      </c>
      <c r="AA440" s="6">
        <v>0.16300000000000001</v>
      </c>
      <c r="AB440" s="6">
        <v>15.1</v>
      </c>
      <c r="AC440" s="6">
        <v>7.56</v>
      </c>
      <c r="AD440" s="6">
        <v>4.4000000000000004</v>
      </c>
      <c r="AE440" s="6">
        <v>1.86</v>
      </c>
      <c r="AF440" s="6">
        <v>21.5</v>
      </c>
      <c r="AG440" s="6">
        <v>7.56</v>
      </c>
      <c r="AH440" s="6">
        <v>1.19</v>
      </c>
      <c r="AI440" s="6">
        <v>1.65</v>
      </c>
      <c r="AJ440" s="6">
        <v>12.7</v>
      </c>
      <c r="AK440" s="6"/>
      <c r="AL440" s="6">
        <v>0.55800000000000005</v>
      </c>
      <c r="AM440" s="6"/>
      <c r="AN440" s="6">
        <v>3.92</v>
      </c>
      <c r="AO440" s="6">
        <v>24.4</v>
      </c>
      <c r="AP440" s="6">
        <v>16.899999999999999</v>
      </c>
      <c r="AQ440" s="6">
        <v>0.84399999999999997</v>
      </c>
      <c r="AR440" s="6">
        <v>4.8099999999999996</v>
      </c>
      <c r="AS440" s="6">
        <v>4.76</v>
      </c>
      <c r="AT440" s="6"/>
      <c r="AU440" s="6"/>
      <c r="AV440" s="6">
        <v>6.53</v>
      </c>
      <c r="AW440" s="6"/>
      <c r="AX440" s="6">
        <v>325</v>
      </c>
      <c r="AY440" s="6">
        <v>0.17</v>
      </c>
      <c r="AZ440" s="6">
        <v>1.1399999999999999</v>
      </c>
      <c r="BA440" s="6">
        <v>0.25700000000000001</v>
      </c>
      <c r="BB440" s="6">
        <f t="shared" si="68"/>
        <v>5874.9475451112039</v>
      </c>
      <c r="BC440" s="6"/>
      <c r="BD440" s="6">
        <v>0.58599999999999997</v>
      </c>
      <c r="BE440" s="6">
        <v>0.107</v>
      </c>
      <c r="BF440" s="6">
        <v>149</v>
      </c>
      <c r="BG440" s="6"/>
      <c r="BH440" s="6">
        <v>51.3</v>
      </c>
      <c r="BI440" s="6">
        <v>3.69</v>
      </c>
      <c r="BJ440" s="6">
        <v>66.8</v>
      </c>
      <c r="BK440" s="6">
        <v>38.6</v>
      </c>
      <c r="BL440" s="6">
        <f t="shared" si="69"/>
        <v>2.0236220472440947E-2</v>
      </c>
      <c r="BM440" s="6">
        <f t="shared" si="70"/>
        <v>1.3750204616140123</v>
      </c>
      <c r="BN440" s="6">
        <f t="shared" si="71"/>
        <v>1.2547547300301336</v>
      </c>
      <c r="BO440" s="6">
        <v>2.4760679261468876</v>
      </c>
      <c r="BP440" s="6">
        <v>2.454080096356519</v>
      </c>
      <c r="BQ440" s="6">
        <v>0.80741547270776681</v>
      </c>
      <c r="BR440" s="6">
        <v>3.393700787401575</v>
      </c>
      <c r="BS440" s="6">
        <v>0.30866141732283464</v>
      </c>
    </row>
    <row r="441" spans="1:71" x14ac:dyDescent="0.3">
      <c r="A441" s="1" t="s">
        <v>983</v>
      </c>
      <c r="B441" s="200" t="s">
        <v>921</v>
      </c>
      <c r="C441" s="1" t="s">
        <v>877</v>
      </c>
      <c r="D441" s="195" t="s">
        <v>876</v>
      </c>
      <c r="E441" s="195">
        <v>35.1</v>
      </c>
      <c r="F441" s="6">
        <v>45.46</v>
      </c>
      <c r="G441" s="6">
        <v>24.29</v>
      </c>
      <c r="I441" s="6"/>
      <c r="J441" s="6">
        <v>6.36</v>
      </c>
      <c r="K441" s="6">
        <v>0.1</v>
      </c>
      <c r="L441" s="6">
        <v>2.3199999999999998</v>
      </c>
      <c r="M441" s="6">
        <v>14.03</v>
      </c>
      <c r="N441" s="6">
        <v>3.16</v>
      </c>
      <c r="O441" s="6">
        <v>0.11</v>
      </c>
      <c r="P441" s="6">
        <v>0.9</v>
      </c>
      <c r="Q441" s="6">
        <v>1.43</v>
      </c>
      <c r="R441" s="6"/>
      <c r="S441" s="6" t="e">
        <f>F441+P441+G441+#REF!+K441+L441+M441+N441+O441+Q441+R441</f>
        <v>#REF!</v>
      </c>
      <c r="T441" s="6">
        <f t="shared" si="67"/>
        <v>2.7413793103448278</v>
      </c>
      <c r="U441" s="6">
        <v>22.9</v>
      </c>
      <c r="V441" s="6"/>
      <c r="W441" s="6"/>
      <c r="X441" s="6">
        <v>30.3</v>
      </c>
      <c r="Y441" s="6">
        <v>17.100000000000001</v>
      </c>
      <c r="Z441" s="6">
        <v>1.7</v>
      </c>
      <c r="AA441" s="6">
        <v>7.0000000000000007E-2</v>
      </c>
      <c r="AB441" s="6">
        <v>34.5</v>
      </c>
      <c r="AC441" s="6">
        <v>4.97</v>
      </c>
      <c r="AD441" s="6">
        <v>2.59</v>
      </c>
      <c r="AE441" s="6">
        <v>1.76</v>
      </c>
      <c r="AF441" s="6">
        <v>26.4</v>
      </c>
      <c r="AG441" s="6">
        <v>5.21</v>
      </c>
      <c r="AH441" s="6">
        <v>0.57499999999999996</v>
      </c>
      <c r="AI441" s="6">
        <v>0.996</v>
      </c>
      <c r="AJ441" s="6">
        <v>11.9</v>
      </c>
      <c r="AK441" s="6"/>
      <c r="AL441" s="6">
        <v>0.34899999999999998</v>
      </c>
      <c r="AM441" s="6"/>
      <c r="AN441" s="6">
        <v>2.0299999999999998</v>
      </c>
      <c r="AO441" s="6">
        <v>22.2</v>
      </c>
      <c r="AP441" s="6">
        <v>9.4</v>
      </c>
      <c r="AQ441" s="6">
        <v>0.69099999999999995</v>
      </c>
      <c r="AR441" s="6">
        <v>4.3099999999999996</v>
      </c>
      <c r="AS441" s="6">
        <v>1.36</v>
      </c>
      <c r="AT441" s="6"/>
      <c r="AU441" s="6"/>
      <c r="AV441" s="6">
        <v>5.45</v>
      </c>
      <c r="AW441" s="6"/>
      <c r="AX441" s="6">
        <v>459</v>
      </c>
      <c r="AY441" s="6">
        <v>0.10199999999999999</v>
      </c>
      <c r="AZ441" s="6">
        <v>0.86899999999999999</v>
      </c>
      <c r="BA441" s="6">
        <v>0.214</v>
      </c>
      <c r="BB441" s="6">
        <f t="shared" si="68"/>
        <v>5395.3599904082494</v>
      </c>
      <c r="BC441" s="6"/>
      <c r="BD441" s="6">
        <v>0.33700000000000002</v>
      </c>
      <c r="BE441" s="6">
        <v>8.3000000000000004E-2</v>
      </c>
      <c r="BF441" s="6">
        <v>166</v>
      </c>
      <c r="BG441" s="6"/>
      <c r="BH441" s="6">
        <v>34</v>
      </c>
      <c r="BI441" s="6">
        <v>2.34</v>
      </c>
      <c r="BJ441" s="6">
        <v>49.6</v>
      </c>
      <c r="BK441" s="6">
        <v>21.3</v>
      </c>
      <c r="BL441" s="6">
        <f t="shared" si="69"/>
        <v>1.7983193277310922E-2</v>
      </c>
      <c r="BM441" s="6">
        <f t="shared" si="70"/>
        <v>1.425457465725922</v>
      </c>
      <c r="BN441" s="6">
        <f t="shared" si="71"/>
        <v>1.4087007990529741</v>
      </c>
      <c r="BO441" s="6">
        <v>3.6586115722806376</v>
      </c>
      <c r="BP441" s="6">
        <v>3.5968660968660973</v>
      </c>
      <c r="BQ441" s="6">
        <v>1.0073889130090019</v>
      </c>
      <c r="BR441" s="6">
        <v>1.9243697478991595</v>
      </c>
      <c r="BS441" s="6">
        <v>0.17058823529411762</v>
      </c>
    </row>
    <row r="442" spans="1:71" x14ac:dyDescent="0.3">
      <c r="A442" s="1" t="s">
        <v>982</v>
      </c>
      <c r="B442" s="200" t="s">
        <v>848</v>
      </c>
      <c r="C442" s="1" t="s">
        <v>877</v>
      </c>
      <c r="D442" s="195" t="s">
        <v>876</v>
      </c>
      <c r="E442" s="195">
        <v>35.1</v>
      </c>
      <c r="F442" s="6">
        <v>63.27</v>
      </c>
      <c r="G442" s="6">
        <v>20.02</v>
      </c>
      <c r="I442" s="6"/>
      <c r="J442" s="6">
        <v>2.36</v>
      </c>
      <c r="K442" s="6">
        <v>0.04</v>
      </c>
      <c r="L442" s="6">
        <v>1.04</v>
      </c>
      <c r="M442" s="6">
        <v>7.08</v>
      </c>
      <c r="N442" s="6">
        <v>4.3099999999999996</v>
      </c>
      <c r="O442" s="6">
        <v>0.15</v>
      </c>
      <c r="P442" s="6">
        <v>0.43</v>
      </c>
      <c r="Q442" s="6">
        <v>0.14000000000000001</v>
      </c>
      <c r="R442" s="6"/>
      <c r="S442" s="6" t="e">
        <f>F442+P442+G442+#REF!+K442+L442+M442+N442+O442+Q442+R442</f>
        <v>#REF!</v>
      </c>
      <c r="T442" s="6">
        <f t="shared" si="67"/>
        <v>2.2692307692307692</v>
      </c>
      <c r="U442" s="6">
        <v>120</v>
      </c>
      <c r="V442" s="6"/>
      <c r="W442" s="6"/>
      <c r="X442" s="6">
        <v>10.7</v>
      </c>
      <c r="Y442" s="6"/>
      <c r="Z442" s="6">
        <v>15</v>
      </c>
      <c r="AA442" s="6">
        <v>0.22</v>
      </c>
      <c r="AB442" s="6"/>
      <c r="AC442" s="6">
        <v>0.77</v>
      </c>
      <c r="AD442" s="6">
        <v>0.36</v>
      </c>
      <c r="AE442" s="6">
        <v>0.5</v>
      </c>
      <c r="AF442" s="6"/>
      <c r="AG442" s="6">
        <v>1.1299999999999999</v>
      </c>
      <c r="AH442" s="6"/>
      <c r="AI442" s="6">
        <v>0.14000000000000001</v>
      </c>
      <c r="AJ442" s="6">
        <v>4.4400000000000004</v>
      </c>
      <c r="AK442" s="6"/>
      <c r="AL442" s="6">
        <v>0.05</v>
      </c>
      <c r="AM442" s="6"/>
      <c r="AN442" s="6">
        <v>2.2200000000000002</v>
      </c>
      <c r="AO442" s="6">
        <v>6.09</v>
      </c>
      <c r="AP442" s="6">
        <v>7</v>
      </c>
      <c r="AQ442" s="6">
        <v>1.56</v>
      </c>
      <c r="AR442" s="6">
        <v>1.36</v>
      </c>
      <c r="AS442" s="6">
        <v>5.0599999999999996</v>
      </c>
      <c r="AT442" s="6"/>
      <c r="AU442" s="6"/>
      <c r="AV442" s="6">
        <v>1.27</v>
      </c>
      <c r="AW442" s="6"/>
      <c r="AX442" s="6">
        <v>399</v>
      </c>
      <c r="AY442" s="6">
        <v>0.18</v>
      </c>
      <c r="AZ442" s="6">
        <v>0.14000000000000001</v>
      </c>
      <c r="BA442" s="6">
        <v>0.56999999999999995</v>
      </c>
      <c r="BB442" s="6">
        <f t="shared" si="68"/>
        <v>2577.7831065283858</v>
      </c>
      <c r="BC442" s="6"/>
      <c r="BD442" s="6">
        <v>0.05</v>
      </c>
      <c r="BE442" s="6">
        <v>0.14000000000000001</v>
      </c>
      <c r="BF442" s="6">
        <v>49</v>
      </c>
      <c r="BG442" s="6"/>
      <c r="BH442" s="6">
        <v>4.4800000000000004</v>
      </c>
      <c r="BI442" s="6">
        <v>0.33</v>
      </c>
      <c r="BJ442" s="6"/>
      <c r="BK442" s="6">
        <v>122</v>
      </c>
      <c r="BL442" s="6">
        <f t="shared" si="69"/>
        <v>0.12837837837837834</v>
      </c>
      <c r="BM442" s="6">
        <f t="shared" si="70"/>
        <v>1.5659955257270695</v>
      </c>
      <c r="BN442" s="6">
        <f t="shared" si="71"/>
        <v>2.2555245110490225</v>
      </c>
      <c r="BO442" s="6">
        <v>9.6795291039895375</v>
      </c>
      <c r="BP442" s="6">
        <v>9.0067340067340051</v>
      </c>
      <c r="BQ442" s="6">
        <v>1.2730062442795231</v>
      </c>
      <c r="BR442" s="6">
        <v>27.027027027027025</v>
      </c>
      <c r="BS442" s="6">
        <v>0.5</v>
      </c>
    </row>
    <row r="443" spans="1:71" x14ac:dyDescent="0.3">
      <c r="A443" s="1" t="s">
        <v>981</v>
      </c>
      <c r="B443" s="200" t="s">
        <v>563</v>
      </c>
      <c r="C443" s="1" t="s">
        <v>877</v>
      </c>
      <c r="D443" s="195" t="s">
        <v>876</v>
      </c>
      <c r="E443" s="195">
        <v>35.1</v>
      </c>
      <c r="F443" s="6">
        <v>49.81</v>
      </c>
      <c r="G443" s="6">
        <v>15.82</v>
      </c>
      <c r="I443" s="6"/>
      <c r="J443" s="6">
        <v>7.79</v>
      </c>
      <c r="K443" s="6">
        <v>0.16</v>
      </c>
      <c r="L443" s="6">
        <v>8.52</v>
      </c>
      <c r="M443" s="6">
        <v>12.42</v>
      </c>
      <c r="N443" s="6">
        <v>1.83</v>
      </c>
      <c r="O443" s="6">
        <v>0.11</v>
      </c>
      <c r="P443" s="6">
        <v>0.7</v>
      </c>
      <c r="Q443" s="6">
        <v>0.09</v>
      </c>
      <c r="R443" s="6"/>
      <c r="S443" s="6" t="e">
        <f>F443+P443+G443+#REF!+K443+L443+M443+N443+O443+Q443+R443</f>
        <v>#REF!</v>
      </c>
      <c r="T443" s="6">
        <f t="shared" si="67"/>
        <v>0.91431924882629112</v>
      </c>
      <c r="U443" s="6">
        <v>16.5</v>
      </c>
      <c r="V443" s="6"/>
      <c r="W443" s="6"/>
      <c r="X443" s="6">
        <v>7.01</v>
      </c>
      <c r="Y443" s="6"/>
      <c r="Z443" s="6">
        <v>263</v>
      </c>
      <c r="AA443" s="6">
        <v>0.03</v>
      </c>
      <c r="AB443" s="6"/>
      <c r="AC443" s="6">
        <v>4.22</v>
      </c>
      <c r="AD443" s="6">
        <v>2.5299999999999998</v>
      </c>
      <c r="AE443" s="6">
        <v>0.9</v>
      </c>
      <c r="AF443" s="6"/>
      <c r="AG443" s="6">
        <v>3.37</v>
      </c>
      <c r="AH443" s="6"/>
      <c r="AI443" s="6">
        <v>0.88</v>
      </c>
      <c r="AJ443" s="6">
        <v>2.4</v>
      </c>
      <c r="AK443" s="6"/>
      <c r="AL443" s="6">
        <v>0.37</v>
      </c>
      <c r="AM443" s="6"/>
      <c r="AN443" s="6">
        <v>1.52</v>
      </c>
      <c r="AO443" s="6">
        <v>6.94</v>
      </c>
      <c r="AP443" s="6">
        <v>121</v>
      </c>
      <c r="AQ443" s="6">
        <v>0.46</v>
      </c>
      <c r="AR443" s="6">
        <v>1.2</v>
      </c>
      <c r="AS443" s="6">
        <v>1.7</v>
      </c>
      <c r="AT443" s="6"/>
      <c r="AU443" s="6"/>
      <c r="AV443" s="6">
        <v>2.39</v>
      </c>
      <c r="AW443" s="6"/>
      <c r="AX443" s="6">
        <v>187</v>
      </c>
      <c r="AY443" s="6">
        <v>0.11</v>
      </c>
      <c r="AZ443" s="6">
        <v>0.59</v>
      </c>
      <c r="BA443" s="6">
        <v>0.04</v>
      </c>
      <c r="BB443" s="6">
        <f t="shared" si="68"/>
        <v>4196.3911036508598</v>
      </c>
      <c r="BC443" s="6"/>
      <c r="BD443" s="6">
        <v>0.37</v>
      </c>
      <c r="BE443" s="6">
        <v>0.02</v>
      </c>
      <c r="BF443" s="6">
        <v>164</v>
      </c>
      <c r="BG443" s="6"/>
      <c r="BH443" s="6">
        <v>19.7</v>
      </c>
      <c r="BI443" s="6">
        <v>2.39</v>
      </c>
      <c r="BJ443" s="6"/>
      <c r="BK443" s="6">
        <v>22</v>
      </c>
      <c r="BL443" s="6">
        <f t="shared" si="69"/>
        <v>1.6666666666666666E-2</v>
      </c>
      <c r="BM443" s="6">
        <f t="shared" si="70"/>
        <v>1.1850270983684816</v>
      </c>
      <c r="BN443" s="6">
        <f t="shared" si="71"/>
        <v>0.64786070994736122</v>
      </c>
      <c r="BO443" s="6">
        <v>0.72243460461756115</v>
      </c>
      <c r="BP443" s="6">
        <v>0.81473733147373306</v>
      </c>
      <c r="BQ443" s="6">
        <v>0.96723102900778013</v>
      </c>
      <c r="BR443" s="6">
        <v>6.875</v>
      </c>
      <c r="BS443" s="6">
        <v>0.63333333333333341</v>
      </c>
    </row>
    <row r="444" spans="1:71" x14ac:dyDescent="0.3">
      <c r="A444" s="1" t="s">
        <v>980</v>
      </c>
      <c r="B444" s="200" t="s">
        <v>924</v>
      </c>
      <c r="C444" s="1" t="s">
        <v>877</v>
      </c>
      <c r="D444" s="195" t="s">
        <v>876</v>
      </c>
      <c r="E444" s="195">
        <v>35.1</v>
      </c>
      <c r="F444" s="6">
        <v>52.4</v>
      </c>
      <c r="G444" s="6">
        <v>17.97</v>
      </c>
      <c r="I444" s="6"/>
      <c r="J444" s="6">
        <v>7.02</v>
      </c>
      <c r="K444" s="6">
        <v>0.15</v>
      </c>
      <c r="L444" s="6">
        <v>6.92</v>
      </c>
      <c r="M444" s="6">
        <v>10.19</v>
      </c>
      <c r="N444" s="6">
        <v>2.87</v>
      </c>
      <c r="O444" s="6">
        <v>0.43</v>
      </c>
      <c r="P444" s="6">
        <v>0.4</v>
      </c>
      <c r="Q444" s="6">
        <v>0.1</v>
      </c>
      <c r="R444" s="6"/>
      <c r="S444" s="6" t="e">
        <f>F444+P444+G444+#REF!+K444+L444+M444+N444+O444+Q444+R444</f>
        <v>#REF!</v>
      </c>
      <c r="T444" s="6">
        <f t="shared" si="67"/>
        <v>1.0144508670520231</v>
      </c>
      <c r="U444" s="6">
        <v>73.400000000000006</v>
      </c>
      <c r="V444" s="6"/>
      <c r="W444" s="6"/>
      <c r="X444" s="6">
        <v>18.600000000000001</v>
      </c>
      <c r="Y444" s="6"/>
      <c r="Z444" s="6">
        <v>64</v>
      </c>
      <c r="AA444" s="6">
        <v>0.15</v>
      </c>
      <c r="AB444" s="6"/>
      <c r="AC444" s="6">
        <v>2.83</v>
      </c>
      <c r="AD444" s="6">
        <v>1.72</v>
      </c>
      <c r="AE444" s="6">
        <v>0.78</v>
      </c>
      <c r="AF444" s="6"/>
      <c r="AG444" s="6">
        <v>2.5099999999999998</v>
      </c>
      <c r="AH444" s="6"/>
      <c r="AI444" s="6">
        <v>0.59</v>
      </c>
      <c r="AJ444" s="6">
        <v>7.88</v>
      </c>
      <c r="AK444" s="6"/>
      <c r="AL444" s="6">
        <v>0.3</v>
      </c>
      <c r="AM444" s="6"/>
      <c r="AN444" s="6">
        <v>2.9</v>
      </c>
      <c r="AO444" s="6">
        <v>10.1</v>
      </c>
      <c r="AP444" s="6">
        <v>79</v>
      </c>
      <c r="AQ444" s="6">
        <v>1.4</v>
      </c>
      <c r="AR444" s="6">
        <v>2.33</v>
      </c>
      <c r="AS444" s="6">
        <v>8.81</v>
      </c>
      <c r="AT444" s="6"/>
      <c r="AU444" s="6"/>
      <c r="AV444" s="6">
        <v>2.2200000000000002</v>
      </c>
      <c r="AW444" s="6"/>
      <c r="AX444" s="6">
        <v>209</v>
      </c>
      <c r="AY444" s="6">
        <v>0.18</v>
      </c>
      <c r="AZ444" s="6">
        <v>0.41</v>
      </c>
      <c r="BA444" s="6">
        <v>0.7</v>
      </c>
      <c r="BB444" s="6">
        <f t="shared" si="68"/>
        <v>2397.9377735147773</v>
      </c>
      <c r="BC444" s="6"/>
      <c r="BD444" s="6">
        <v>0.26</v>
      </c>
      <c r="BE444" s="6">
        <v>0.22</v>
      </c>
      <c r="BF444" s="6">
        <v>135</v>
      </c>
      <c r="BG444" s="6"/>
      <c r="BH444" s="6">
        <v>16.8</v>
      </c>
      <c r="BI444" s="6">
        <v>1.81</v>
      </c>
      <c r="BJ444" s="6"/>
      <c r="BK444" s="6">
        <v>115</v>
      </c>
      <c r="BL444" s="6">
        <f t="shared" si="69"/>
        <v>8.8832487309644659E-2</v>
      </c>
      <c r="BM444" s="6">
        <f t="shared" si="70"/>
        <v>1.0493529608068521</v>
      </c>
      <c r="BN444" s="6">
        <f t="shared" si="71"/>
        <v>2.2900319674513221</v>
      </c>
      <c r="BO444" s="6">
        <v>3.1320799713820104</v>
      </c>
      <c r="BP444" s="6">
        <v>2.85451197053407</v>
      </c>
      <c r="BQ444" s="6">
        <v>1.0078197538922076</v>
      </c>
      <c r="BR444" s="6">
        <v>9.3147208121827418</v>
      </c>
      <c r="BS444" s="6">
        <v>0.36802030456852791</v>
      </c>
    </row>
    <row r="445" spans="1:71" x14ac:dyDescent="0.3">
      <c r="A445" s="1" t="s">
        <v>979</v>
      </c>
      <c r="B445" s="200" t="s">
        <v>924</v>
      </c>
      <c r="C445" s="1" t="s">
        <v>877</v>
      </c>
      <c r="D445" s="195" t="s">
        <v>876</v>
      </c>
      <c r="E445" s="195">
        <v>35.200000000000003</v>
      </c>
      <c r="F445" s="6">
        <v>56.17</v>
      </c>
      <c r="G445" s="6">
        <v>18.52</v>
      </c>
      <c r="I445" s="6"/>
      <c r="J445" s="6">
        <v>5.67</v>
      </c>
      <c r="K445" s="6">
        <v>0.14000000000000001</v>
      </c>
      <c r="L445" s="6">
        <v>2.66</v>
      </c>
      <c r="M445" s="6">
        <v>7.93</v>
      </c>
      <c r="N445" s="6">
        <v>4.2699999999999996</v>
      </c>
      <c r="O445" s="6">
        <v>0.36</v>
      </c>
      <c r="P445" s="6">
        <v>0.55000000000000004</v>
      </c>
      <c r="Q445" s="6">
        <v>0.22</v>
      </c>
      <c r="R445" s="6"/>
      <c r="S445" s="6" t="e">
        <f>F445+P445+G445+#REF!+K445+L445+M445+N445+O445+Q445+R445</f>
        <v>#REF!</v>
      </c>
      <c r="T445" s="6">
        <f t="shared" si="67"/>
        <v>2.1315789473684208</v>
      </c>
      <c r="U445" s="6">
        <v>108</v>
      </c>
      <c r="V445" s="6"/>
      <c r="W445" s="6"/>
      <c r="X445" s="6">
        <v>21.5</v>
      </c>
      <c r="Y445" s="6"/>
      <c r="Z445" s="6"/>
      <c r="AA445" s="6">
        <v>0.1</v>
      </c>
      <c r="AB445" s="6">
        <v>7</v>
      </c>
      <c r="AC445" s="6">
        <v>2.89</v>
      </c>
      <c r="AD445" s="6">
        <v>1.9</v>
      </c>
      <c r="AE445" s="6">
        <v>0.96</v>
      </c>
      <c r="AF445" s="6">
        <v>14</v>
      </c>
      <c r="AG445" s="6">
        <v>2.87</v>
      </c>
      <c r="AH445" s="6"/>
      <c r="AI445" s="6">
        <v>0.65</v>
      </c>
      <c r="AJ445" s="6">
        <v>8.6199999999999992</v>
      </c>
      <c r="AK445" s="6"/>
      <c r="AL445" s="6">
        <v>0.3</v>
      </c>
      <c r="AM445" s="6"/>
      <c r="AN445" s="6">
        <v>2.96</v>
      </c>
      <c r="AO445" s="6">
        <v>13.3</v>
      </c>
      <c r="AP445" s="6"/>
      <c r="AQ445" s="6">
        <v>4.4000000000000004</v>
      </c>
      <c r="AR445" s="6">
        <v>2.89</v>
      </c>
      <c r="AS445" s="6">
        <v>2.69</v>
      </c>
      <c r="AT445" s="6"/>
      <c r="AU445" s="6"/>
      <c r="AV445" s="6">
        <v>2.95</v>
      </c>
      <c r="AW445" s="6"/>
      <c r="AX445" s="6">
        <v>428</v>
      </c>
      <c r="AY445" s="6">
        <v>0.12</v>
      </c>
      <c r="AZ445" s="6">
        <v>0.47</v>
      </c>
      <c r="BA445" s="6">
        <v>0.15</v>
      </c>
      <c r="BB445" s="6">
        <f t="shared" si="68"/>
        <v>3297.164438582819</v>
      </c>
      <c r="BC445" s="6"/>
      <c r="BD445" s="6">
        <v>0.28999999999999998</v>
      </c>
      <c r="BE445" s="6">
        <v>0.04</v>
      </c>
      <c r="BF445" s="6">
        <v>75</v>
      </c>
      <c r="BG445" s="6"/>
      <c r="BH445" s="6">
        <v>20</v>
      </c>
      <c r="BI445" s="6">
        <v>1.89</v>
      </c>
      <c r="BJ445" s="6">
        <v>69</v>
      </c>
      <c r="BK445" s="6">
        <v>104</v>
      </c>
      <c r="BL445" s="6">
        <f t="shared" si="69"/>
        <v>1.7401392111368909E-2</v>
      </c>
      <c r="BM445" s="6">
        <f t="shared" si="70"/>
        <v>1.0262419658392814</v>
      </c>
      <c r="BN445" s="6">
        <f t="shared" si="71"/>
        <v>1.8851831601968285</v>
      </c>
      <c r="BO445" s="6">
        <v>3.2811845761486054</v>
      </c>
      <c r="BP445" s="6">
        <v>3.1599059376837157</v>
      </c>
      <c r="BQ445" s="6">
        <v>1.0062847439535931</v>
      </c>
      <c r="BR445" s="6">
        <v>12.529002320185615</v>
      </c>
      <c r="BS445" s="6">
        <v>0.34338747099767986</v>
      </c>
    </row>
    <row r="446" spans="1:71" x14ac:dyDescent="0.3">
      <c r="A446" s="1" t="s">
        <v>978</v>
      </c>
      <c r="B446" s="200" t="s">
        <v>924</v>
      </c>
      <c r="C446" s="1" t="s">
        <v>877</v>
      </c>
      <c r="D446" s="195" t="s">
        <v>876</v>
      </c>
      <c r="E446" s="195">
        <v>35.299999999999997</v>
      </c>
      <c r="F446" s="6">
        <v>56.98</v>
      </c>
      <c r="G446" s="6">
        <v>18.940000000000001</v>
      </c>
      <c r="I446" s="6"/>
      <c r="J446" s="6">
        <v>5.92</v>
      </c>
      <c r="K446" s="6">
        <v>0.15</v>
      </c>
      <c r="L446" s="6">
        <v>2.7</v>
      </c>
      <c r="M446" s="6">
        <v>7.4</v>
      </c>
      <c r="N446" s="6">
        <v>3.84</v>
      </c>
      <c r="O446" s="6">
        <v>0.43</v>
      </c>
      <c r="P446" s="6">
        <v>0.56999999999999995</v>
      </c>
      <c r="Q446" s="6">
        <v>0.22</v>
      </c>
      <c r="R446" s="6"/>
      <c r="S446" s="6" t="e">
        <f>F446+P446+G446+#REF!+K446+L446+M446+N446+O446+Q446+R446</f>
        <v>#REF!</v>
      </c>
      <c r="T446" s="6">
        <f t="shared" si="67"/>
        <v>2.1925925925925922</v>
      </c>
      <c r="U446" s="6">
        <v>130</v>
      </c>
      <c r="V446" s="6"/>
      <c r="W446" s="6"/>
      <c r="X446" s="6">
        <v>21.2</v>
      </c>
      <c r="Y446" s="6"/>
      <c r="Z446" s="6">
        <v>247</v>
      </c>
      <c r="AA446" s="6">
        <v>0.14000000000000001</v>
      </c>
      <c r="AB446" s="6"/>
      <c r="AC446" s="6">
        <v>3.29</v>
      </c>
      <c r="AD446" s="6">
        <v>1.95</v>
      </c>
      <c r="AE446" s="6">
        <v>1.02</v>
      </c>
      <c r="AF446" s="6"/>
      <c r="AG446" s="6">
        <v>3.2</v>
      </c>
      <c r="AH446" s="6"/>
      <c r="AI446" s="6">
        <v>0.67</v>
      </c>
      <c r="AJ446" s="6">
        <v>8.52</v>
      </c>
      <c r="AK446" s="6"/>
      <c r="AL446" s="6">
        <v>0.33</v>
      </c>
      <c r="AM446" s="6"/>
      <c r="AN446" s="6">
        <v>2.81</v>
      </c>
      <c r="AO446" s="6">
        <v>13.4</v>
      </c>
      <c r="AP446" s="6">
        <v>17</v>
      </c>
      <c r="AQ446" s="6">
        <v>2.99</v>
      </c>
      <c r="AR446" s="6">
        <v>2.91</v>
      </c>
      <c r="AS446" s="6">
        <v>3.58</v>
      </c>
      <c r="AT446" s="6"/>
      <c r="AU446" s="6"/>
      <c r="AV446" s="6">
        <v>2.95</v>
      </c>
      <c r="AW446" s="6"/>
      <c r="AX446" s="6">
        <v>426</v>
      </c>
      <c r="AY446" s="6">
        <v>0.13</v>
      </c>
      <c r="AZ446" s="6">
        <v>0.49</v>
      </c>
      <c r="BA446" s="6">
        <v>0.14000000000000001</v>
      </c>
      <c r="BB446" s="6">
        <f t="shared" si="68"/>
        <v>3417.0613272585574</v>
      </c>
      <c r="BC446" s="6"/>
      <c r="BD446" s="6">
        <v>0.28999999999999998</v>
      </c>
      <c r="BE446" s="6">
        <v>0.04</v>
      </c>
      <c r="BF446" s="6">
        <v>104</v>
      </c>
      <c r="BG446" s="6"/>
      <c r="BH446" s="6">
        <v>15.6</v>
      </c>
      <c r="BI446" s="6">
        <v>1.95</v>
      </c>
      <c r="BJ446" s="6"/>
      <c r="BK446" s="6"/>
      <c r="BL446" s="6">
        <f t="shared" si="69"/>
        <v>1.6431924882629109E-2</v>
      </c>
      <c r="BM446" s="6">
        <f t="shared" si="70"/>
        <v>1.1323352262949578</v>
      </c>
      <c r="BN446" s="6">
        <f t="shared" si="71"/>
        <v>1.8633132859486057</v>
      </c>
      <c r="BO446" s="6">
        <v>3.1433314886552295</v>
      </c>
      <c r="BP446" s="6">
        <v>3.0199430199430202</v>
      </c>
      <c r="BQ446" s="6">
        <v>1.0125483876280359</v>
      </c>
      <c r="BR446" s="6">
        <v>15.258215962441316</v>
      </c>
      <c r="BS446" s="6">
        <v>0.32981220657276999</v>
      </c>
    </row>
    <row r="447" spans="1:71" x14ac:dyDescent="0.3">
      <c r="A447" s="1" t="s">
        <v>977</v>
      </c>
      <c r="B447" s="200" t="s">
        <v>924</v>
      </c>
      <c r="C447" s="1" t="s">
        <v>877</v>
      </c>
      <c r="D447" s="195" t="s">
        <v>876</v>
      </c>
      <c r="E447" s="195">
        <v>35.6</v>
      </c>
      <c r="F447" s="6">
        <v>58.48</v>
      </c>
      <c r="G447" s="6">
        <v>18.190000000000001</v>
      </c>
      <c r="I447" s="6"/>
      <c r="J447" s="6">
        <v>5.17</v>
      </c>
      <c r="K447" s="6">
        <v>0.11</v>
      </c>
      <c r="L447" s="6">
        <v>2.58</v>
      </c>
      <c r="M447" s="6">
        <v>7.17</v>
      </c>
      <c r="N447" s="6">
        <v>4.1500000000000004</v>
      </c>
      <c r="O447" s="6">
        <v>0.5</v>
      </c>
      <c r="P447" s="6">
        <v>0.59</v>
      </c>
      <c r="Q447" s="6">
        <v>0.22</v>
      </c>
      <c r="R447" s="6"/>
      <c r="S447" s="6" t="e">
        <f>F447+P447+G447+#REF!+K447+L447+M447+N447+O447+Q447+R447</f>
        <v>#REF!</v>
      </c>
      <c r="T447" s="6">
        <f t="shared" si="67"/>
        <v>2.0038759689922481</v>
      </c>
      <c r="U447" s="6">
        <v>172</v>
      </c>
      <c r="V447" s="6"/>
      <c r="W447" s="6"/>
      <c r="X447" s="6">
        <v>18.399999999999999</v>
      </c>
      <c r="Y447" s="6"/>
      <c r="Z447" s="6">
        <v>121</v>
      </c>
      <c r="AA447" s="6">
        <v>0.15</v>
      </c>
      <c r="AB447" s="6"/>
      <c r="AC447" s="6">
        <v>2.52</v>
      </c>
      <c r="AD447" s="6">
        <v>1.45</v>
      </c>
      <c r="AE447" s="6">
        <v>0.9</v>
      </c>
      <c r="AF447" s="6"/>
      <c r="AG447" s="6">
        <v>2.69</v>
      </c>
      <c r="AH447" s="6"/>
      <c r="AI447" s="6">
        <v>0.5</v>
      </c>
      <c r="AJ447" s="6">
        <v>7.27</v>
      </c>
      <c r="AK447" s="6"/>
      <c r="AL447" s="6">
        <v>0.22</v>
      </c>
      <c r="AM447" s="6"/>
      <c r="AN447" s="6">
        <v>2.39</v>
      </c>
      <c r="AO447" s="6">
        <v>11.7</v>
      </c>
      <c r="AP447" s="6">
        <v>14</v>
      </c>
      <c r="AQ447" s="6">
        <v>3.61</v>
      </c>
      <c r="AR447" s="6">
        <v>2.56</v>
      </c>
      <c r="AS447" s="6">
        <v>4.04</v>
      </c>
      <c r="AT447" s="6"/>
      <c r="AU447" s="6"/>
      <c r="AV447" s="6">
        <v>2.62</v>
      </c>
      <c r="AW447" s="6"/>
      <c r="AX447" s="6">
        <v>641</v>
      </c>
      <c r="AY447" s="6">
        <v>0.13</v>
      </c>
      <c r="AZ447" s="6">
        <v>0.4</v>
      </c>
      <c r="BA447" s="6">
        <v>0.13</v>
      </c>
      <c r="BB447" s="6">
        <f t="shared" si="68"/>
        <v>3536.9582159342967</v>
      </c>
      <c r="BC447" s="6"/>
      <c r="BD447" s="6">
        <v>0.21</v>
      </c>
      <c r="BE447" s="6">
        <v>0.09</v>
      </c>
      <c r="BF447" s="6">
        <v>137</v>
      </c>
      <c r="BG447" s="6"/>
      <c r="BH447" s="6">
        <v>12</v>
      </c>
      <c r="BI447" s="6">
        <v>1.38</v>
      </c>
      <c r="BJ447" s="6"/>
      <c r="BK447" s="6">
        <v>127</v>
      </c>
      <c r="BL447" s="6">
        <f t="shared" si="69"/>
        <v>1.7881705639614859E-2</v>
      </c>
      <c r="BM447" s="6">
        <f t="shared" si="70"/>
        <v>1.2255617157864023</v>
      </c>
      <c r="BN447" s="6">
        <f t="shared" si="71"/>
        <v>1.7901994582615117</v>
      </c>
      <c r="BO447" s="6">
        <v>3.7900114690856013</v>
      </c>
      <c r="BP447" s="6">
        <v>3.7037037037037037</v>
      </c>
      <c r="BQ447" s="6">
        <v>1.0339923737111161</v>
      </c>
      <c r="BR447" s="6">
        <v>23.658872077028889</v>
      </c>
      <c r="BS447" s="6">
        <v>0.32874828060522698</v>
      </c>
    </row>
    <row r="448" spans="1:71" x14ac:dyDescent="0.3">
      <c r="A448" s="1" t="s">
        <v>976</v>
      </c>
      <c r="B448" s="200" t="s">
        <v>924</v>
      </c>
      <c r="C448" s="1" t="s">
        <v>877</v>
      </c>
      <c r="D448" s="195" t="s">
        <v>876</v>
      </c>
      <c r="E448" s="195">
        <v>36</v>
      </c>
      <c r="F448" s="6">
        <v>54.56</v>
      </c>
      <c r="G448" s="6">
        <v>16.739999999999998</v>
      </c>
      <c r="I448" s="6"/>
      <c r="J448" s="6">
        <v>8.82</v>
      </c>
      <c r="K448" s="6">
        <v>0.2</v>
      </c>
      <c r="L448" s="6">
        <v>4.51</v>
      </c>
      <c r="M448" s="6">
        <v>8.57</v>
      </c>
      <c r="N448" s="6">
        <v>2.37</v>
      </c>
      <c r="O448" s="6">
        <v>0.2</v>
      </c>
      <c r="P448" s="6">
        <v>0.96</v>
      </c>
      <c r="Q448" s="6">
        <v>0.23</v>
      </c>
      <c r="R448" s="6"/>
      <c r="S448" s="6" t="e">
        <f>F448+P448+G448+#REF!+K448+L448+M448+N448+O448+Q448+R448</f>
        <v>#REF!</v>
      </c>
      <c r="T448" s="6">
        <f t="shared" si="67"/>
        <v>1.9556541019955656</v>
      </c>
      <c r="U448" s="6">
        <v>67</v>
      </c>
      <c r="V448" s="6"/>
      <c r="W448" s="6"/>
      <c r="X448" s="6">
        <v>15.1</v>
      </c>
      <c r="Y448" s="6"/>
      <c r="Z448" s="6">
        <v>45</v>
      </c>
      <c r="AA448" s="6">
        <v>0.01</v>
      </c>
      <c r="AB448" s="6"/>
      <c r="AC448" s="6">
        <v>3.45</v>
      </c>
      <c r="AD448" s="6">
        <v>1.97</v>
      </c>
      <c r="AE448" s="6">
        <v>1.17</v>
      </c>
      <c r="AF448" s="6"/>
      <c r="AG448" s="6">
        <v>3.29</v>
      </c>
      <c r="AH448" s="6"/>
      <c r="AI448" s="6">
        <v>0.71</v>
      </c>
      <c r="AJ448" s="6">
        <v>6.31</v>
      </c>
      <c r="AK448" s="6"/>
      <c r="AL448" s="6">
        <v>0.28000000000000003</v>
      </c>
      <c r="AM448" s="6"/>
      <c r="AN448" s="6">
        <v>1.7</v>
      </c>
      <c r="AO448" s="6">
        <v>10.5</v>
      </c>
      <c r="AP448" s="6">
        <v>21</v>
      </c>
      <c r="AQ448" s="6">
        <v>1.39</v>
      </c>
      <c r="AR448" s="6">
        <v>2.06</v>
      </c>
      <c r="AS448" s="6">
        <v>1.4</v>
      </c>
      <c r="AT448" s="6"/>
      <c r="AU448" s="6"/>
      <c r="AV448" s="6">
        <v>2.73</v>
      </c>
      <c r="AW448" s="6"/>
      <c r="AX448" s="6">
        <v>285</v>
      </c>
      <c r="AY448" s="6">
        <v>0.08</v>
      </c>
      <c r="AZ448" s="6">
        <v>0.51</v>
      </c>
      <c r="BA448" s="6">
        <v>0.26</v>
      </c>
      <c r="BB448" s="6">
        <f t="shared" si="68"/>
        <v>5755.0506564354655</v>
      </c>
      <c r="BC448" s="6"/>
      <c r="BD448" s="6">
        <v>0.27</v>
      </c>
      <c r="BE448" s="6">
        <v>0.11</v>
      </c>
      <c r="BF448" s="6">
        <v>212</v>
      </c>
      <c r="BG448" s="6"/>
      <c r="BH448" s="6">
        <v>20.5</v>
      </c>
      <c r="BI448" s="6">
        <v>1.71</v>
      </c>
      <c r="BJ448" s="6"/>
      <c r="BK448" s="6">
        <v>37.299999999999997</v>
      </c>
      <c r="BL448" s="6">
        <f t="shared" ref="BL448:BL479" si="72">BA448/AJ448</f>
        <v>4.1204437400950873E-2</v>
      </c>
      <c r="BM448" s="6">
        <f t="shared" ref="BM448:BM479" si="73">AC448/BI448/1.49</f>
        <v>1.3540562816437067</v>
      </c>
      <c r="BN448" s="6">
        <f t="shared" ref="BN448:BN479" si="74">AJ448/AV448/1.55</f>
        <v>1.4911969750679426</v>
      </c>
      <c r="BO448" s="6">
        <v>2.654718330598679</v>
      </c>
      <c r="BP448" s="6">
        <v>2.4528914879792074</v>
      </c>
      <c r="BQ448" s="6">
        <v>1.1907160319745373</v>
      </c>
      <c r="BR448" s="6">
        <v>10.618066561014263</v>
      </c>
      <c r="BS448" s="6">
        <v>0.26941362916006339</v>
      </c>
    </row>
    <row r="449" spans="1:71" x14ac:dyDescent="0.3">
      <c r="A449" s="1" t="s">
        <v>974</v>
      </c>
      <c r="B449" s="200" t="s">
        <v>563</v>
      </c>
      <c r="C449" s="1" t="s">
        <v>877</v>
      </c>
      <c r="D449" s="195" t="s">
        <v>876</v>
      </c>
      <c r="E449" s="195">
        <v>36.200000000000003</v>
      </c>
      <c r="F449" s="6">
        <v>46.38</v>
      </c>
      <c r="G449" s="6">
        <v>24.42</v>
      </c>
      <c r="I449" s="6"/>
      <c r="J449" s="6">
        <v>7.41</v>
      </c>
      <c r="K449" s="6">
        <v>0.14000000000000001</v>
      </c>
      <c r="L449" s="6">
        <v>2.36</v>
      </c>
      <c r="M449" s="6">
        <v>12.43</v>
      </c>
      <c r="N449" s="6">
        <v>2.97</v>
      </c>
      <c r="O449" s="6">
        <v>0.21</v>
      </c>
      <c r="P449" s="6">
        <v>0.66</v>
      </c>
      <c r="Q449" s="6">
        <v>0.19</v>
      </c>
      <c r="R449" s="6"/>
      <c r="S449" s="6" t="e">
        <f>F449+P449+G449+#REF!+K449+L449+M449+N449+O449+Q449+R449</f>
        <v>#REF!</v>
      </c>
      <c r="T449" s="6">
        <f t="shared" si="67"/>
        <v>3.1398305084745766</v>
      </c>
      <c r="U449" s="6">
        <v>88.8</v>
      </c>
      <c r="V449" s="6"/>
      <c r="W449" s="6"/>
      <c r="X449" s="6">
        <v>8.74</v>
      </c>
      <c r="Y449" s="6">
        <v>22.8</v>
      </c>
      <c r="Z449" s="6">
        <v>8.1999999999999993</v>
      </c>
      <c r="AA449" s="6">
        <v>0.121</v>
      </c>
      <c r="AB449" s="6">
        <v>148</v>
      </c>
      <c r="AC449" s="6">
        <v>0.52100000000000002</v>
      </c>
      <c r="AD449" s="6">
        <v>0.39500000000000002</v>
      </c>
      <c r="AE449" s="6">
        <v>0.57799999999999996</v>
      </c>
      <c r="AF449" s="6">
        <v>26.6</v>
      </c>
      <c r="AG449" s="6">
        <v>0.57899999999999996</v>
      </c>
      <c r="AH449" s="6">
        <v>0.29399999999999998</v>
      </c>
      <c r="AI449" s="6">
        <v>0.115</v>
      </c>
      <c r="AJ449" s="6">
        <v>4.7300000000000004</v>
      </c>
      <c r="AK449" s="6"/>
      <c r="AL449" s="6">
        <v>7.3999999999999996E-2</v>
      </c>
      <c r="AM449" s="6"/>
      <c r="AN449" s="6">
        <v>0.65800000000000003</v>
      </c>
      <c r="AO449" s="6">
        <v>3.63</v>
      </c>
      <c r="AP449" s="6">
        <v>8.5</v>
      </c>
      <c r="AQ449" s="6">
        <v>1.31</v>
      </c>
      <c r="AR449" s="6">
        <v>0.93600000000000005</v>
      </c>
      <c r="AS449" s="6">
        <v>2.3199999999999998</v>
      </c>
      <c r="AT449" s="6"/>
      <c r="AU449" s="6"/>
      <c r="AV449" s="6">
        <v>0.754</v>
      </c>
      <c r="AW449" s="6"/>
      <c r="AX449" s="6">
        <v>576</v>
      </c>
      <c r="AY449" s="6">
        <v>5.7000000000000002E-2</v>
      </c>
      <c r="AZ449" s="6">
        <v>0.13100000000000001</v>
      </c>
      <c r="BA449" s="6">
        <v>0.42699999999999999</v>
      </c>
      <c r="BB449" s="6">
        <f t="shared" si="68"/>
        <v>3956.597326299383</v>
      </c>
      <c r="BC449" s="6"/>
      <c r="BD449" s="6">
        <v>4.1000000000000002E-2</v>
      </c>
      <c r="BE449" s="6">
        <v>0.113</v>
      </c>
      <c r="BF449" s="6">
        <v>197</v>
      </c>
      <c r="BG449" s="6"/>
      <c r="BH449" s="6">
        <v>3.1</v>
      </c>
      <c r="BI449" s="6">
        <v>0.23699999999999999</v>
      </c>
      <c r="BJ449" s="6">
        <v>67.5</v>
      </c>
      <c r="BK449" s="6">
        <v>13.6</v>
      </c>
      <c r="BL449" s="6">
        <f t="shared" si="72"/>
        <v>9.027484143763212E-2</v>
      </c>
      <c r="BM449" s="6">
        <f t="shared" si="73"/>
        <v>1.4753773397898791</v>
      </c>
      <c r="BN449" s="6">
        <f t="shared" si="74"/>
        <v>4.0472319671429799</v>
      </c>
      <c r="BO449" s="6">
        <v>14.358133746167628</v>
      </c>
      <c r="BP449" s="6">
        <v>10.243788091889357</v>
      </c>
      <c r="BQ449" s="6">
        <v>2.6681146990319817</v>
      </c>
      <c r="BR449" s="6">
        <v>18.773784355179703</v>
      </c>
      <c r="BS449" s="6">
        <v>0.13911205073995772</v>
      </c>
    </row>
    <row r="450" spans="1:71" x14ac:dyDescent="0.3">
      <c r="A450" s="1" t="s">
        <v>975</v>
      </c>
      <c r="B450" s="200" t="s">
        <v>563</v>
      </c>
      <c r="C450" s="1" t="s">
        <v>877</v>
      </c>
      <c r="D450" s="195" t="s">
        <v>876</v>
      </c>
      <c r="E450" s="195">
        <v>36.200000000000003</v>
      </c>
      <c r="F450" s="6">
        <v>44.92</v>
      </c>
      <c r="G450" s="6">
        <v>20.69</v>
      </c>
      <c r="I450" s="6"/>
      <c r="J450" s="6">
        <v>11.65</v>
      </c>
      <c r="K450" s="6">
        <v>0.21</v>
      </c>
      <c r="L450" s="6">
        <v>4.9800000000000004</v>
      </c>
      <c r="M450" s="6">
        <v>12.11</v>
      </c>
      <c r="N450" s="6">
        <v>2.0499999999999998</v>
      </c>
      <c r="O450" s="6">
        <v>0.23</v>
      </c>
      <c r="P450" s="6">
        <v>1.1599999999999999</v>
      </c>
      <c r="Q450" s="6">
        <v>0.32</v>
      </c>
      <c r="R450" s="6"/>
      <c r="S450" s="6" t="e">
        <f>F450+P450+G450+#REF!+K450+L450+M450+N450+O450+Q450+R450</f>
        <v>#REF!</v>
      </c>
      <c r="T450" s="6">
        <f t="shared" si="67"/>
        <v>2.3393574297188753</v>
      </c>
      <c r="U450" s="6">
        <v>61.5</v>
      </c>
      <c r="V450" s="6"/>
      <c r="W450" s="6"/>
      <c r="X450" s="6">
        <v>17.100000000000001</v>
      </c>
      <c r="Y450" s="6">
        <v>30.4</v>
      </c>
      <c r="Z450" s="6">
        <v>14.3</v>
      </c>
      <c r="AA450" s="6">
        <v>9.6000000000000002E-2</v>
      </c>
      <c r="AB450" s="6">
        <v>70.900000000000006</v>
      </c>
      <c r="AC450" s="6">
        <v>3.42</v>
      </c>
      <c r="AD450" s="6">
        <v>2.2400000000000002</v>
      </c>
      <c r="AE450" s="6">
        <v>1.07</v>
      </c>
      <c r="AF450" s="6">
        <v>20.399999999999999</v>
      </c>
      <c r="AG450" s="6">
        <v>2.91</v>
      </c>
      <c r="AH450" s="6">
        <v>0.74399999999999999</v>
      </c>
      <c r="AI450" s="6">
        <v>0.66900000000000004</v>
      </c>
      <c r="AJ450" s="6">
        <v>7.36</v>
      </c>
      <c r="AK450" s="6"/>
      <c r="AL450" s="6">
        <v>0.29099999999999998</v>
      </c>
      <c r="AM450" s="6"/>
      <c r="AN450" s="6">
        <v>1.39</v>
      </c>
      <c r="AO450" s="6">
        <v>11.2</v>
      </c>
      <c r="AP450" s="6">
        <v>11</v>
      </c>
      <c r="AQ450" s="6">
        <v>0.95899999999999996</v>
      </c>
      <c r="AR450" s="6">
        <v>2.1800000000000002</v>
      </c>
      <c r="AS450" s="6">
        <v>2.61</v>
      </c>
      <c r="AT450" s="6"/>
      <c r="AU450" s="6"/>
      <c r="AV450" s="6">
        <v>3.07</v>
      </c>
      <c r="AW450" s="6"/>
      <c r="AX450" s="6">
        <v>397</v>
      </c>
      <c r="AY450" s="6">
        <v>5.0999999999999997E-2</v>
      </c>
      <c r="AZ450" s="6">
        <v>0.52300000000000002</v>
      </c>
      <c r="BA450" s="6">
        <v>0.51700000000000002</v>
      </c>
      <c r="BB450" s="6">
        <f t="shared" si="68"/>
        <v>6954.0195431928541</v>
      </c>
      <c r="BC450" s="6"/>
      <c r="BD450" s="6">
        <v>0.24099999999999999</v>
      </c>
      <c r="BE450" s="6">
        <v>0.16</v>
      </c>
      <c r="BF450" s="6">
        <v>314</v>
      </c>
      <c r="BG450" s="6"/>
      <c r="BH450" s="6">
        <v>21.6</v>
      </c>
      <c r="BI450" s="6">
        <v>2.0099999999999998</v>
      </c>
      <c r="BJ450" s="6">
        <v>78.599999999999994</v>
      </c>
      <c r="BK450" s="6">
        <v>23.8</v>
      </c>
      <c r="BL450" s="6">
        <f t="shared" si="72"/>
        <v>7.0244565217391308E-2</v>
      </c>
      <c r="BM450" s="6">
        <f t="shared" si="73"/>
        <v>1.1419413002103578</v>
      </c>
      <c r="BN450" s="6">
        <f t="shared" si="74"/>
        <v>1.5467058947147212</v>
      </c>
      <c r="BO450" s="6">
        <v>2.6343104620780995</v>
      </c>
      <c r="BP450" s="6">
        <v>2.3631840796019907</v>
      </c>
      <c r="BQ450" s="6">
        <v>1.091866916950762</v>
      </c>
      <c r="BR450" s="6">
        <v>8.3559782608695645</v>
      </c>
      <c r="BS450" s="6">
        <v>0.18885869565217389</v>
      </c>
    </row>
    <row r="451" spans="1:71" x14ac:dyDescent="0.3">
      <c r="A451" s="1" t="s">
        <v>974</v>
      </c>
      <c r="B451" s="200" t="s">
        <v>563</v>
      </c>
      <c r="C451" s="1" t="s">
        <v>877</v>
      </c>
      <c r="D451" s="195" t="s">
        <v>876</v>
      </c>
      <c r="E451" s="195">
        <v>36.200000000000003</v>
      </c>
      <c r="F451" s="6">
        <v>46.38</v>
      </c>
      <c r="G451" s="6">
        <v>24.42</v>
      </c>
      <c r="I451" s="6"/>
      <c r="J451" s="6">
        <v>7.41</v>
      </c>
      <c r="K451" s="6">
        <v>0.14000000000000001</v>
      </c>
      <c r="L451" s="6">
        <v>2.36</v>
      </c>
      <c r="M451" s="6">
        <v>12.43</v>
      </c>
      <c r="N451" s="6">
        <v>2.97</v>
      </c>
      <c r="O451" s="6">
        <v>0.21</v>
      </c>
      <c r="P451" s="6">
        <v>0.66</v>
      </c>
      <c r="Q451" s="6">
        <v>0.19</v>
      </c>
      <c r="R451" s="6"/>
      <c r="S451" s="6" t="e">
        <f>F451+P451+G451+#REF!+K451+L451+M451+N451+O451+Q451+R451</f>
        <v>#REF!</v>
      </c>
      <c r="T451" s="6">
        <f t="shared" si="67"/>
        <v>3.1398305084745766</v>
      </c>
      <c r="U451" s="6">
        <v>88.8</v>
      </c>
      <c r="V451" s="6"/>
      <c r="W451" s="6"/>
      <c r="X451" s="6">
        <v>8.74</v>
      </c>
      <c r="Y451" s="6">
        <v>22.8</v>
      </c>
      <c r="Z451" s="6">
        <v>8.1999999999999993</v>
      </c>
      <c r="AA451" s="6">
        <v>0.121</v>
      </c>
      <c r="AB451" s="6">
        <v>148</v>
      </c>
      <c r="AC451" s="6">
        <v>0.52100000000000002</v>
      </c>
      <c r="AD451" s="6">
        <v>0.39500000000000002</v>
      </c>
      <c r="AE451" s="6">
        <v>0.57799999999999996</v>
      </c>
      <c r="AF451" s="6">
        <v>26.6</v>
      </c>
      <c r="AG451" s="6">
        <v>0.57899999999999996</v>
      </c>
      <c r="AH451" s="6">
        <v>0.29399999999999998</v>
      </c>
      <c r="AI451" s="6">
        <v>0.115</v>
      </c>
      <c r="AJ451" s="6">
        <v>4.7300000000000004</v>
      </c>
      <c r="AK451" s="6"/>
      <c r="AL451" s="6">
        <v>7.3999999999999996E-2</v>
      </c>
      <c r="AM451" s="6"/>
      <c r="AN451" s="6">
        <v>0.65800000000000003</v>
      </c>
      <c r="AO451" s="6">
        <v>3.63</v>
      </c>
      <c r="AP451" s="6">
        <v>8.5</v>
      </c>
      <c r="AQ451" s="6">
        <v>1.31</v>
      </c>
      <c r="AR451" s="6">
        <v>0.93600000000000005</v>
      </c>
      <c r="AS451" s="6">
        <v>2.3199999999999998</v>
      </c>
      <c r="AT451" s="6"/>
      <c r="AU451" s="6"/>
      <c r="AV451" s="6">
        <v>0.754</v>
      </c>
      <c r="AW451" s="6"/>
      <c r="AX451" s="6">
        <v>576</v>
      </c>
      <c r="AY451" s="6">
        <v>5.7000000000000002E-2</v>
      </c>
      <c r="AZ451" s="6">
        <v>0.13100000000000001</v>
      </c>
      <c r="BA451" s="6">
        <v>0.42699999999999999</v>
      </c>
      <c r="BB451" s="6">
        <f t="shared" si="68"/>
        <v>3956.597326299383</v>
      </c>
      <c r="BC451" s="6"/>
      <c r="BD451" s="6">
        <v>4.1000000000000002E-2</v>
      </c>
      <c r="BE451" s="6">
        <v>0.113</v>
      </c>
      <c r="BF451" s="6">
        <v>197</v>
      </c>
      <c r="BG451" s="6"/>
      <c r="BH451" s="6">
        <v>3.1</v>
      </c>
      <c r="BI451" s="6">
        <v>0.23699999999999999</v>
      </c>
      <c r="BJ451" s="6">
        <v>67.5</v>
      </c>
      <c r="BK451" s="6">
        <v>13.6</v>
      </c>
      <c r="BL451" s="6">
        <f t="shared" si="72"/>
        <v>9.027484143763212E-2</v>
      </c>
      <c r="BM451" s="6">
        <f t="shared" si="73"/>
        <v>1.4753773397898791</v>
      </c>
      <c r="BN451" s="6">
        <f t="shared" si="74"/>
        <v>4.0472319671429799</v>
      </c>
      <c r="BO451" s="6">
        <v>14.358133746167628</v>
      </c>
      <c r="BP451" s="6">
        <v>10.243788091889357</v>
      </c>
      <c r="BQ451" s="6">
        <v>2.6681146990319817</v>
      </c>
      <c r="BR451" s="6">
        <v>18.773784355179703</v>
      </c>
      <c r="BS451" s="6">
        <v>0.13911205073995772</v>
      </c>
    </row>
    <row r="452" spans="1:71" x14ac:dyDescent="0.3">
      <c r="A452" s="1" t="s">
        <v>973</v>
      </c>
      <c r="B452" s="200" t="s">
        <v>848</v>
      </c>
      <c r="C452" s="1" t="s">
        <v>877</v>
      </c>
      <c r="D452" s="195" t="s">
        <v>876</v>
      </c>
      <c r="E452" s="195">
        <v>36.200000000000003</v>
      </c>
      <c r="F452" s="6">
        <v>62.44</v>
      </c>
      <c r="G452" s="6">
        <v>15.99</v>
      </c>
      <c r="I452" s="6"/>
      <c r="J452" s="6">
        <v>5.93</v>
      </c>
      <c r="K452" s="6">
        <v>0.12</v>
      </c>
      <c r="L452" s="6">
        <v>2.41</v>
      </c>
      <c r="M452" s="6">
        <v>6.59</v>
      </c>
      <c r="N452" s="6">
        <v>3.76</v>
      </c>
      <c r="O452" s="6">
        <v>0.21</v>
      </c>
      <c r="P452" s="6">
        <v>0.7</v>
      </c>
      <c r="Q452" s="6">
        <v>0.16</v>
      </c>
      <c r="R452" s="6"/>
      <c r="S452" s="6" t="e">
        <f>F452+P452+G452+#REF!+K452+L452+M452+N452+O452+Q452+R452</f>
        <v>#REF!</v>
      </c>
      <c r="T452" s="6">
        <f t="shared" si="67"/>
        <v>2.4605809128630702</v>
      </c>
      <c r="U452" s="6">
        <v>87.9</v>
      </c>
      <c r="V452" s="6"/>
      <c r="W452" s="6"/>
      <c r="X452" s="6">
        <v>17.2</v>
      </c>
      <c r="Y452" s="6">
        <v>11.3</v>
      </c>
      <c r="Z452" s="6">
        <v>6.8</v>
      </c>
      <c r="AA452" s="6">
        <v>4.1000000000000002E-2</v>
      </c>
      <c r="AB452" s="6">
        <v>15.9</v>
      </c>
      <c r="AC452" s="6">
        <v>3.18</v>
      </c>
      <c r="AD452" s="6">
        <v>1.89</v>
      </c>
      <c r="AE452" s="6">
        <v>1.0900000000000001</v>
      </c>
      <c r="AF452" s="6">
        <v>18.2</v>
      </c>
      <c r="AG452" s="6">
        <v>2.68</v>
      </c>
      <c r="AH452" s="6">
        <v>2.34</v>
      </c>
      <c r="AI452" s="6">
        <v>0.60499999999999998</v>
      </c>
      <c r="AJ452" s="6">
        <v>7.84</v>
      </c>
      <c r="AK452" s="6"/>
      <c r="AL452" s="6">
        <v>0.28299999999999997</v>
      </c>
      <c r="AM452" s="6"/>
      <c r="AN452" s="6">
        <v>1.71</v>
      </c>
      <c r="AO452" s="6">
        <v>11</v>
      </c>
      <c r="AP452" s="6">
        <v>8</v>
      </c>
      <c r="AQ452" s="6">
        <v>1.56</v>
      </c>
      <c r="AR452" s="6">
        <v>2.33</v>
      </c>
      <c r="AS452" s="6">
        <v>1.28</v>
      </c>
      <c r="AT452" s="6"/>
      <c r="AU452" s="6"/>
      <c r="AV452" s="6">
        <v>2.46</v>
      </c>
      <c r="AW452" s="6"/>
      <c r="AX452" s="6">
        <v>314</v>
      </c>
      <c r="AY452" s="6">
        <v>7.4999999999999997E-2</v>
      </c>
      <c r="AZ452" s="6">
        <v>0.45600000000000002</v>
      </c>
      <c r="BA452" s="6">
        <v>0.14799999999999999</v>
      </c>
      <c r="BB452" s="6">
        <f t="shared" si="68"/>
        <v>4196.3911036508598</v>
      </c>
      <c r="BC452" s="6"/>
      <c r="BD452" s="6">
        <v>0.22</v>
      </c>
      <c r="BE452" s="6">
        <v>0.11799999999999999</v>
      </c>
      <c r="BF452" s="6">
        <v>142</v>
      </c>
      <c r="BG452" s="6"/>
      <c r="BH452" s="6">
        <v>18.3</v>
      </c>
      <c r="BI452" s="6">
        <v>1.48</v>
      </c>
      <c r="BJ452" s="6">
        <v>58.7</v>
      </c>
      <c r="BK452" s="6">
        <v>94</v>
      </c>
      <c r="BL452" s="6">
        <f t="shared" si="72"/>
        <v>1.8877551020408164E-2</v>
      </c>
      <c r="BM452" s="6">
        <f t="shared" si="73"/>
        <v>1.4420460729185562</v>
      </c>
      <c r="BN452" s="6">
        <f t="shared" si="74"/>
        <v>2.0561237870443221</v>
      </c>
      <c r="BO452" s="6">
        <v>3.8110052498541709</v>
      </c>
      <c r="BP452" s="6">
        <v>3.228228228228228</v>
      </c>
      <c r="BQ452" s="6">
        <v>1.2947715831117936</v>
      </c>
      <c r="BR452" s="6">
        <v>11.211734693877553</v>
      </c>
      <c r="BS452" s="6">
        <v>0.21811224489795919</v>
      </c>
    </row>
    <row r="453" spans="1:71" x14ac:dyDescent="0.3">
      <c r="A453" s="1" t="s">
        <v>972</v>
      </c>
      <c r="B453" s="200" t="s">
        <v>924</v>
      </c>
      <c r="C453" s="1" t="s">
        <v>877</v>
      </c>
      <c r="D453" s="195" t="s">
        <v>876</v>
      </c>
      <c r="E453" s="195">
        <v>36.200000000000003</v>
      </c>
      <c r="F453" s="6">
        <v>53.41</v>
      </c>
      <c r="G453" s="6">
        <v>18.350000000000001</v>
      </c>
      <c r="I453" s="6"/>
      <c r="J453" s="6">
        <v>8.9600000000000009</v>
      </c>
      <c r="K453" s="6">
        <v>0.27</v>
      </c>
      <c r="L453" s="6">
        <v>3.75</v>
      </c>
      <c r="M453" s="6">
        <v>8.1999999999999993</v>
      </c>
      <c r="N453" s="6">
        <v>2.9</v>
      </c>
      <c r="O453" s="6">
        <v>0.16</v>
      </c>
      <c r="P453" s="6">
        <v>1.1100000000000001</v>
      </c>
      <c r="Q453" s="6">
        <v>0.31</v>
      </c>
      <c r="R453" s="6"/>
      <c r="S453" s="6" t="e">
        <f>F453+P453+G453+#REF!+K453+L453+M453+N453+O453+Q453+R453</f>
        <v>#REF!</v>
      </c>
      <c r="T453" s="6">
        <f t="shared" si="67"/>
        <v>2.3893333333333335</v>
      </c>
      <c r="U453" s="6">
        <v>45.4</v>
      </c>
      <c r="V453" s="6"/>
      <c r="W453" s="6"/>
      <c r="X453" s="6">
        <v>18.7</v>
      </c>
      <c r="Y453" s="6"/>
      <c r="Z453" s="6">
        <v>18</v>
      </c>
      <c r="AA453" s="6">
        <v>0.05</v>
      </c>
      <c r="AB453" s="6"/>
      <c r="AC453" s="6">
        <v>5.45</v>
      </c>
      <c r="AD453" s="6">
        <v>3.77</v>
      </c>
      <c r="AE453" s="6">
        <v>1.41</v>
      </c>
      <c r="AF453" s="6"/>
      <c r="AG453" s="6">
        <v>4.3899999999999997</v>
      </c>
      <c r="AH453" s="6"/>
      <c r="AI453" s="6">
        <v>1.22</v>
      </c>
      <c r="AJ453" s="6">
        <v>7.48</v>
      </c>
      <c r="AK453" s="6"/>
      <c r="AL453" s="6">
        <v>0.65</v>
      </c>
      <c r="AM453" s="6"/>
      <c r="AN453" s="6">
        <v>2.0099999999999998</v>
      </c>
      <c r="AO453" s="6">
        <v>13</v>
      </c>
      <c r="AP453" s="6">
        <v>7</v>
      </c>
      <c r="AQ453" s="6">
        <v>1.1299999999999999</v>
      </c>
      <c r="AR453" s="6">
        <v>2.59</v>
      </c>
      <c r="AS453" s="6">
        <v>0.91</v>
      </c>
      <c r="AT453" s="6"/>
      <c r="AU453" s="6"/>
      <c r="AV453" s="6">
        <v>3.41</v>
      </c>
      <c r="AW453" s="6"/>
      <c r="AX453" s="6">
        <v>300</v>
      </c>
      <c r="AY453" s="6">
        <v>0.08</v>
      </c>
      <c r="AZ453" s="6">
        <v>0.73</v>
      </c>
      <c r="BA453" s="6">
        <v>7.0000000000000007E-2</v>
      </c>
      <c r="BB453" s="6">
        <f t="shared" si="68"/>
        <v>6654.2773215035077</v>
      </c>
      <c r="BC453" s="6"/>
      <c r="BD453" s="6">
        <v>0.57999999999999996</v>
      </c>
      <c r="BE453" s="6">
        <v>0.04</v>
      </c>
      <c r="BF453" s="6">
        <v>208</v>
      </c>
      <c r="BG453" s="6"/>
      <c r="BH453" s="6">
        <v>36.299999999999997</v>
      </c>
      <c r="BI453" s="6">
        <v>3.83</v>
      </c>
      <c r="BJ453" s="6"/>
      <c r="BK453" s="6">
        <v>73.2</v>
      </c>
      <c r="BL453" s="6">
        <f t="shared" si="72"/>
        <v>9.3582887700534769E-3</v>
      </c>
      <c r="BM453" s="6">
        <f t="shared" si="73"/>
        <v>0.95501778611106247</v>
      </c>
      <c r="BN453" s="6">
        <f t="shared" si="74"/>
        <v>1.4151925078043703</v>
      </c>
      <c r="BO453" s="6">
        <v>1.4050378496158689</v>
      </c>
      <c r="BP453" s="6">
        <v>1.356251813170873</v>
      </c>
      <c r="BQ453" s="6">
        <v>1.1115046268126518</v>
      </c>
      <c r="BR453" s="6">
        <v>6.0695187165775399</v>
      </c>
      <c r="BS453" s="6">
        <v>0.26871657754010692</v>
      </c>
    </row>
    <row r="454" spans="1:71" x14ac:dyDescent="0.3">
      <c r="A454" s="1" t="s">
        <v>971</v>
      </c>
      <c r="B454" s="200" t="s">
        <v>924</v>
      </c>
      <c r="C454" s="1" t="s">
        <v>877</v>
      </c>
      <c r="D454" s="195" t="s">
        <v>876</v>
      </c>
      <c r="E454" s="195">
        <v>36.299999999999997</v>
      </c>
      <c r="F454" s="6">
        <v>53.5</v>
      </c>
      <c r="G454" s="6">
        <v>17.36</v>
      </c>
      <c r="I454" s="6"/>
      <c r="J454" s="6">
        <v>8.91</v>
      </c>
      <c r="K454" s="6">
        <v>0.2</v>
      </c>
      <c r="L454" s="6">
        <v>4.6399999999999997</v>
      </c>
      <c r="M454" s="6">
        <v>9.15</v>
      </c>
      <c r="N454" s="6">
        <v>2.63</v>
      </c>
      <c r="O454" s="6">
        <v>0.53</v>
      </c>
      <c r="P454" s="6">
        <v>0.85</v>
      </c>
      <c r="Q454" s="6">
        <v>0.14000000000000001</v>
      </c>
      <c r="R454" s="6"/>
      <c r="S454" s="6" t="e">
        <f>F454+P454+G454+#REF!+K454+L454+M454+N454+O454+Q454+R454</f>
        <v>#REF!</v>
      </c>
      <c r="T454" s="6">
        <f t="shared" si="67"/>
        <v>1.9202586206896552</v>
      </c>
      <c r="U454" s="6">
        <v>129</v>
      </c>
      <c r="V454" s="6"/>
      <c r="W454" s="6"/>
      <c r="X454" s="6">
        <v>16.5</v>
      </c>
      <c r="Y454" s="6">
        <v>29.7</v>
      </c>
      <c r="Z454" s="6">
        <v>27.6</v>
      </c>
      <c r="AA454" s="6">
        <v>0.109</v>
      </c>
      <c r="AB454" s="6">
        <v>35.9</v>
      </c>
      <c r="AC454" s="6">
        <v>3.61</v>
      </c>
      <c r="AD454" s="6">
        <v>2.21</v>
      </c>
      <c r="AE454" s="6">
        <v>0.96899999999999997</v>
      </c>
      <c r="AF454" s="6">
        <v>17.8</v>
      </c>
      <c r="AG454" s="6">
        <v>3.3</v>
      </c>
      <c r="AH454" s="6">
        <v>1.79</v>
      </c>
      <c r="AI454" s="6">
        <v>0.73099999999999998</v>
      </c>
      <c r="AJ454" s="6">
        <v>7.5</v>
      </c>
      <c r="AK454" s="6"/>
      <c r="AL454" s="6">
        <v>0.34499999999999997</v>
      </c>
      <c r="AM454" s="6"/>
      <c r="AN454" s="6">
        <v>1.4</v>
      </c>
      <c r="AO454" s="6">
        <v>10.1</v>
      </c>
      <c r="AP454" s="6">
        <v>14.4</v>
      </c>
      <c r="AQ454" s="6">
        <v>2.19</v>
      </c>
      <c r="AR454" s="6">
        <v>2.2599999999999998</v>
      </c>
      <c r="AS454" s="6">
        <v>4.17</v>
      </c>
      <c r="AT454" s="6"/>
      <c r="AU454" s="6"/>
      <c r="AV454" s="6">
        <v>2.9</v>
      </c>
      <c r="AW454" s="6"/>
      <c r="AX454" s="6">
        <v>275</v>
      </c>
      <c r="AY454" s="6">
        <v>7.8E-2</v>
      </c>
      <c r="AZ454" s="6">
        <v>0.61899999999999999</v>
      </c>
      <c r="BA454" s="6">
        <v>0.495</v>
      </c>
      <c r="BB454" s="6">
        <f t="shared" si="68"/>
        <v>5095.617768718902</v>
      </c>
      <c r="BC454" s="6"/>
      <c r="BD454" s="6">
        <v>0.26200000000000001</v>
      </c>
      <c r="BE454" s="6">
        <v>0.13100000000000001</v>
      </c>
      <c r="BF454" s="6">
        <v>235</v>
      </c>
      <c r="BG454" s="6"/>
      <c r="BH454" s="6">
        <v>23.2</v>
      </c>
      <c r="BI454" s="6">
        <v>2.25</v>
      </c>
      <c r="BJ454" s="6">
        <v>63.2</v>
      </c>
      <c r="BK454" s="6">
        <v>61.7</v>
      </c>
      <c r="BL454" s="6">
        <f t="shared" si="72"/>
        <v>6.6000000000000003E-2</v>
      </c>
      <c r="BM454" s="6">
        <f t="shared" si="73"/>
        <v>1.0768083519761371</v>
      </c>
      <c r="BN454" s="6">
        <f t="shared" si="74"/>
        <v>1.6685205784204671</v>
      </c>
      <c r="BO454" s="6">
        <v>2.3980815347721824</v>
      </c>
      <c r="BP454" s="6">
        <v>2.0370370370370368</v>
      </c>
      <c r="BQ454" s="6">
        <v>0.95536520505308498</v>
      </c>
      <c r="BR454" s="6">
        <v>17.2</v>
      </c>
      <c r="BS454" s="6">
        <v>0.18666666666666665</v>
      </c>
    </row>
    <row r="455" spans="1:71" x14ac:dyDescent="0.3">
      <c r="A455" s="1" t="s">
        <v>970</v>
      </c>
      <c r="B455" s="200" t="s">
        <v>563</v>
      </c>
      <c r="C455" s="1" t="s">
        <v>877</v>
      </c>
      <c r="D455" s="195" t="s">
        <v>876</v>
      </c>
      <c r="E455" s="195">
        <v>36.299999999999997</v>
      </c>
      <c r="F455" s="6">
        <v>41.83</v>
      </c>
      <c r="G455" s="6">
        <v>20.58</v>
      </c>
      <c r="I455" s="6"/>
      <c r="J455" s="6">
        <v>12.95</v>
      </c>
      <c r="K455" s="6">
        <v>0.18</v>
      </c>
      <c r="L455" s="6">
        <v>6.03</v>
      </c>
      <c r="M455" s="6">
        <v>12.26</v>
      </c>
      <c r="N455" s="6">
        <v>1.08</v>
      </c>
      <c r="O455" s="6">
        <v>0.13</v>
      </c>
      <c r="P455" s="6">
        <v>1.07</v>
      </c>
      <c r="Q455" s="6">
        <v>0.27</v>
      </c>
      <c r="R455" s="6"/>
      <c r="S455" s="6" t="e">
        <f>F455+P455+G455+#REF!+K455+L455+M455+N455+O455+Q455+R455</f>
        <v>#REF!</v>
      </c>
      <c r="T455" s="6">
        <f t="shared" si="67"/>
        <v>2.1475953565505801</v>
      </c>
      <c r="U455" s="6">
        <v>30.1</v>
      </c>
      <c r="V455" s="6"/>
      <c r="W455" s="6"/>
      <c r="X455" s="6">
        <v>13</v>
      </c>
      <c r="Y455" s="6"/>
      <c r="Z455" s="6">
        <v>13</v>
      </c>
      <c r="AA455" s="6">
        <v>0.11</v>
      </c>
      <c r="AB455" s="6"/>
      <c r="AC455" s="6">
        <v>2.87</v>
      </c>
      <c r="AD455" s="6">
        <v>1.68</v>
      </c>
      <c r="AE455" s="6">
        <v>0.85</v>
      </c>
      <c r="AF455" s="6"/>
      <c r="AG455" s="6">
        <v>2.67</v>
      </c>
      <c r="AH455" s="6"/>
      <c r="AI455" s="6">
        <v>0.59</v>
      </c>
      <c r="AJ455" s="6">
        <v>4.92</v>
      </c>
      <c r="AK455" s="6"/>
      <c r="AL455" s="6">
        <v>0.25</v>
      </c>
      <c r="AM455" s="6"/>
      <c r="AN455" s="6">
        <v>0.87</v>
      </c>
      <c r="AO455" s="6">
        <v>9.1199999999999992</v>
      </c>
      <c r="AP455" s="6">
        <v>7</v>
      </c>
      <c r="AQ455" s="6">
        <v>0.78</v>
      </c>
      <c r="AR455" s="6">
        <v>1.83</v>
      </c>
      <c r="AS455" s="6">
        <v>0.94</v>
      </c>
      <c r="AT455" s="6"/>
      <c r="AU455" s="6"/>
      <c r="AV455" s="6">
        <v>2.27</v>
      </c>
      <c r="AW455" s="6"/>
      <c r="AX455" s="6">
        <v>350</v>
      </c>
      <c r="AY455" s="6">
        <v>0.04</v>
      </c>
      <c r="AZ455" s="6">
        <v>0.42</v>
      </c>
      <c r="BA455" s="6">
        <v>0.16</v>
      </c>
      <c r="BB455" s="6">
        <f t="shared" si="68"/>
        <v>6414.4835441520299</v>
      </c>
      <c r="BC455" s="6"/>
      <c r="BD455" s="6">
        <v>0.25</v>
      </c>
      <c r="BE455" s="6">
        <v>7.0000000000000007E-2</v>
      </c>
      <c r="BF455" s="6">
        <v>445</v>
      </c>
      <c r="BG455" s="6"/>
      <c r="BH455" s="6">
        <v>17.600000000000001</v>
      </c>
      <c r="BI455" s="6">
        <v>1.54</v>
      </c>
      <c r="BJ455" s="6"/>
      <c r="BK455" s="6">
        <v>21.8</v>
      </c>
      <c r="BL455" s="6">
        <f t="shared" si="72"/>
        <v>3.2520325203252036E-2</v>
      </c>
      <c r="BM455" s="6">
        <f t="shared" si="73"/>
        <v>1.2507626601586335</v>
      </c>
      <c r="BN455" s="6">
        <f t="shared" si="74"/>
        <v>1.3983231490692056</v>
      </c>
      <c r="BO455" s="6">
        <v>2.298421003456975</v>
      </c>
      <c r="BP455" s="6">
        <v>2.3448773448773448</v>
      </c>
      <c r="BQ455" s="6">
        <v>1.0530572397786104</v>
      </c>
      <c r="BR455" s="6">
        <v>6.1178861788617889</v>
      </c>
      <c r="BS455" s="6">
        <v>0.17682926829268292</v>
      </c>
    </row>
    <row r="456" spans="1:71" x14ac:dyDescent="0.3">
      <c r="A456" s="1" t="s">
        <v>969</v>
      </c>
      <c r="B456" s="200" t="s">
        <v>924</v>
      </c>
      <c r="C456" s="1" t="s">
        <v>877</v>
      </c>
      <c r="D456" s="195" t="s">
        <v>876</v>
      </c>
      <c r="E456" s="195">
        <v>36.4</v>
      </c>
      <c r="F456" s="6">
        <v>52.54</v>
      </c>
      <c r="G456" s="6">
        <v>16.97</v>
      </c>
      <c r="I456" s="6"/>
      <c r="J456" s="6">
        <v>8.86</v>
      </c>
      <c r="K456" s="6">
        <v>0.15</v>
      </c>
      <c r="L456" s="6">
        <v>3.29</v>
      </c>
      <c r="M456" s="6">
        <v>12.94</v>
      </c>
      <c r="N456" s="6">
        <v>0.4</v>
      </c>
      <c r="O456" s="6"/>
      <c r="P456" s="6">
        <v>0.75</v>
      </c>
      <c r="Q456" s="6">
        <v>0.16</v>
      </c>
      <c r="R456" s="6"/>
      <c r="S456" s="6" t="e">
        <f>F456+P456+G456+#REF!+K456+L456+M456+N456+O456+Q456+R456</f>
        <v>#REF!</v>
      </c>
      <c r="T456" s="6">
        <f t="shared" si="67"/>
        <v>2.6930091185410334</v>
      </c>
      <c r="U456" s="6">
        <v>9.81</v>
      </c>
      <c r="V456" s="6"/>
      <c r="W456" s="6"/>
      <c r="X456" s="6">
        <v>14.2</v>
      </c>
      <c r="Y456" s="6"/>
      <c r="Z456" s="6">
        <v>196</v>
      </c>
      <c r="AA456" s="6">
        <v>0.01</v>
      </c>
      <c r="AB456" s="6"/>
      <c r="AC456" s="6">
        <v>2.8</v>
      </c>
      <c r="AD456" s="6">
        <v>1.66</v>
      </c>
      <c r="AE456" s="6">
        <v>0.89</v>
      </c>
      <c r="AF456" s="6"/>
      <c r="AG456" s="6">
        <v>2.5299999999999998</v>
      </c>
      <c r="AH456" s="6"/>
      <c r="AI456" s="6">
        <v>0.56999999999999995</v>
      </c>
      <c r="AJ456" s="6">
        <v>6.16</v>
      </c>
      <c r="AK456" s="6"/>
      <c r="AL456" s="6">
        <v>0.25</v>
      </c>
      <c r="AM456" s="6"/>
      <c r="AN456" s="6">
        <v>1.41</v>
      </c>
      <c r="AO456" s="6">
        <v>8.66</v>
      </c>
      <c r="AP456" s="6">
        <v>17</v>
      </c>
      <c r="AQ456" s="6">
        <v>3.11</v>
      </c>
      <c r="AR456" s="6">
        <v>1.85</v>
      </c>
      <c r="AS456" s="6">
        <v>0.02</v>
      </c>
      <c r="AT456" s="6"/>
      <c r="AU456" s="6"/>
      <c r="AV456" s="6">
        <v>2.13</v>
      </c>
      <c r="AW456" s="6"/>
      <c r="AX456" s="6">
        <v>667</v>
      </c>
      <c r="AY456" s="6">
        <v>0.08</v>
      </c>
      <c r="AZ456" s="6">
        <v>0.41</v>
      </c>
      <c r="BA456" s="6">
        <v>7.0000000000000007E-2</v>
      </c>
      <c r="BB456" s="6">
        <f t="shared" si="68"/>
        <v>4496.1333253402072</v>
      </c>
      <c r="BC456" s="6"/>
      <c r="BD456" s="6">
        <v>0.24</v>
      </c>
      <c r="BE456" s="6">
        <v>0.03</v>
      </c>
      <c r="BF456" s="6">
        <v>227</v>
      </c>
      <c r="BG456" s="6"/>
      <c r="BH456" s="6">
        <v>12.3</v>
      </c>
      <c r="BI456" s="6">
        <v>1.6</v>
      </c>
      <c r="BJ456" s="6"/>
      <c r="BK456" s="6">
        <v>39.1</v>
      </c>
      <c r="BL456" s="6">
        <f t="shared" si="72"/>
        <v>1.1363636363636364E-2</v>
      </c>
      <c r="BM456" s="6">
        <f t="shared" si="73"/>
        <v>1.1744966442953018</v>
      </c>
      <c r="BN456" s="6">
        <f t="shared" si="74"/>
        <v>1.8658185673178858</v>
      </c>
      <c r="BO456" s="6">
        <v>2.7697841726618706</v>
      </c>
      <c r="BP456" s="6">
        <v>2.4652777777777772</v>
      </c>
      <c r="BQ456" s="6">
        <v>1.1693420198294964</v>
      </c>
      <c r="BR456" s="6">
        <v>1.5925324675324675</v>
      </c>
      <c r="BS456" s="6">
        <v>0.22889610389610388</v>
      </c>
    </row>
    <row r="457" spans="1:71" x14ac:dyDescent="0.3">
      <c r="A457" s="1" t="s">
        <v>968</v>
      </c>
      <c r="B457" s="200" t="s">
        <v>924</v>
      </c>
      <c r="C457" s="1" t="s">
        <v>877</v>
      </c>
      <c r="D457" s="195" t="s">
        <v>876</v>
      </c>
      <c r="E457" s="195">
        <v>36.4</v>
      </c>
      <c r="F457" s="6">
        <v>57.74</v>
      </c>
      <c r="G457" s="6">
        <v>16.64</v>
      </c>
      <c r="I457" s="6"/>
      <c r="J457" s="6">
        <v>6.78</v>
      </c>
      <c r="K457" s="6">
        <v>0.15</v>
      </c>
      <c r="L457" s="6">
        <v>4.46</v>
      </c>
      <c r="M457" s="6">
        <v>9.06</v>
      </c>
      <c r="N457" s="6">
        <v>2.6</v>
      </c>
      <c r="O457" s="6">
        <v>0.19</v>
      </c>
      <c r="P457" s="6">
        <v>0.7</v>
      </c>
      <c r="Q457" s="6">
        <v>0.15</v>
      </c>
      <c r="R457" s="6"/>
      <c r="S457" s="6" t="e">
        <f>F457+P457+G457+#REF!+K457+L457+M457+N457+O457+Q457+R457</f>
        <v>#REF!</v>
      </c>
      <c r="T457" s="6">
        <f t="shared" si="67"/>
        <v>1.5201793721973096</v>
      </c>
      <c r="U457" s="6">
        <v>56.3</v>
      </c>
      <c r="V457" s="6"/>
      <c r="W457" s="6"/>
      <c r="X457" s="6">
        <v>15.8</v>
      </c>
      <c r="Y457" s="6"/>
      <c r="Z457" s="6">
        <v>43</v>
      </c>
      <c r="AA457" s="6">
        <v>0.01</v>
      </c>
      <c r="AB457" s="6"/>
      <c r="AC457" s="6">
        <v>4.09</v>
      </c>
      <c r="AD457" s="6">
        <v>2.4700000000000002</v>
      </c>
      <c r="AE457" s="6">
        <v>1.02</v>
      </c>
      <c r="AF457" s="6"/>
      <c r="AG457" s="6">
        <v>3.55</v>
      </c>
      <c r="AH457" s="6"/>
      <c r="AI457" s="6">
        <v>0.84</v>
      </c>
      <c r="AJ457" s="6">
        <v>6</v>
      </c>
      <c r="AK457" s="6"/>
      <c r="AL457" s="6">
        <v>0.37</v>
      </c>
      <c r="AM457" s="6"/>
      <c r="AN457" s="6">
        <v>1.57</v>
      </c>
      <c r="AO457" s="6">
        <v>10.7</v>
      </c>
      <c r="AP457" s="6">
        <v>35</v>
      </c>
      <c r="AQ457" s="6">
        <v>0.96</v>
      </c>
      <c r="AR457" s="6">
        <v>2.1800000000000002</v>
      </c>
      <c r="AS457" s="6">
        <v>0.24</v>
      </c>
      <c r="AT457" s="6"/>
      <c r="AU457" s="6"/>
      <c r="AV457" s="6">
        <v>2.92</v>
      </c>
      <c r="AW457" s="6"/>
      <c r="AX457" s="6">
        <v>243</v>
      </c>
      <c r="AY457" s="6">
        <v>0.09</v>
      </c>
      <c r="AZ457" s="6">
        <v>0.6</v>
      </c>
      <c r="BA457" s="6">
        <v>0.06</v>
      </c>
      <c r="BB457" s="6">
        <f t="shared" si="68"/>
        <v>4196.3911036508598</v>
      </c>
      <c r="BC457" s="6"/>
      <c r="BD457" s="6">
        <v>0.37</v>
      </c>
      <c r="BE457" s="6">
        <v>0.03</v>
      </c>
      <c r="BF457" s="6">
        <v>222</v>
      </c>
      <c r="BG457" s="6"/>
      <c r="BH457" s="6">
        <v>24.3</v>
      </c>
      <c r="BI457" s="6">
        <v>2.33</v>
      </c>
      <c r="BJ457" s="6"/>
      <c r="BK457" s="6">
        <v>87.2</v>
      </c>
      <c r="BL457" s="6">
        <f t="shared" si="72"/>
        <v>0.01</v>
      </c>
      <c r="BM457" s="6">
        <f t="shared" si="73"/>
        <v>1.1780971858167468</v>
      </c>
      <c r="BN457" s="6">
        <f t="shared" si="74"/>
        <v>1.3256738842244808</v>
      </c>
      <c r="BO457" s="6">
        <v>1.8525951770772224</v>
      </c>
      <c r="BP457" s="6">
        <v>1.8836432999523129</v>
      </c>
      <c r="BQ457" s="6">
        <v>0.96626484981322025</v>
      </c>
      <c r="BR457" s="6">
        <v>9.3833333333333329</v>
      </c>
      <c r="BS457" s="6">
        <v>0.26166666666666666</v>
      </c>
    </row>
    <row r="458" spans="1:71" x14ac:dyDescent="0.3">
      <c r="A458" s="1" t="s">
        <v>967</v>
      </c>
      <c r="B458" s="200" t="s">
        <v>563</v>
      </c>
      <c r="C458" s="1" t="s">
        <v>877</v>
      </c>
      <c r="D458" s="195" t="s">
        <v>876</v>
      </c>
      <c r="E458" s="195">
        <v>36.5</v>
      </c>
      <c r="F458" s="6">
        <v>48.36</v>
      </c>
      <c r="G458" s="6">
        <v>18.510000000000002</v>
      </c>
      <c r="I458" s="6"/>
      <c r="J458" s="6">
        <v>11.01</v>
      </c>
      <c r="K458" s="6">
        <v>0.24</v>
      </c>
      <c r="L458" s="6">
        <v>5.34</v>
      </c>
      <c r="M458" s="6">
        <v>10.1</v>
      </c>
      <c r="N458" s="6">
        <v>2.6</v>
      </c>
      <c r="O458" s="6">
        <v>0.2</v>
      </c>
      <c r="P458" s="6">
        <v>1.0900000000000001</v>
      </c>
      <c r="Q458" s="6">
        <v>0.2</v>
      </c>
      <c r="R458" s="6"/>
      <c r="S458" s="6" t="e">
        <f>F458+P458+G458+#REF!+K458+L458+M458+N458+O458+Q458+R458</f>
        <v>#REF!</v>
      </c>
      <c r="T458" s="6">
        <f t="shared" si="67"/>
        <v>2.0617977528089888</v>
      </c>
      <c r="U458" s="6">
        <v>63</v>
      </c>
      <c r="V458" s="6"/>
      <c r="W458" s="6"/>
      <c r="X458" s="6">
        <v>18.3</v>
      </c>
      <c r="Y458" s="6"/>
      <c r="Z458" s="6">
        <v>30</v>
      </c>
      <c r="AA458" s="6">
        <v>4.0000000000000001E-3</v>
      </c>
      <c r="AB458" s="6"/>
      <c r="AC458" s="6">
        <v>3.84</v>
      </c>
      <c r="AD458" s="6">
        <v>2.2999999999999998</v>
      </c>
      <c r="AE458" s="6">
        <v>1.18</v>
      </c>
      <c r="AF458" s="6"/>
      <c r="AG458" s="6">
        <v>3.54</v>
      </c>
      <c r="AH458" s="6"/>
      <c r="AI458" s="6">
        <v>0.8</v>
      </c>
      <c r="AJ458" s="6">
        <v>7.34</v>
      </c>
      <c r="AK458" s="6"/>
      <c r="AL458" s="6">
        <v>0.36</v>
      </c>
      <c r="AM458" s="6"/>
      <c r="AN458" s="6">
        <v>1.76</v>
      </c>
      <c r="AO458" s="6">
        <v>11.5</v>
      </c>
      <c r="AP458" s="6">
        <v>12</v>
      </c>
      <c r="AQ458" s="6">
        <v>1.6</v>
      </c>
      <c r="AR458" s="6">
        <v>2.41</v>
      </c>
      <c r="AS458" s="6">
        <v>0.23</v>
      </c>
      <c r="AT458" s="6"/>
      <c r="AU458" s="6"/>
      <c r="AV458" s="6">
        <v>2.98</v>
      </c>
      <c r="AW458" s="6"/>
      <c r="AX458" s="6">
        <v>329</v>
      </c>
      <c r="AY458" s="6">
        <v>0.09</v>
      </c>
      <c r="AZ458" s="6">
        <v>0.56999999999999995</v>
      </c>
      <c r="BA458" s="6">
        <v>0.12</v>
      </c>
      <c r="BB458" s="6">
        <f t="shared" si="68"/>
        <v>6534.3804328277693</v>
      </c>
      <c r="BC458" s="6"/>
      <c r="BD458" s="6">
        <v>0.34</v>
      </c>
      <c r="BE458" s="6">
        <v>0.04</v>
      </c>
      <c r="BF458" s="6">
        <v>359</v>
      </c>
      <c r="BG458" s="6"/>
      <c r="BH458" s="6">
        <v>21.7</v>
      </c>
      <c r="BI458" s="6">
        <v>2.17</v>
      </c>
      <c r="BJ458" s="6"/>
      <c r="BK458" s="6">
        <v>54.6</v>
      </c>
      <c r="BL458" s="6">
        <f t="shared" si="72"/>
        <v>1.6348773841961851E-2</v>
      </c>
      <c r="BM458" s="6">
        <f t="shared" si="73"/>
        <v>1.1876411097021617</v>
      </c>
      <c r="BN458" s="6">
        <f t="shared" si="74"/>
        <v>1.5890885473046112</v>
      </c>
      <c r="BO458" s="6">
        <v>2.4334449491098371</v>
      </c>
      <c r="BP458" s="6">
        <v>2.3425499231950844</v>
      </c>
      <c r="BQ458" s="6">
        <v>1.1080869905114363</v>
      </c>
      <c r="BR458" s="6">
        <v>8.5831062670299723</v>
      </c>
      <c r="BS458" s="6">
        <v>0.23978201634877386</v>
      </c>
    </row>
    <row r="459" spans="1:71" x14ac:dyDescent="0.3">
      <c r="A459" s="1" t="s">
        <v>966</v>
      </c>
      <c r="B459" s="200" t="s">
        <v>563</v>
      </c>
      <c r="C459" s="1" t="s">
        <v>877</v>
      </c>
      <c r="D459" s="195" t="s">
        <v>876</v>
      </c>
      <c r="E459" s="195">
        <v>36.5</v>
      </c>
      <c r="F459" s="6">
        <v>45.76</v>
      </c>
      <c r="G459" s="6">
        <v>19.329999999999998</v>
      </c>
      <c r="I459" s="6"/>
      <c r="J459" s="6">
        <v>11.42</v>
      </c>
      <c r="K459" s="6">
        <v>0.23</v>
      </c>
      <c r="L459" s="6">
        <v>5.64</v>
      </c>
      <c r="M459" s="6">
        <v>10.97</v>
      </c>
      <c r="N459" s="6">
        <v>2.5</v>
      </c>
      <c r="O459" s="6">
        <v>0.33</v>
      </c>
      <c r="P459" s="6">
        <v>1</v>
      </c>
      <c r="Q459" s="6">
        <v>0.21</v>
      </c>
      <c r="R459" s="6"/>
      <c r="S459" s="6" t="e">
        <f>F459+P459+G459+#REF!+K459+L459+M459+N459+O459+Q459+R459</f>
        <v>#REF!</v>
      </c>
      <c r="T459" s="6">
        <f t="shared" si="67"/>
        <v>2.0248226950354611</v>
      </c>
      <c r="U459" s="6">
        <v>81.2</v>
      </c>
      <c r="V459" s="6"/>
      <c r="W459" s="6"/>
      <c r="X459" s="6">
        <v>21.1</v>
      </c>
      <c r="Y459" s="6"/>
      <c r="Z459" s="6">
        <v>14</v>
      </c>
      <c r="AA459" s="6">
        <v>0.01</v>
      </c>
      <c r="AB459" s="6"/>
      <c r="AC459" s="6">
        <v>4.07</v>
      </c>
      <c r="AD459" s="6">
        <v>2.4300000000000002</v>
      </c>
      <c r="AE459" s="6">
        <v>1.38</v>
      </c>
      <c r="AF459" s="6"/>
      <c r="AG459" s="6">
        <v>3.77</v>
      </c>
      <c r="AH459" s="6"/>
      <c r="AI459" s="6">
        <v>0.85</v>
      </c>
      <c r="AJ459" s="6">
        <v>8.2200000000000006</v>
      </c>
      <c r="AK459" s="6"/>
      <c r="AL459" s="6">
        <v>0.38</v>
      </c>
      <c r="AM459" s="6"/>
      <c r="AN459" s="6">
        <v>1.54</v>
      </c>
      <c r="AO459" s="6">
        <v>13.2</v>
      </c>
      <c r="AP459" s="6">
        <v>13</v>
      </c>
      <c r="AQ459" s="6">
        <v>1.91</v>
      </c>
      <c r="AR459" s="6">
        <v>2.8</v>
      </c>
      <c r="AS459" s="6">
        <v>0.57999999999999996</v>
      </c>
      <c r="AT459" s="6"/>
      <c r="AU459" s="6"/>
      <c r="AV459" s="6">
        <v>3.3</v>
      </c>
      <c r="AW459" s="6"/>
      <c r="AX459" s="6">
        <v>327</v>
      </c>
      <c r="AY459" s="6">
        <v>7.0000000000000007E-2</v>
      </c>
      <c r="AZ459" s="6">
        <v>0.61</v>
      </c>
      <c r="BA459" s="6">
        <v>0.25</v>
      </c>
      <c r="BB459" s="6">
        <f t="shared" si="68"/>
        <v>5994.8444337869432</v>
      </c>
      <c r="BC459" s="6"/>
      <c r="BD459" s="6">
        <v>0.36</v>
      </c>
      <c r="BE459" s="6">
        <v>0.08</v>
      </c>
      <c r="BF459" s="6">
        <v>357</v>
      </c>
      <c r="BG459" s="6"/>
      <c r="BH459" s="6">
        <v>22.5</v>
      </c>
      <c r="BI459" s="6">
        <v>2.29</v>
      </c>
      <c r="BJ459" s="6"/>
      <c r="BK459" s="6">
        <v>44.4</v>
      </c>
      <c r="BL459" s="6">
        <f t="shared" si="72"/>
        <v>3.0413625304136251E-2</v>
      </c>
      <c r="BM459" s="6">
        <f t="shared" si="73"/>
        <v>1.1928138096773249</v>
      </c>
      <c r="BN459" s="6">
        <f t="shared" si="74"/>
        <v>1.6070381231671556</v>
      </c>
      <c r="BO459" s="6">
        <v>2.582388237881311</v>
      </c>
      <c r="BP459" s="6">
        <v>2.559437166424066</v>
      </c>
      <c r="BQ459" s="6">
        <v>1.193309376628507</v>
      </c>
      <c r="BR459" s="6">
        <v>9.8783454987834549</v>
      </c>
      <c r="BS459" s="6">
        <v>0.18734793187347931</v>
      </c>
    </row>
    <row r="460" spans="1:71" x14ac:dyDescent="0.3">
      <c r="A460" s="1" t="s">
        <v>965</v>
      </c>
      <c r="B460" s="200" t="s">
        <v>563</v>
      </c>
      <c r="C460" s="1" t="s">
        <v>877</v>
      </c>
      <c r="D460" s="195" t="s">
        <v>876</v>
      </c>
      <c r="E460" s="195">
        <v>36.5</v>
      </c>
      <c r="F460" s="6">
        <v>50.78</v>
      </c>
      <c r="G460" s="6">
        <v>18.12</v>
      </c>
      <c r="I460" s="6"/>
      <c r="J460" s="6">
        <v>10.31</v>
      </c>
      <c r="K460" s="6">
        <v>0.21</v>
      </c>
      <c r="L460" s="6">
        <v>4.93</v>
      </c>
      <c r="M460" s="6">
        <v>9.8000000000000007</v>
      </c>
      <c r="N460" s="6">
        <v>2.59</v>
      </c>
      <c r="O460" s="6">
        <v>0.28999999999999998</v>
      </c>
      <c r="P460" s="6">
        <v>1.04</v>
      </c>
      <c r="Q460" s="6">
        <v>0.19</v>
      </c>
      <c r="R460" s="6"/>
      <c r="S460" s="6" t="e">
        <f>F460+P460+G460+#REF!+K460+L460+M460+N460+O460+Q460+R460</f>
        <v>#REF!</v>
      </c>
      <c r="T460" s="6">
        <f t="shared" si="67"/>
        <v>2.0912778904665315</v>
      </c>
      <c r="U460" s="6">
        <v>86.9</v>
      </c>
      <c r="V460" s="6"/>
      <c r="W460" s="6"/>
      <c r="X460" s="6">
        <v>24.1</v>
      </c>
      <c r="Y460" s="6"/>
      <c r="Z460" s="6">
        <v>40</v>
      </c>
      <c r="AA460" s="6">
        <v>0.01</v>
      </c>
      <c r="AB460" s="6"/>
      <c r="AC460" s="6">
        <v>5.56</v>
      </c>
      <c r="AD460" s="6">
        <v>3.31</v>
      </c>
      <c r="AE460" s="6">
        <v>1.35</v>
      </c>
      <c r="AF460" s="6"/>
      <c r="AG460" s="6">
        <v>4.95</v>
      </c>
      <c r="AH460" s="6"/>
      <c r="AI460" s="6">
        <v>1.1499999999999999</v>
      </c>
      <c r="AJ460" s="6">
        <v>9.3800000000000008</v>
      </c>
      <c r="AK460" s="6"/>
      <c r="AL460" s="6">
        <v>0.52</v>
      </c>
      <c r="AM460" s="6"/>
      <c r="AN460" s="6">
        <v>2.2799999999999998</v>
      </c>
      <c r="AO460" s="6">
        <v>16.3</v>
      </c>
      <c r="AP460" s="6">
        <v>9</v>
      </c>
      <c r="AQ460" s="6">
        <v>2.0299999999999998</v>
      </c>
      <c r="AR460" s="6">
        <v>3.37</v>
      </c>
      <c r="AS460" s="6">
        <v>0.65</v>
      </c>
      <c r="AT460" s="6"/>
      <c r="AU460" s="6"/>
      <c r="AV460" s="6">
        <v>4.1500000000000004</v>
      </c>
      <c r="AW460" s="6"/>
      <c r="AX460" s="6">
        <v>291</v>
      </c>
      <c r="AY460" s="6">
        <v>0.12</v>
      </c>
      <c r="AZ460" s="6">
        <v>0.81</v>
      </c>
      <c r="BA460" s="6">
        <v>0.06</v>
      </c>
      <c r="BB460" s="6">
        <f t="shared" si="68"/>
        <v>6234.638211138421</v>
      </c>
      <c r="BC460" s="6"/>
      <c r="BD460" s="6">
        <v>0.48</v>
      </c>
      <c r="BE460" s="6">
        <v>0.03</v>
      </c>
      <c r="BF460" s="6">
        <v>276</v>
      </c>
      <c r="BG460" s="6"/>
      <c r="BH460" s="6">
        <v>24.8</v>
      </c>
      <c r="BI460" s="6">
        <v>3.23</v>
      </c>
      <c r="BJ460" s="6"/>
      <c r="BK460" s="6">
        <v>68.2</v>
      </c>
      <c r="BL460" s="6">
        <f t="shared" si="72"/>
        <v>6.396588486140724E-3</v>
      </c>
      <c r="BM460" s="6">
        <f t="shared" si="73"/>
        <v>1.1552766638269578</v>
      </c>
      <c r="BN460" s="6">
        <f t="shared" si="74"/>
        <v>1.4582199766809172</v>
      </c>
      <c r="BO460" s="6">
        <v>2.0892264516560131</v>
      </c>
      <c r="BP460" s="6">
        <v>2.0725834193326453</v>
      </c>
      <c r="BQ460" s="6">
        <v>0.90846611364896046</v>
      </c>
      <c r="BR460" s="6">
        <v>9.2643923240938157</v>
      </c>
      <c r="BS460" s="6">
        <v>0.24307036247334751</v>
      </c>
    </row>
    <row r="461" spans="1:71" x14ac:dyDescent="0.3">
      <c r="A461" s="1" t="s">
        <v>964</v>
      </c>
      <c r="B461" s="200" t="s">
        <v>924</v>
      </c>
      <c r="C461" s="1" t="s">
        <v>877</v>
      </c>
      <c r="D461" s="195" t="s">
        <v>876</v>
      </c>
      <c r="E461" s="195">
        <v>36.5</v>
      </c>
      <c r="F461" s="6">
        <v>53.08</v>
      </c>
      <c r="G461" s="6">
        <v>17.440000000000001</v>
      </c>
      <c r="I461" s="6"/>
      <c r="J461" s="6">
        <v>9.2100000000000009</v>
      </c>
      <c r="K461" s="6">
        <v>0.19</v>
      </c>
      <c r="L461" s="6">
        <v>4.37</v>
      </c>
      <c r="M461" s="6">
        <v>9.15</v>
      </c>
      <c r="N461" s="6">
        <v>2.54</v>
      </c>
      <c r="O461" s="6">
        <v>0.28000000000000003</v>
      </c>
      <c r="P461" s="6">
        <v>0.92</v>
      </c>
      <c r="Q461" s="6">
        <v>0.17</v>
      </c>
      <c r="R461" s="6"/>
      <c r="S461" s="6" t="e">
        <f>F461+P461+G461+#REF!+K461+L461+M461+N461+O461+Q461+R461</f>
        <v>#REF!</v>
      </c>
      <c r="T461" s="6">
        <f t="shared" si="67"/>
        <v>2.1075514874141876</v>
      </c>
      <c r="U461" s="6">
        <v>88.5</v>
      </c>
      <c r="V461" s="6"/>
      <c r="W461" s="6"/>
      <c r="X461" s="6">
        <v>23.6</v>
      </c>
      <c r="Y461" s="6"/>
      <c r="Z461" s="6">
        <v>28</v>
      </c>
      <c r="AA461" s="6">
        <v>0.01</v>
      </c>
      <c r="AB461" s="6"/>
      <c r="AC461" s="6">
        <v>4.76</v>
      </c>
      <c r="AD461" s="6">
        <v>2.85</v>
      </c>
      <c r="AE461" s="6">
        <v>1.23</v>
      </c>
      <c r="AF461" s="6"/>
      <c r="AG461" s="6">
        <v>4.33</v>
      </c>
      <c r="AH461" s="6"/>
      <c r="AI461" s="6">
        <v>0.99</v>
      </c>
      <c r="AJ461" s="6">
        <v>9.26</v>
      </c>
      <c r="AK461" s="6"/>
      <c r="AL461" s="6">
        <v>0.43</v>
      </c>
      <c r="AM461" s="6"/>
      <c r="AN461" s="6">
        <v>1.97</v>
      </c>
      <c r="AO461" s="6">
        <v>14.7</v>
      </c>
      <c r="AP461" s="6">
        <v>11</v>
      </c>
      <c r="AQ461" s="6">
        <v>2.0299999999999998</v>
      </c>
      <c r="AR461" s="6">
        <v>3.09</v>
      </c>
      <c r="AS461" s="6">
        <v>0.68</v>
      </c>
      <c r="AT461" s="6"/>
      <c r="AU461" s="6"/>
      <c r="AV461" s="6">
        <v>3.72</v>
      </c>
      <c r="AW461" s="6"/>
      <c r="AX461" s="6">
        <v>306</v>
      </c>
      <c r="AY461" s="6">
        <v>0.12</v>
      </c>
      <c r="AZ461" s="6">
        <v>0.7</v>
      </c>
      <c r="BA461" s="6">
        <v>0.09</v>
      </c>
      <c r="BB461" s="6">
        <f t="shared" si="68"/>
        <v>5515.2568790839887</v>
      </c>
      <c r="BC461" s="6"/>
      <c r="BD461" s="6">
        <v>0.42</v>
      </c>
      <c r="BE461" s="6">
        <v>0.03</v>
      </c>
      <c r="BF461" s="6">
        <v>305</v>
      </c>
      <c r="BG461" s="6"/>
      <c r="BH461" s="6">
        <v>26.8</v>
      </c>
      <c r="BI461" s="6">
        <v>2.7</v>
      </c>
      <c r="BJ461" s="6"/>
      <c r="BK461" s="6">
        <v>75.900000000000006</v>
      </c>
      <c r="BL461" s="6">
        <f t="shared" si="72"/>
        <v>9.7192224622030237E-3</v>
      </c>
      <c r="BM461" s="6">
        <f t="shared" si="73"/>
        <v>1.1831966194382302</v>
      </c>
      <c r="BN461" s="6">
        <f t="shared" si="74"/>
        <v>1.6059660076309399</v>
      </c>
      <c r="BO461" s="6">
        <v>2.4673594457767116</v>
      </c>
      <c r="BP461" s="6">
        <v>2.42798353909465</v>
      </c>
      <c r="BQ461" s="6">
        <v>0.93474102761018119</v>
      </c>
      <c r="BR461" s="6">
        <v>9.5572354211663075</v>
      </c>
      <c r="BS461" s="6">
        <v>0.21274298056155508</v>
      </c>
    </row>
    <row r="462" spans="1:71" x14ac:dyDescent="0.3">
      <c r="A462" s="1" t="s">
        <v>963</v>
      </c>
      <c r="B462" s="200" t="s">
        <v>563</v>
      </c>
      <c r="C462" s="1" t="s">
        <v>877</v>
      </c>
      <c r="D462" s="195" t="s">
        <v>876</v>
      </c>
      <c r="E462" s="195">
        <v>36.700000000000003</v>
      </c>
      <c r="F462" s="6">
        <v>48.6</v>
      </c>
      <c r="G462" s="6">
        <v>22.16</v>
      </c>
      <c r="I462" s="6"/>
      <c r="J462" s="6">
        <v>6.37</v>
      </c>
      <c r="K462" s="6">
        <v>0.08</v>
      </c>
      <c r="L462" s="6">
        <v>3.06</v>
      </c>
      <c r="M462" s="6">
        <v>10.25</v>
      </c>
      <c r="N462" s="6">
        <v>4.0199999999999996</v>
      </c>
      <c r="O462" s="6">
        <v>0.15</v>
      </c>
      <c r="P462" s="6">
        <v>1.1299999999999999</v>
      </c>
      <c r="Q462" s="6">
        <v>0.26</v>
      </c>
      <c r="R462" s="6"/>
      <c r="S462" s="6" t="e">
        <f>F462+P462+G462+#REF!+K462+L462+M462+N462+O462+Q462+R462</f>
        <v>#REF!</v>
      </c>
      <c r="T462" s="6">
        <f t="shared" si="67"/>
        <v>2.0816993464052289</v>
      </c>
      <c r="U462" s="6">
        <v>89.4</v>
      </c>
      <c r="V462" s="6"/>
      <c r="W462" s="6"/>
      <c r="X462" s="6">
        <v>8.75</v>
      </c>
      <c r="Y462" s="6"/>
      <c r="Z462" s="6">
        <v>34</v>
      </c>
      <c r="AA462" s="6">
        <v>7.0000000000000007E-2</v>
      </c>
      <c r="AB462" s="6"/>
      <c r="AC462" s="6">
        <v>3.14</v>
      </c>
      <c r="AD462" s="6">
        <v>1.62</v>
      </c>
      <c r="AE462" s="6">
        <v>0.94</v>
      </c>
      <c r="AF462" s="6"/>
      <c r="AG462" s="6">
        <v>3.01</v>
      </c>
      <c r="AH462" s="6"/>
      <c r="AI462" s="6">
        <v>0.62</v>
      </c>
      <c r="AJ462" s="6">
        <v>3.21</v>
      </c>
      <c r="AK462" s="6"/>
      <c r="AL462" s="6">
        <v>0.19</v>
      </c>
      <c r="AM462" s="6"/>
      <c r="AN462" s="6">
        <v>0.86</v>
      </c>
      <c r="AO462" s="6">
        <v>7.55</v>
      </c>
      <c r="AP462" s="6">
        <v>10</v>
      </c>
      <c r="AQ462" s="6">
        <v>1.88</v>
      </c>
      <c r="AR462" s="6">
        <v>1.34</v>
      </c>
      <c r="AS462" s="6">
        <v>0.87</v>
      </c>
      <c r="AT462" s="6"/>
      <c r="AU462" s="6"/>
      <c r="AV462" s="6">
        <v>2.2200000000000002</v>
      </c>
      <c r="AW462" s="6"/>
      <c r="AX462" s="6">
        <v>560</v>
      </c>
      <c r="AY462" s="6">
        <v>0.03</v>
      </c>
      <c r="AZ462" s="6">
        <v>0.48</v>
      </c>
      <c r="BA462" s="6">
        <v>0.12</v>
      </c>
      <c r="BB462" s="6">
        <f t="shared" si="68"/>
        <v>6774.1742101792461</v>
      </c>
      <c r="BC462" s="6"/>
      <c r="BD462" s="6">
        <v>0.22</v>
      </c>
      <c r="BE462" s="6">
        <v>0.05</v>
      </c>
      <c r="BF462" s="6">
        <v>232</v>
      </c>
      <c r="BG462" s="6"/>
      <c r="BH462" s="6">
        <v>14.5</v>
      </c>
      <c r="BI462" s="6">
        <v>1.27</v>
      </c>
      <c r="BJ462" s="6"/>
      <c r="BK462" s="6">
        <v>25.5</v>
      </c>
      <c r="BL462" s="6">
        <f t="shared" si="72"/>
        <v>3.7383177570093455E-2</v>
      </c>
      <c r="BM462" s="6">
        <f t="shared" si="73"/>
        <v>1.6593563388469059</v>
      </c>
      <c r="BN462" s="6">
        <f t="shared" si="74"/>
        <v>0.93286835222319087</v>
      </c>
      <c r="BO462" s="6">
        <v>1.8183878094374895</v>
      </c>
      <c r="BP462" s="6">
        <v>1.9138232720909887</v>
      </c>
      <c r="BQ462" s="6">
        <v>1.1090975103172342</v>
      </c>
      <c r="BR462" s="6">
        <v>27.850467289719628</v>
      </c>
      <c r="BS462" s="6">
        <v>0.26791277258566976</v>
      </c>
    </row>
    <row r="463" spans="1:71" x14ac:dyDescent="0.3">
      <c r="A463" s="1" t="s">
        <v>962</v>
      </c>
      <c r="B463" s="200" t="s">
        <v>563</v>
      </c>
      <c r="C463" s="1" t="s">
        <v>877</v>
      </c>
      <c r="D463" s="195" t="s">
        <v>876</v>
      </c>
      <c r="E463" s="195">
        <v>36.700000000000003</v>
      </c>
      <c r="F463" s="6">
        <v>46.76</v>
      </c>
      <c r="G463" s="6">
        <v>18.45</v>
      </c>
      <c r="I463" s="6"/>
      <c r="J463" s="6">
        <v>9.2899999999999991</v>
      </c>
      <c r="K463" s="6">
        <v>0.13</v>
      </c>
      <c r="L463" s="6">
        <v>6.41</v>
      </c>
      <c r="M463" s="6">
        <v>10.34</v>
      </c>
      <c r="N463" s="6">
        <v>2.96</v>
      </c>
      <c r="O463" s="6">
        <v>0.15</v>
      </c>
      <c r="P463" s="6">
        <v>1.03</v>
      </c>
      <c r="Q463" s="6">
        <v>0.15</v>
      </c>
      <c r="R463" s="6"/>
      <c r="S463" s="6" t="e">
        <f>F463+P463+G463+#REF!+K463+L463+M463+N463+O463+Q463+R463</f>
        <v>#REF!</v>
      </c>
      <c r="T463" s="6">
        <f t="shared" si="67"/>
        <v>1.4492979719188765</v>
      </c>
      <c r="U463" s="6">
        <v>50.3</v>
      </c>
      <c r="V463" s="6"/>
      <c r="W463" s="6"/>
      <c r="X463" s="6">
        <v>7.23</v>
      </c>
      <c r="Y463" s="6"/>
      <c r="Z463" s="6">
        <v>85</v>
      </c>
      <c r="AA463" s="6">
        <v>0.05</v>
      </c>
      <c r="AB463" s="6"/>
      <c r="AC463" s="6">
        <v>3.62</v>
      </c>
      <c r="AD463" s="6">
        <v>2</v>
      </c>
      <c r="AE463" s="6">
        <v>0.95</v>
      </c>
      <c r="AF463" s="6"/>
      <c r="AG463" s="6">
        <v>3.25</v>
      </c>
      <c r="AH463" s="6"/>
      <c r="AI463" s="6">
        <v>0.73</v>
      </c>
      <c r="AJ463" s="6">
        <v>2.4</v>
      </c>
      <c r="AK463" s="6"/>
      <c r="AL463" s="6">
        <v>0.24</v>
      </c>
      <c r="AM463" s="6"/>
      <c r="AN463" s="6">
        <v>0.84</v>
      </c>
      <c r="AO463" s="6">
        <v>6.96</v>
      </c>
      <c r="AP463" s="6">
        <v>32</v>
      </c>
      <c r="AQ463" s="6">
        <v>1.23</v>
      </c>
      <c r="AR463" s="6">
        <v>1.2</v>
      </c>
      <c r="AS463" s="6">
        <v>0.6</v>
      </c>
      <c r="AT463" s="6"/>
      <c r="AU463" s="6"/>
      <c r="AV463" s="6">
        <v>2.35</v>
      </c>
      <c r="AW463" s="6"/>
      <c r="AX463" s="6">
        <v>427</v>
      </c>
      <c r="AY463" s="6">
        <v>0.03</v>
      </c>
      <c r="AZ463" s="6">
        <v>0.53</v>
      </c>
      <c r="BA463" s="6">
        <v>0.06</v>
      </c>
      <c r="BB463" s="6">
        <f t="shared" si="68"/>
        <v>6174.6897668005522</v>
      </c>
      <c r="BC463" s="6"/>
      <c r="BD463" s="6">
        <v>0.27</v>
      </c>
      <c r="BE463" s="6">
        <v>0.04</v>
      </c>
      <c r="BF463" s="6">
        <v>313</v>
      </c>
      <c r="BG463" s="6"/>
      <c r="BH463" s="6">
        <v>19.7</v>
      </c>
      <c r="BI463" s="6">
        <v>1.58</v>
      </c>
      <c r="BJ463" s="6"/>
      <c r="BK463" s="6">
        <v>28.8</v>
      </c>
      <c r="BL463" s="6">
        <f t="shared" si="72"/>
        <v>2.5000000000000001E-2</v>
      </c>
      <c r="BM463" s="6">
        <f t="shared" si="73"/>
        <v>1.5376773426216972</v>
      </c>
      <c r="BN463" s="6">
        <f t="shared" si="74"/>
        <v>0.65888812628689075</v>
      </c>
      <c r="BO463" s="6">
        <v>1.0927966487569438</v>
      </c>
      <c r="BP463" s="6">
        <v>1.2710970464135023</v>
      </c>
      <c r="BQ463" s="6">
        <v>1.0484545421070797</v>
      </c>
      <c r="BR463" s="6">
        <v>20.958333333333332</v>
      </c>
      <c r="BS463" s="6">
        <v>0.35</v>
      </c>
    </row>
    <row r="464" spans="1:71" x14ac:dyDescent="0.3">
      <c r="A464" s="1" t="s">
        <v>961</v>
      </c>
      <c r="B464" s="200" t="s">
        <v>563</v>
      </c>
      <c r="C464" s="1" t="s">
        <v>877</v>
      </c>
      <c r="D464" s="195" t="s">
        <v>876</v>
      </c>
      <c r="E464" s="195">
        <v>36.700000000000003</v>
      </c>
      <c r="F464" s="6">
        <v>45.33</v>
      </c>
      <c r="G464" s="6">
        <v>18.829999999999998</v>
      </c>
      <c r="I464" s="6"/>
      <c r="J464" s="6">
        <v>11.04</v>
      </c>
      <c r="K464" s="6">
        <v>0.15</v>
      </c>
      <c r="L464" s="6">
        <v>5.22</v>
      </c>
      <c r="M464" s="6">
        <v>10.48</v>
      </c>
      <c r="N464" s="6">
        <v>2.88</v>
      </c>
      <c r="O464" s="6">
        <v>0.18</v>
      </c>
      <c r="P464" s="6">
        <v>1.63</v>
      </c>
      <c r="Q464" s="6">
        <v>0.41</v>
      </c>
      <c r="R464" s="6"/>
      <c r="S464" s="6" t="e">
        <f>F464+P464+G464+#REF!+K464+L464+M464+N464+O464+Q464+R464</f>
        <v>#REF!</v>
      </c>
      <c r="T464" s="6">
        <f t="shared" si="67"/>
        <v>2.1149425287356323</v>
      </c>
      <c r="U464" s="6">
        <v>60</v>
      </c>
      <c r="V464" s="6"/>
      <c r="W464" s="6"/>
      <c r="X464" s="6">
        <v>15.7</v>
      </c>
      <c r="Y464" s="6"/>
      <c r="Z464" s="6">
        <v>35</v>
      </c>
      <c r="AA464" s="6">
        <v>7.0000000000000007E-2</v>
      </c>
      <c r="AB464" s="6"/>
      <c r="AC464" s="6">
        <v>5.78</v>
      </c>
      <c r="AD464" s="6">
        <v>3.3</v>
      </c>
      <c r="AE464" s="6">
        <v>1.32</v>
      </c>
      <c r="AF464" s="6"/>
      <c r="AG464" s="6">
        <v>5.41</v>
      </c>
      <c r="AH464" s="6"/>
      <c r="AI464" s="6">
        <v>1.18</v>
      </c>
      <c r="AJ464" s="6">
        <v>5.2</v>
      </c>
      <c r="AK464" s="6"/>
      <c r="AL464" s="6">
        <v>0.45</v>
      </c>
      <c r="AM464" s="6"/>
      <c r="AN464" s="6">
        <v>1.65</v>
      </c>
      <c r="AO464" s="6">
        <v>14.1</v>
      </c>
      <c r="AP464" s="6">
        <v>18</v>
      </c>
      <c r="AQ464" s="6">
        <v>1.1399999999999999</v>
      </c>
      <c r="AR464" s="6">
        <v>2.52</v>
      </c>
      <c r="AS464" s="6">
        <v>0.71</v>
      </c>
      <c r="AT464" s="6"/>
      <c r="AU464" s="6"/>
      <c r="AV464" s="6">
        <v>4.2300000000000004</v>
      </c>
      <c r="AW464" s="6"/>
      <c r="AX464" s="6">
        <v>375</v>
      </c>
      <c r="AY464" s="6">
        <v>0.08</v>
      </c>
      <c r="AZ464" s="6">
        <v>0.86</v>
      </c>
      <c r="BA464" s="6">
        <v>0.22</v>
      </c>
      <c r="BB464" s="6">
        <f t="shared" si="68"/>
        <v>9771.5964270727181</v>
      </c>
      <c r="BC464" s="6"/>
      <c r="BD464" s="6">
        <v>0.46</v>
      </c>
      <c r="BE464" s="6">
        <v>0.08</v>
      </c>
      <c r="BF464" s="6">
        <v>304</v>
      </c>
      <c r="BG464" s="6"/>
      <c r="BH464" s="6">
        <v>23.5</v>
      </c>
      <c r="BI464" s="6">
        <v>2.86</v>
      </c>
      <c r="BJ464" s="6"/>
      <c r="BK464" s="6">
        <v>31.5</v>
      </c>
      <c r="BL464" s="6">
        <f t="shared" si="72"/>
        <v>4.2307692307692303E-2</v>
      </c>
      <c r="BM464" s="6">
        <f t="shared" si="73"/>
        <v>1.3563617590463231</v>
      </c>
      <c r="BN464" s="6">
        <f t="shared" si="74"/>
        <v>0.7931060779379242</v>
      </c>
      <c r="BO464" s="6">
        <v>1.3080444735120995</v>
      </c>
      <c r="BP464" s="6">
        <v>1.5248640248640246</v>
      </c>
      <c r="BQ464" s="6">
        <v>0.84160193780959325</v>
      </c>
      <c r="BR464" s="6">
        <v>11.538461538461538</v>
      </c>
      <c r="BS464" s="6">
        <v>0.31730769230769229</v>
      </c>
    </row>
    <row r="465" spans="1:71" x14ac:dyDescent="0.3">
      <c r="A465" s="1" t="s">
        <v>960</v>
      </c>
      <c r="B465" s="200" t="s">
        <v>563</v>
      </c>
      <c r="C465" s="1" t="s">
        <v>877</v>
      </c>
      <c r="D465" s="195" t="s">
        <v>876</v>
      </c>
      <c r="E465" s="195">
        <v>36.700000000000003</v>
      </c>
      <c r="F465" s="6">
        <v>44.05</v>
      </c>
      <c r="G465" s="6">
        <v>10.56</v>
      </c>
      <c r="I465" s="6"/>
      <c r="J465" s="6">
        <v>14.65</v>
      </c>
      <c r="K465" s="6">
        <v>0.24</v>
      </c>
      <c r="L465" s="6">
        <v>12.3</v>
      </c>
      <c r="M465" s="6">
        <v>10.24</v>
      </c>
      <c r="N465" s="6">
        <v>1.23</v>
      </c>
      <c r="O465" s="6">
        <v>0.15</v>
      </c>
      <c r="P465" s="6">
        <v>1.31</v>
      </c>
      <c r="Q465" s="6">
        <v>0.09</v>
      </c>
      <c r="R465" s="6"/>
      <c r="S465" s="6" t="e">
        <f>F465+P465+G465+#REF!+K465+L465+M465+N465+O465+Q465+R465</f>
        <v>#REF!</v>
      </c>
      <c r="T465" s="6">
        <f t="shared" si="67"/>
        <v>1.1910569105691056</v>
      </c>
      <c r="U465" s="6">
        <v>21.5</v>
      </c>
      <c r="V465" s="6"/>
      <c r="W465" s="6"/>
      <c r="X465" s="6">
        <v>6.51</v>
      </c>
      <c r="Y465" s="6"/>
      <c r="Z465" s="6">
        <v>150</v>
      </c>
      <c r="AA465" s="6">
        <v>0.03</v>
      </c>
      <c r="AB465" s="6"/>
      <c r="AC465" s="6">
        <v>5.93</v>
      </c>
      <c r="AD465" s="6">
        <v>3.46</v>
      </c>
      <c r="AE465" s="6">
        <v>0.98</v>
      </c>
      <c r="AF465" s="6"/>
      <c r="AG465" s="6">
        <v>4.99</v>
      </c>
      <c r="AH465" s="6"/>
      <c r="AI465" s="6">
        <v>1.24</v>
      </c>
      <c r="AJ465" s="6">
        <v>1.37</v>
      </c>
      <c r="AK465" s="6"/>
      <c r="AL465" s="6">
        <v>0.47</v>
      </c>
      <c r="AM465" s="6"/>
      <c r="AN465" s="6">
        <v>1.27</v>
      </c>
      <c r="AO465" s="6">
        <v>9</v>
      </c>
      <c r="AP465" s="6">
        <v>76</v>
      </c>
      <c r="AQ465" s="6">
        <v>5.29</v>
      </c>
      <c r="AR465" s="6">
        <v>1.37</v>
      </c>
      <c r="AS465" s="6">
        <v>0.63</v>
      </c>
      <c r="AT465" s="6"/>
      <c r="AU465" s="6"/>
      <c r="AV465" s="6">
        <v>3.45</v>
      </c>
      <c r="AW465" s="6"/>
      <c r="AX465" s="6">
        <v>34</v>
      </c>
      <c r="AY465" s="6">
        <v>0.06</v>
      </c>
      <c r="AZ465" s="6">
        <v>0.85</v>
      </c>
      <c r="BA465" s="6">
        <v>0.01</v>
      </c>
      <c r="BB465" s="6">
        <f t="shared" si="68"/>
        <v>7853.2462082608963</v>
      </c>
      <c r="BC465" s="6"/>
      <c r="BD465" s="6">
        <v>0.5</v>
      </c>
      <c r="BE465" s="6">
        <v>0.03</v>
      </c>
      <c r="BF465" s="6">
        <v>418</v>
      </c>
      <c r="BG465" s="6"/>
      <c r="BH465" s="6">
        <v>33.700000000000003</v>
      </c>
      <c r="BI465" s="6">
        <v>3.02</v>
      </c>
      <c r="BJ465" s="6"/>
      <c r="BK465" s="6">
        <v>45.4</v>
      </c>
      <c r="BL465" s="6">
        <f t="shared" si="72"/>
        <v>7.2992700729927005E-3</v>
      </c>
      <c r="BM465" s="6">
        <f t="shared" si="73"/>
        <v>1.3178363482821458</v>
      </c>
      <c r="BN465" s="6">
        <f t="shared" si="74"/>
        <v>0.25619448340345957</v>
      </c>
      <c r="BO465" s="6">
        <v>0.32636142741435997</v>
      </c>
      <c r="BP465" s="6">
        <v>0.59878587196467992</v>
      </c>
      <c r="BQ465" s="6">
        <v>0.72039031777995743</v>
      </c>
      <c r="BR465" s="6">
        <v>15.693430656934305</v>
      </c>
      <c r="BS465" s="6">
        <v>0.92700729927007297</v>
      </c>
    </row>
    <row r="466" spans="1:71" x14ac:dyDescent="0.3">
      <c r="A466" s="1" t="s">
        <v>959</v>
      </c>
      <c r="B466" s="200" t="s">
        <v>924</v>
      </c>
      <c r="C466" s="1" t="s">
        <v>877</v>
      </c>
      <c r="D466" s="195" t="s">
        <v>876</v>
      </c>
      <c r="E466" s="195">
        <v>37.200000000000003</v>
      </c>
      <c r="F466" s="6">
        <v>52.54</v>
      </c>
      <c r="G466" s="6">
        <v>17.239999999999998</v>
      </c>
      <c r="I466" s="6"/>
      <c r="J466" s="6">
        <v>9.3000000000000007</v>
      </c>
      <c r="K466" s="6">
        <v>0.19</v>
      </c>
      <c r="L466" s="6">
        <v>4.97</v>
      </c>
      <c r="M466" s="6">
        <v>9.66</v>
      </c>
      <c r="N466" s="6">
        <v>2.5</v>
      </c>
      <c r="O466" s="6">
        <v>0.38</v>
      </c>
      <c r="P466" s="6">
        <v>0.94</v>
      </c>
      <c r="Q466" s="6">
        <v>0.16</v>
      </c>
      <c r="R466" s="6"/>
      <c r="S466" s="6" t="e">
        <f>F466+P466+G466+#REF!+K466+L466+M466+N466+O466+Q466+R466</f>
        <v>#REF!</v>
      </c>
      <c r="T466" s="6">
        <f t="shared" si="67"/>
        <v>1.8712273641851109</v>
      </c>
      <c r="U466" s="6">
        <v>147</v>
      </c>
      <c r="V466" s="6"/>
      <c r="W466" s="6"/>
      <c r="X466" s="6">
        <v>13.8</v>
      </c>
      <c r="Y466" s="6">
        <v>31.4</v>
      </c>
      <c r="Z466" s="6">
        <v>50.9</v>
      </c>
      <c r="AA466" s="6">
        <v>5.1999999999999998E-2</v>
      </c>
      <c r="AB466" s="6">
        <v>20.9</v>
      </c>
      <c r="AC466" s="6">
        <v>3.53</v>
      </c>
      <c r="AD466" s="6">
        <v>2.69</v>
      </c>
      <c r="AE466" s="6">
        <v>1.05</v>
      </c>
      <c r="AF466" s="6">
        <v>17.2</v>
      </c>
      <c r="AG466" s="6">
        <v>2.98</v>
      </c>
      <c r="AH466" s="6">
        <v>1.22</v>
      </c>
      <c r="AI466" s="6">
        <v>0.73899999999999999</v>
      </c>
      <c r="AJ466" s="6">
        <v>5.87</v>
      </c>
      <c r="AK466" s="6"/>
      <c r="AL466" s="6">
        <v>0.312</v>
      </c>
      <c r="AM466" s="6"/>
      <c r="AN466" s="6">
        <v>1.33</v>
      </c>
      <c r="AO466" s="6">
        <v>9.01</v>
      </c>
      <c r="AP466" s="6">
        <v>24.2</v>
      </c>
      <c r="AQ466" s="6">
        <v>1.91</v>
      </c>
      <c r="AR466" s="6">
        <v>1.82</v>
      </c>
      <c r="AS466" s="6">
        <v>2.23</v>
      </c>
      <c r="AT466" s="6"/>
      <c r="AU466" s="6"/>
      <c r="AV466" s="6">
        <v>2.85</v>
      </c>
      <c r="AW466" s="6"/>
      <c r="AX466" s="6">
        <v>259</v>
      </c>
      <c r="AY466" s="6">
        <v>7.6999999999999999E-2</v>
      </c>
      <c r="AZ466" s="6">
        <v>0.58299999999999996</v>
      </c>
      <c r="BA466" s="6">
        <v>0.19800000000000001</v>
      </c>
      <c r="BB466" s="6">
        <f t="shared" si="68"/>
        <v>5635.1537677597262</v>
      </c>
      <c r="BC466" s="6"/>
      <c r="BD466" s="6">
        <v>0.29899999999999999</v>
      </c>
      <c r="BE466" s="6">
        <v>0.09</v>
      </c>
      <c r="BF466" s="6">
        <v>263</v>
      </c>
      <c r="BG466" s="6"/>
      <c r="BH466" s="6">
        <v>25.9</v>
      </c>
      <c r="BI466" s="6">
        <v>2.31</v>
      </c>
      <c r="BJ466" s="6">
        <v>66</v>
      </c>
      <c r="BK466" s="6">
        <v>47.2</v>
      </c>
      <c r="BL466" s="6">
        <f t="shared" si="72"/>
        <v>3.3730834752981262E-2</v>
      </c>
      <c r="BM466" s="6">
        <f t="shared" si="73"/>
        <v>1.0255963276097504</v>
      </c>
      <c r="BN466" s="6">
        <f t="shared" si="74"/>
        <v>1.3288058856819469</v>
      </c>
      <c r="BO466" s="6">
        <v>1.828147871313339</v>
      </c>
      <c r="BP466" s="6">
        <v>1.6594516594516593</v>
      </c>
      <c r="BQ466" s="6">
        <v>1.0989055046113936</v>
      </c>
      <c r="BR466" s="6">
        <v>25.042589437819419</v>
      </c>
      <c r="BS466" s="6">
        <v>0.22657580919931858</v>
      </c>
    </row>
    <row r="467" spans="1:71" x14ac:dyDescent="0.3">
      <c r="A467" s="1" t="s">
        <v>958</v>
      </c>
      <c r="B467" s="200" t="s">
        <v>563</v>
      </c>
      <c r="C467" s="1" t="s">
        <v>877</v>
      </c>
      <c r="D467" s="195" t="s">
        <v>876</v>
      </c>
      <c r="E467" s="195">
        <v>37.200000000000003</v>
      </c>
      <c r="F467" s="6">
        <v>48.99</v>
      </c>
      <c r="G467" s="6">
        <v>19.29</v>
      </c>
      <c r="I467" s="6"/>
      <c r="J467" s="6">
        <v>9.5500000000000007</v>
      </c>
      <c r="K467" s="6">
        <v>0.18</v>
      </c>
      <c r="L467" s="6">
        <v>4.38</v>
      </c>
      <c r="M467" s="6">
        <v>10.36</v>
      </c>
      <c r="N467" s="6">
        <v>3.09</v>
      </c>
      <c r="O467" s="6">
        <v>0.32</v>
      </c>
      <c r="P467" s="6">
        <v>0.86</v>
      </c>
      <c r="Q467" s="6">
        <v>0.27</v>
      </c>
      <c r="R467" s="6"/>
      <c r="S467" s="6" t="e">
        <f>F467+P467+G467+#REF!+K467+L467+M467+N467+O467+Q467+R467</f>
        <v>#REF!</v>
      </c>
      <c r="T467" s="6">
        <f t="shared" si="67"/>
        <v>2.1803652968036533</v>
      </c>
      <c r="U467" s="6">
        <v>105</v>
      </c>
      <c r="V467" s="6"/>
      <c r="W467" s="6"/>
      <c r="X467" s="6">
        <v>9.1999999999999993</v>
      </c>
      <c r="Y467" s="6">
        <v>28.9</v>
      </c>
      <c r="Z467" s="6">
        <v>34.5</v>
      </c>
      <c r="AA467" s="6">
        <v>3.9E-2</v>
      </c>
      <c r="AB467" s="6">
        <v>43.1</v>
      </c>
      <c r="AC467" s="6">
        <v>2.41</v>
      </c>
      <c r="AD467" s="6">
        <v>1.51</v>
      </c>
      <c r="AE467" s="6">
        <v>0.77600000000000002</v>
      </c>
      <c r="AF467" s="6">
        <v>20.7</v>
      </c>
      <c r="AG467" s="6">
        <v>2.04</v>
      </c>
      <c r="AH467" s="6">
        <v>0.40500000000000003</v>
      </c>
      <c r="AI467" s="6">
        <v>0.50800000000000001</v>
      </c>
      <c r="AJ467" s="6">
        <v>4.08</v>
      </c>
      <c r="AK467" s="6"/>
      <c r="AL467" s="6">
        <v>0.183</v>
      </c>
      <c r="AM467" s="6"/>
      <c r="AN467" s="6">
        <v>0.435</v>
      </c>
      <c r="AO467" s="6">
        <v>6.51</v>
      </c>
      <c r="AP467" s="6">
        <v>15.5</v>
      </c>
      <c r="AQ467" s="6">
        <v>2.2599999999999998</v>
      </c>
      <c r="AR467" s="6">
        <v>1.32</v>
      </c>
      <c r="AS467" s="6">
        <v>1.92</v>
      </c>
      <c r="AT467" s="6"/>
      <c r="AU467" s="6"/>
      <c r="AV467" s="6">
        <v>1.98</v>
      </c>
      <c r="AW467" s="6"/>
      <c r="AX467" s="6">
        <v>313</v>
      </c>
      <c r="AY467" s="6">
        <v>1.7000000000000001E-2</v>
      </c>
      <c r="AZ467" s="6">
        <v>0.36899999999999999</v>
      </c>
      <c r="BA467" s="6">
        <v>0.20300000000000001</v>
      </c>
      <c r="BB467" s="6">
        <f t="shared" si="68"/>
        <v>5155.5662130567716</v>
      </c>
      <c r="BC467" s="6"/>
      <c r="BD467" s="6">
        <v>0.2</v>
      </c>
      <c r="BE467" s="6">
        <v>4.4999999999999998E-2</v>
      </c>
      <c r="BF467" s="6">
        <v>291</v>
      </c>
      <c r="BG467" s="6"/>
      <c r="BH467" s="6">
        <v>15.4</v>
      </c>
      <c r="BI467" s="6">
        <v>1.41</v>
      </c>
      <c r="BJ467" s="6">
        <v>66.400000000000006</v>
      </c>
      <c r="BK467" s="6">
        <v>20.9</v>
      </c>
      <c r="BL467" s="6">
        <f t="shared" si="72"/>
        <v>4.9754901960784317E-2</v>
      </c>
      <c r="BM467" s="6">
        <f t="shared" si="73"/>
        <v>1.1471274215812273</v>
      </c>
      <c r="BN467" s="6">
        <f t="shared" si="74"/>
        <v>1.3294232649071358</v>
      </c>
      <c r="BO467" s="6">
        <v>2.0817388642277672</v>
      </c>
      <c r="BP467" s="6">
        <v>1.8124507486209613</v>
      </c>
      <c r="BQ467" s="6">
        <v>1.1776484213360745</v>
      </c>
      <c r="BR467" s="6">
        <v>25.735294117647058</v>
      </c>
      <c r="BS467" s="6">
        <v>0.10661764705882353</v>
      </c>
    </row>
    <row r="468" spans="1:71" x14ac:dyDescent="0.3">
      <c r="A468" s="1" t="s">
        <v>957</v>
      </c>
      <c r="B468" s="200" t="s">
        <v>924</v>
      </c>
      <c r="C468" s="1" t="s">
        <v>877</v>
      </c>
      <c r="D468" s="195" t="s">
        <v>876</v>
      </c>
      <c r="E468" s="195">
        <v>37.4</v>
      </c>
      <c r="F468" s="6">
        <v>53.66</v>
      </c>
      <c r="G468" s="6">
        <v>17.079999999999998</v>
      </c>
      <c r="I468" s="6"/>
      <c r="J468" s="6">
        <v>8.9600000000000009</v>
      </c>
      <c r="K468" s="6">
        <v>0.19</v>
      </c>
      <c r="L468" s="6">
        <v>4.92</v>
      </c>
      <c r="M468" s="6">
        <v>9.32</v>
      </c>
      <c r="N468" s="6">
        <v>2.4300000000000002</v>
      </c>
      <c r="O468" s="6">
        <v>0.38</v>
      </c>
      <c r="P468" s="6">
        <v>0.79</v>
      </c>
      <c r="Q468" s="6">
        <v>0.14000000000000001</v>
      </c>
      <c r="R468" s="6"/>
      <c r="S468" s="6" t="e">
        <f>F468+P468+G468+#REF!+K468+L468+M468+N468+O468+Q468+R468</f>
        <v>#REF!</v>
      </c>
      <c r="T468" s="6">
        <f t="shared" si="67"/>
        <v>1.821138211382114</v>
      </c>
      <c r="U468" s="6">
        <v>156</v>
      </c>
      <c r="V468" s="6"/>
      <c r="W468" s="6"/>
      <c r="X468" s="6">
        <v>17.899999999999999</v>
      </c>
      <c r="Y468" s="6"/>
      <c r="Z468" s="6">
        <v>73</v>
      </c>
      <c r="AA468" s="6">
        <v>0.06</v>
      </c>
      <c r="AB468" s="6"/>
      <c r="AC468" s="6">
        <v>4.26</v>
      </c>
      <c r="AD468" s="6">
        <v>2.58</v>
      </c>
      <c r="AE468" s="6">
        <v>1.06</v>
      </c>
      <c r="AF468" s="6"/>
      <c r="AG468" s="6">
        <v>3.69</v>
      </c>
      <c r="AH468" s="6">
        <v>0.441</v>
      </c>
      <c r="AI468" s="6">
        <v>0.91</v>
      </c>
      <c r="AJ468" s="6">
        <v>8.32</v>
      </c>
      <c r="AK468" s="6"/>
      <c r="AL468" s="6">
        <v>0.43</v>
      </c>
      <c r="AM468" s="6"/>
      <c r="AN468" s="6">
        <v>2.16</v>
      </c>
      <c r="AO468" s="6">
        <v>11.4</v>
      </c>
      <c r="AP468" s="6">
        <v>19</v>
      </c>
      <c r="AQ468" s="6">
        <v>3.27</v>
      </c>
      <c r="AR468" s="6">
        <v>2.5499999999999998</v>
      </c>
      <c r="AS468" s="6">
        <v>1.61</v>
      </c>
      <c r="AT468" s="6"/>
      <c r="AU468" s="6"/>
      <c r="AV468" s="6">
        <v>2.99</v>
      </c>
      <c r="AW468" s="6"/>
      <c r="AX468" s="6">
        <v>242</v>
      </c>
      <c r="AY468" s="6">
        <v>0.12</v>
      </c>
      <c r="AZ468" s="6">
        <v>0.61</v>
      </c>
      <c r="BA468" s="6">
        <v>0.13</v>
      </c>
      <c r="BB468" s="6">
        <f t="shared" si="68"/>
        <v>4735.9271026916858</v>
      </c>
      <c r="BC468" s="6"/>
      <c r="BD468" s="6">
        <v>0.39</v>
      </c>
      <c r="BE468" s="6">
        <v>0.05</v>
      </c>
      <c r="BF468" s="6">
        <v>253</v>
      </c>
      <c r="BG468" s="6"/>
      <c r="BH468" s="6">
        <v>20.7</v>
      </c>
      <c r="BI468" s="6">
        <v>2.59</v>
      </c>
      <c r="BJ468" s="6"/>
      <c r="BK468" s="6">
        <v>38.9</v>
      </c>
      <c r="BL468" s="6">
        <f t="shared" si="72"/>
        <v>1.5625E-2</v>
      </c>
      <c r="BM468" s="6">
        <f t="shared" si="73"/>
        <v>1.1038843253608355</v>
      </c>
      <c r="BN468" s="6">
        <f t="shared" si="74"/>
        <v>1.7952314165497896</v>
      </c>
      <c r="BO468" s="6">
        <v>2.3110469153634625</v>
      </c>
      <c r="BP468" s="6">
        <v>1.9197769197769197</v>
      </c>
      <c r="BQ468" s="6">
        <v>0.97332684090381749</v>
      </c>
      <c r="BR468" s="6">
        <v>18.75</v>
      </c>
      <c r="BS468" s="6">
        <v>0.25961538461538464</v>
      </c>
    </row>
    <row r="469" spans="1:71" x14ac:dyDescent="0.3">
      <c r="A469" s="1" t="s">
        <v>956</v>
      </c>
      <c r="B469" s="200" t="s">
        <v>563</v>
      </c>
      <c r="C469" s="1" t="s">
        <v>877</v>
      </c>
      <c r="D469" s="195" t="s">
        <v>876</v>
      </c>
      <c r="E469" s="195">
        <v>37.4</v>
      </c>
      <c r="F469" s="6">
        <v>49.8</v>
      </c>
      <c r="G469" s="6">
        <v>17.649999999999999</v>
      </c>
      <c r="I469" s="6"/>
      <c r="J469" s="6">
        <v>10.3</v>
      </c>
      <c r="K469" s="6">
        <v>0.19</v>
      </c>
      <c r="L469" s="6">
        <v>5.9</v>
      </c>
      <c r="M469" s="6">
        <v>10.47</v>
      </c>
      <c r="N469" s="6">
        <v>1.73</v>
      </c>
      <c r="O469" s="6">
        <v>0.44</v>
      </c>
      <c r="P469" s="6">
        <v>0.81</v>
      </c>
      <c r="Q469" s="6">
        <v>0.06</v>
      </c>
      <c r="R469" s="6"/>
      <c r="S469" s="6" t="e">
        <f>F469+P469+G469+#REF!+K469+L469+M469+N469+O469+Q469+R469</f>
        <v>#REF!</v>
      </c>
      <c r="T469" s="6">
        <f t="shared" ref="T469:T532" si="75">J469/L469</f>
        <v>1.7457627118644068</v>
      </c>
      <c r="U469" s="6">
        <v>185</v>
      </c>
      <c r="V469" s="6"/>
      <c r="W469" s="6"/>
      <c r="X469" s="6">
        <v>11.9</v>
      </c>
      <c r="Y469" s="6"/>
      <c r="Z469" s="6">
        <v>88</v>
      </c>
      <c r="AA469" s="6">
        <v>0.12</v>
      </c>
      <c r="AB469" s="6"/>
      <c r="AC469" s="6">
        <v>3.35</v>
      </c>
      <c r="AD469" s="6">
        <v>2.13</v>
      </c>
      <c r="AE469" s="6">
        <v>0.86</v>
      </c>
      <c r="AF469" s="6"/>
      <c r="AG469" s="6">
        <v>2.81</v>
      </c>
      <c r="AH469" s="6">
        <v>0.83799999999999997</v>
      </c>
      <c r="AI469" s="6">
        <v>0.71</v>
      </c>
      <c r="AJ469" s="6">
        <v>5.24</v>
      </c>
      <c r="AK469" s="6"/>
      <c r="AL469" s="6">
        <v>0.34</v>
      </c>
      <c r="AM469" s="6"/>
      <c r="AN469" s="6">
        <v>0.97</v>
      </c>
      <c r="AO469" s="6">
        <v>7.71</v>
      </c>
      <c r="AP469" s="6">
        <v>24</v>
      </c>
      <c r="AQ469" s="6">
        <v>2.5099999999999998</v>
      </c>
      <c r="AR469" s="6">
        <v>1.58</v>
      </c>
      <c r="AS469" s="6">
        <v>3.2</v>
      </c>
      <c r="AT469" s="6"/>
      <c r="AU469" s="6"/>
      <c r="AV469" s="6">
        <v>2.1800000000000002</v>
      </c>
      <c r="AW469" s="6"/>
      <c r="AX469" s="6">
        <v>291</v>
      </c>
      <c r="AY469" s="6">
        <v>7.0000000000000007E-2</v>
      </c>
      <c r="AZ469" s="6">
        <v>0.48</v>
      </c>
      <c r="BA469" s="6">
        <v>0.12</v>
      </c>
      <c r="BB469" s="6">
        <f t="shared" ref="BB469:BB532" si="76">SUM((P469/1.6681)*10000)</f>
        <v>4855.8239913674242</v>
      </c>
      <c r="BC469" s="6"/>
      <c r="BD469" s="6">
        <v>0.31</v>
      </c>
      <c r="BE469" s="6">
        <v>0.05</v>
      </c>
      <c r="BF469" s="6">
        <v>270</v>
      </c>
      <c r="BG469" s="6"/>
      <c r="BH469" s="6">
        <v>15.6</v>
      </c>
      <c r="BI469" s="6">
        <v>2.14</v>
      </c>
      <c r="BJ469" s="6"/>
      <c r="BK469" s="6">
        <v>49</v>
      </c>
      <c r="BL469" s="6">
        <f t="shared" si="72"/>
        <v>2.2900763358778622E-2</v>
      </c>
      <c r="BM469" s="6">
        <f t="shared" si="73"/>
        <v>1.0506178260051433</v>
      </c>
      <c r="BN469" s="6">
        <f t="shared" si="74"/>
        <v>1.5507546611423497</v>
      </c>
      <c r="BO469" s="6">
        <v>1.7615813890943322</v>
      </c>
      <c r="BP469" s="6">
        <v>1.544652128764278</v>
      </c>
      <c r="BQ469" s="6">
        <v>1.0597871669644177</v>
      </c>
      <c r="BR469" s="6">
        <v>35.305343511450381</v>
      </c>
      <c r="BS469" s="6">
        <v>0.18511450381679387</v>
      </c>
    </row>
    <row r="470" spans="1:71" x14ac:dyDescent="0.3">
      <c r="A470" s="1" t="s">
        <v>955</v>
      </c>
      <c r="B470" s="200" t="s">
        <v>924</v>
      </c>
      <c r="C470" s="1" t="s">
        <v>877</v>
      </c>
      <c r="D470" s="195" t="s">
        <v>876</v>
      </c>
      <c r="E470" s="195">
        <v>37.4</v>
      </c>
      <c r="F470" s="6">
        <v>52.49</v>
      </c>
      <c r="G470" s="6">
        <v>17.57</v>
      </c>
      <c r="I470" s="6"/>
      <c r="J470" s="6">
        <v>8.68</v>
      </c>
      <c r="K470" s="6">
        <v>0.16</v>
      </c>
      <c r="L470" s="6">
        <v>5.03</v>
      </c>
      <c r="M470" s="6">
        <v>9.6199999999999992</v>
      </c>
      <c r="N470" s="6">
        <v>2.27</v>
      </c>
      <c r="O470" s="6">
        <v>0.41</v>
      </c>
      <c r="P470" s="6">
        <v>0.8</v>
      </c>
      <c r="Q470" s="6">
        <v>0.21</v>
      </c>
      <c r="R470" s="6"/>
      <c r="S470" s="6" t="e">
        <f>F470+P470+G470+#REF!+K470+L470+M470+N470+O470+Q470+R470</f>
        <v>#REF!</v>
      </c>
      <c r="T470" s="6">
        <f t="shared" si="75"/>
        <v>1.7256461232604372</v>
      </c>
      <c r="U470" s="6">
        <v>115</v>
      </c>
      <c r="V470" s="6"/>
      <c r="W470" s="6"/>
      <c r="X470" s="6">
        <v>15.3</v>
      </c>
      <c r="Y470" s="6"/>
      <c r="Z470" s="6">
        <v>105</v>
      </c>
      <c r="AA470" s="6">
        <v>0.08</v>
      </c>
      <c r="AB470" s="6"/>
      <c r="AC470" s="6">
        <v>3.8</v>
      </c>
      <c r="AD470" s="6">
        <v>2.27</v>
      </c>
      <c r="AE470" s="6">
        <v>1.06</v>
      </c>
      <c r="AF470" s="6"/>
      <c r="AG470" s="6">
        <v>3.38</v>
      </c>
      <c r="AH470" s="6">
        <v>0.39300000000000002</v>
      </c>
      <c r="AI470" s="6">
        <v>0.78</v>
      </c>
      <c r="AJ470" s="6">
        <v>6.41</v>
      </c>
      <c r="AK470" s="6"/>
      <c r="AL470" s="6">
        <v>0.35</v>
      </c>
      <c r="AM470" s="6"/>
      <c r="AN470" s="6">
        <v>0.76</v>
      </c>
      <c r="AO470" s="6">
        <v>10.1</v>
      </c>
      <c r="AP470" s="6">
        <v>22</v>
      </c>
      <c r="AQ470" s="6">
        <v>2.75</v>
      </c>
      <c r="AR470" s="6">
        <v>2.06</v>
      </c>
      <c r="AS470" s="6">
        <v>3.36</v>
      </c>
      <c r="AT470" s="6"/>
      <c r="AU470" s="6"/>
      <c r="AV470" s="6">
        <v>2.73</v>
      </c>
      <c r="AW470" s="6"/>
      <c r="AX470" s="6">
        <v>272</v>
      </c>
      <c r="AY470" s="6">
        <v>0.06</v>
      </c>
      <c r="AZ470" s="6">
        <v>0.55000000000000004</v>
      </c>
      <c r="BA470" s="6">
        <v>0.67</v>
      </c>
      <c r="BB470" s="6">
        <f t="shared" si="76"/>
        <v>4795.8755470295546</v>
      </c>
      <c r="BC470" s="6"/>
      <c r="BD470" s="6">
        <v>0.32</v>
      </c>
      <c r="BE470" s="6">
        <v>0.19</v>
      </c>
      <c r="BF470" s="6">
        <v>235</v>
      </c>
      <c r="BG470" s="6"/>
      <c r="BH470" s="6">
        <v>16.2</v>
      </c>
      <c r="BI470" s="6">
        <v>2.16</v>
      </c>
      <c r="BJ470" s="6"/>
      <c r="BK470" s="6">
        <v>42.7</v>
      </c>
      <c r="BL470" s="6">
        <f t="shared" si="72"/>
        <v>0.1045241809672387</v>
      </c>
      <c r="BM470" s="6">
        <f t="shared" si="73"/>
        <v>1.1807109122545363</v>
      </c>
      <c r="BN470" s="6">
        <f t="shared" si="74"/>
        <v>1.5148292567647406</v>
      </c>
      <c r="BO470" s="6">
        <v>2.1349586997069014</v>
      </c>
      <c r="BP470" s="6">
        <v>1.9675925925925926</v>
      </c>
      <c r="BQ470" s="6">
        <v>1.0643091685607122</v>
      </c>
      <c r="BR470" s="6">
        <v>17.940717628705148</v>
      </c>
      <c r="BS470" s="6">
        <v>0.11856474258970359</v>
      </c>
    </row>
    <row r="471" spans="1:71" x14ac:dyDescent="0.3">
      <c r="A471" s="1" t="s">
        <v>954</v>
      </c>
      <c r="B471" s="200" t="s">
        <v>924</v>
      </c>
      <c r="C471" s="1" t="s">
        <v>877</v>
      </c>
      <c r="D471" s="195" t="s">
        <v>876</v>
      </c>
      <c r="E471" s="195">
        <v>37.4</v>
      </c>
      <c r="F471" s="6">
        <v>53.15</v>
      </c>
      <c r="G471" s="6">
        <v>16.7</v>
      </c>
      <c r="I471" s="6"/>
      <c r="J471" s="6">
        <v>8.9499999999999993</v>
      </c>
      <c r="K471" s="6">
        <v>0.16</v>
      </c>
      <c r="L471" s="6">
        <v>4.8099999999999996</v>
      </c>
      <c r="M471" s="6">
        <v>9.4499999999999993</v>
      </c>
      <c r="N471" s="6">
        <v>2.41</v>
      </c>
      <c r="O471" s="6">
        <v>0.45</v>
      </c>
      <c r="P471" s="6">
        <v>1.05</v>
      </c>
      <c r="Q471" s="6">
        <v>0.17</v>
      </c>
      <c r="R471" s="6"/>
      <c r="S471" s="6" t="e">
        <f>F471+P471+G471+#REF!+K471+L471+M471+N471+O471+Q471+R471</f>
        <v>#REF!</v>
      </c>
      <c r="T471" s="6">
        <f t="shared" si="75"/>
        <v>1.8607068607068606</v>
      </c>
      <c r="U471" s="6">
        <v>139</v>
      </c>
      <c r="V471" s="6"/>
      <c r="W471" s="6"/>
      <c r="X471" s="6">
        <v>15.5</v>
      </c>
      <c r="Y471" s="6"/>
      <c r="Z471" s="6">
        <v>61</v>
      </c>
      <c r="AA471" s="6">
        <v>0.11</v>
      </c>
      <c r="AB471" s="6"/>
      <c r="AC471" s="6">
        <v>4.16</v>
      </c>
      <c r="AD471" s="6">
        <v>2.5099999999999998</v>
      </c>
      <c r="AE471" s="6">
        <v>1.0900000000000001</v>
      </c>
      <c r="AF471" s="6"/>
      <c r="AG471" s="6">
        <v>3.66</v>
      </c>
      <c r="AH471" s="6">
        <v>1.37</v>
      </c>
      <c r="AI471" s="6">
        <v>0.87</v>
      </c>
      <c r="AJ471" s="6">
        <v>6.65</v>
      </c>
      <c r="AK471" s="6"/>
      <c r="AL471" s="6">
        <v>0.39</v>
      </c>
      <c r="AM471" s="6"/>
      <c r="AN471" s="6">
        <v>1.78</v>
      </c>
      <c r="AO471" s="6">
        <v>10.3</v>
      </c>
      <c r="AP471" s="6">
        <v>16</v>
      </c>
      <c r="AQ471" s="6">
        <v>2.88</v>
      </c>
      <c r="AR471" s="6">
        <v>2.1</v>
      </c>
      <c r="AS471" s="6">
        <v>2.5099999999999998</v>
      </c>
      <c r="AT471" s="6"/>
      <c r="AU471" s="6"/>
      <c r="AV471" s="6">
        <v>2.8</v>
      </c>
      <c r="AW471" s="6"/>
      <c r="AX471" s="6">
        <v>238</v>
      </c>
      <c r="AY471" s="6">
        <v>0.12</v>
      </c>
      <c r="AZ471" s="6">
        <v>0.61</v>
      </c>
      <c r="BA471" s="6">
        <v>0.42</v>
      </c>
      <c r="BB471" s="6">
        <f t="shared" si="76"/>
        <v>6294.5866554762906</v>
      </c>
      <c r="BC471" s="6"/>
      <c r="BD471" s="6">
        <v>0.37</v>
      </c>
      <c r="BE471" s="6">
        <v>0.13</v>
      </c>
      <c r="BF471" s="6">
        <v>221</v>
      </c>
      <c r="BG471" s="6"/>
      <c r="BH471" s="6">
        <v>18.600000000000001</v>
      </c>
      <c r="BI471" s="6">
        <v>2.41</v>
      </c>
      <c r="BJ471" s="6"/>
      <c r="BK471" s="6">
        <v>43</v>
      </c>
      <c r="BL471" s="6">
        <f t="shared" si="72"/>
        <v>6.3157894736842093E-2</v>
      </c>
      <c r="BM471" s="6">
        <f t="shared" si="73"/>
        <v>1.1584839455289759</v>
      </c>
      <c r="BN471" s="6">
        <f t="shared" si="74"/>
        <v>1.5322580645161292</v>
      </c>
      <c r="BO471" s="6">
        <v>1.98513388459357</v>
      </c>
      <c r="BP471" s="6">
        <v>1.7865375749193175</v>
      </c>
      <c r="BQ471" s="6">
        <v>1.0385049032881648</v>
      </c>
      <c r="BR471" s="6">
        <v>20.902255639097742</v>
      </c>
      <c r="BS471" s="6">
        <v>0.26766917293233083</v>
      </c>
    </row>
    <row r="472" spans="1:71" x14ac:dyDescent="0.3">
      <c r="A472" s="1" t="s">
        <v>953</v>
      </c>
      <c r="B472" s="200" t="s">
        <v>563</v>
      </c>
      <c r="C472" s="1" t="s">
        <v>877</v>
      </c>
      <c r="D472" s="195" t="s">
        <v>876</v>
      </c>
      <c r="E472" s="195">
        <v>37.5</v>
      </c>
      <c r="F472" s="6">
        <v>51.99</v>
      </c>
      <c r="G472" s="6">
        <v>18.190000000000001</v>
      </c>
      <c r="I472" s="6"/>
      <c r="J472" s="6">
        <v>9.15</v>
      </c>
      <c r="K472" s="6">
        <v>0.18</v>
      </c>
      <c r="L472" s="6">
        <v>5.57</v>
      </c>
      <c r="M472" s="6">
        <v>10.45</v>
      </c>
      <c r="N472" s="6">
        <v>1.96</v>
      </c>
      <c r="O472" s="6">
        <v>0.31</v>
      </c>
      <c r="P472" s="6">
        <v>0.69</v>
      </c>
      <c r="Q472" s="6">
        <v>0.08</v>
      </c>
      <c r="R472" s="6"/>
      <c r="S472" s="6" t="e">
        <f>F472+P472+G472+#REF!+K472+L472+M472+N472+O472+Q472+R472</f>
        <v>#REF!</v>
      </c>
      <c r="T472" s="6">
        <f t="shared" si="75"/>
        <v>1.6427289048473968</v>
      </c>
      <c r="U472" s="6">
        <v>120</v>
      </c>
      <c r="V472" s="6"/>
      <c r="W472" s="6"/>
      <c r="X472" s="6">
        <v>10.199999999999999</v>
      </c>
      <c r="Y472" s="6"/>
      <c r="Z472" s="6">
        <v>94</v>
      </c>
      <c r="AA472" s="6">
        <v>0.09</v>
      </c>
      <c r="AB472" s="6"/>
      <c r="AC472" s="6">
        <v>2.79</v>
      </c>
      <c r="AD472" s="6">
        <v>1.71</v>
      </c>
      <c r="AE472" s="6">
        <v>0.73</v>
      </c>
      <c r="AF472" s="6"/>
      <c r="AG472" s="6">
        <v>2.34</v>
      </c>
      <c r="AH472" s="6">
        <v>0.92900000000000005</v>
      </c>
      <c r="AI472" s="6">
        <v>0.57999999999999996</v>
      </c>
      <c r="AJ472" s="6">
        <v>4.43</v>
      </c>
      <c r="AK472" s="6"/>
      <c r="AL472" s="6">
        <v>0.27</v>
      </c>
      <c r="AM472" s="6"/>
      <c r="AN472" s="6">
        <v>1.22</v>
      </c>
      <c r="AO472" s="6">
        <v>6.7</v>
      </c>
      <c r="AP472" s="6">
        <v>19</v>
      </c>
      <c r="AQ472" s="6">
        <v>1.95</v>
      </c>
      <c r="AR472" s="6">
        <v>1.34</v>
      </c>
      <c r="AS472" s="6">
        <v>2.85</v>
      </c>
      <c r="AT472" s="6"/>
      <c r="AU472" s="6"/>
      <c r="AV472" s="6">
        <v>1.84</v>
      </c>
      <c r="AW472" s="6"/>
      <c r="AX472" s="6">
        <v>232</v>
      </c>
      <c r="AY472" s="6">
        <v>7.0000000000000007E-2</v>
      </c>
      <c r="AZ472" s="6">
        <v>0.39</v>
      </c>
      <c r="BA472" s="6">
        <v>0.28999999999999998</v>
      </c>
      <c r="BB472" s="6">
        <f t="shared" si="76"/>
        <v>4136.4426593129901</v>
      </c>
      <c r="BC472" s="6"/>
      <c r="BD472" s="6">
        <v>0.26</v>
      </c>
      <c r="BE472" s="6">
        <v>0.08</v>
      </c>
      <c r="BF472" s="6">
        <v>250</v>
      </c>
      <c r="BG472" s="6"/>
      <c r="BH472" s="6">
        <v>15.7</v>
      </c>
      <c r="BI472" s="6">
        <v>1.65</v>
      </c>
      <c r="BJ472" s="6"/>
      <c r="BK472" s="6">
        <v>31.8</v>
      </c>
      <c r="BL472" s="6">
        <f t="shared" si="72"/>
        <v>6.5462753950338598E-2</v>
      </c>
      <c r="BM472" s="6">
        <f t="shared" si="73"/>
        <v>1.1348383160463698</v>
      </c>
      <c r="BN472" s="6">
        <f t="shared" si="74"/>
        <v>1.5532959326788218</v>
      </c>
      <c r="BO472" s="6">
        <v>1.931545672552867</v>
      </c>
      <c r="BP472" s="6">
        <v>1.7171717171717171</v>
      </c>
      <c r="BQ472" s="6">
        <v>1.0730195426256324</v>
      </c>
      <c r="BR472" s="6">
        <v>27.088036117381492</v>
      </c>
      <c r="BS472" s="6">
        <v>0.27539503386004516</v>
      </c>
    </row>
    <row r="473" spans="1:71" x14ac:dyDescent="0.3">
      <c r="A473" s="1" t="s">
        <v>952</v>
      </c>
      <c r="B473" s="200" t="s">
        <v>924</v>
      </c>
      <c r="C473" s="1" t="s">
        <v>877</v>
      </c>
      <c r="D473" s="195" t="s">
        <v>876</v>
      </c>
      <c r="E473" s="195">
        <v>38.299999999999997</v>
      </c>
      <c r="F473" s="6">
        <v>52.38</v>
      </c>
      <c r="G473" s="6">
        <v>17.149999999999999</v>
      </c>
      <c r="I473" s="6"/>
      <c r="J473" s="6">
        <v>9.0399999999999991</v>
      </c>
      <c r="K473" s="6">
        <v>0.18</v>
      </c>
      <c r="L473" s="6">
        <v>5.16</v>
      </c>
      <c r="M473" s="6">
        <v>9.7100000000000009</v>
      </c>
      <c r="N473" s="6">
        <v>2.5499999999999998</v>
      </c>
      <c r="O473" s="6">
        <v>0.45</v>
      </c>
      <c r="P473" s="6">
        <v>0.9</v>
      </c>
      <c r="Q473" s="6">
        <v>0.09</v>
      </c>
      <c r="R473" s="6"/>
      <c r="S473" s="6" t="e">
        <f>F473+P473+G473+#REF!+K473+L473+M473+N473+O473+Q473+R473</f>
        <v>#REF!</v>
      </c>
      <c r="T473" s="6">
        <f t="shared" si="75"/>
        <v>1.7519379844961238</v>
      </c>
      <c r="U473" s="6">
        <v>151</v>
      </c>
      <c r="V473" s="6"/>
      <c r="W473" s="6"/>
      <c r="X473" s="6">
        <v>13.9</v>
      </c>
      <c r="Y473" s="6">
        <v>33.4</v>
      </c>
      <c r="Z473" s="6">
        <v>58.4</v>
      </c>
      <c r="AA473" s="6">
        <v>0.14799999999999999</v>
      </c>
      <c r="AB473" s="6">
        <v>37.799999999999997</v>
      </c>
      <c r="AC473" s="6">
        <v>3.5</v>
      </c>
      <c r="AD473" s="6">
        <v>2.41</v>
      </c>
      <c r="AE473" s="6">
        <v>0.89100000000000001</v>
      </c>
      <c r="AF473" s="6">
        <v>17.7</v>
      </c>
      <c r="AG473" s="6">
        <v>3.44</v>
      </c>
      <c r="AH473" s="6">
        <v>1.23</v>
      </c>
      <c r="AI473" s="6">
        <v>0.78500000000000003</v>
      </c>
      <c r="AJ473" s="6">
        <v>6.19</v>
      </c>
      <c r="AK473" s="6"/>
      <c r="AL473" s="6">
        <v>0.40200000000000002</v>
      </c>
      <c r="AM473" s="6"/>
      <c r="AN473" s="6">
        <v>1.35</v>
      </c>
      <c r="AO473" s="6">
        <v>9.0299999999999994</v>
      </c>
      <c r="AP473" s="6">
        <v>22</v>
      </c>
      <c r="AQ473" s="6">
        <v>1.97</v>
      </c>
      <c r="AR473" s="6">
        <v>1.95</v>
      </c>
      <c r="AS473" s="6">
        <v>1.81</v>
      </c>
      <c r="AT473" s="6"/>
      <c r="AU473" s="6"/>
      <c r="AV473" s="6">
        <v>2.66</v>
      </c>
      <c r="AW473" s="6"/>
      <c r="AX473" s="6">
        <v>264</v>
      </c>
      <c r="AY473" s="6">
        <v>8.5000000000000006E-2</v>
      </c>
      <c r="AZ473" s="6">
        <v>0.56799999999999995</v>
      </c>
      <c r="BA473" s="6">
        <v>0.13700000000000001</v>
      </c>
      <c r="BB473" s="6">
        <f t="shared" si="76"/>
        <v>5395.3599904082494</v>
      </c>
      <c r="BC473" s="6"/>
      <c r="BD473" s="6">
        <v>0.33</v>
      </c>
      <c r="BE473" s="6">
        <v>6.4000000000000001E-2</v>
      </c>
      <c r="BF473" s="6">
        <v>286</v>
      </c>
      <c r="BG473" s="6"/>
      <c r="BH473" s="6">
        <v>24.3</v>
      </c>
      <c r="BI473" s="6">
        <v>2.09</v>
      </c>
      <c r="BJ473" s="6">
        <v>78.099999999999994</v>
      </c>
      <c r="BK473" s="6">
        <v>41.3</v>
      </c>
      <c r="BL473" s="6">
        <f t="shared" si="72"/>
        <v>2.2132471728594508E-2</v>
      </c>
      <c r="BM473" s="6">
        <f t="shared" si="73"/>
        <v>1.1239202337754086</v>
      </c>
      <c r="BN473" s="6">
        <f t="shared" si="74"/>
        <v>1.501333980111569</v>
      </c>
      <c r="BO473" s="6">
        <v>2.130735602905236</v>
      </c>
      <c r="BP473" s="6">
        <v>1.8474215842636896</v>
      </c>
      <c r="BQ473" s="6">
        <v>0.89837834778434467</v>
      </c>
      <c r="BR473" s="6">
        <v>24.394184168012924</v>
      </c>
      <c r="BS473" s="6">
        <v>0.21809369951534732</v>
      </c>
    </row>
    <row r="474" spans="1:71" x14ac:dyDescent="0.3">
      <c r="A474" s="1" t="s">
        <v>951</v>
      </c>
      <c r="B474" s="200" t="s">
        <v>924</v>
      </c>
      <c r="C474" s="1" t="s">
        <v>877</v>
      </c>
      <c r="D474" s="195" t="s">
        <v>876</v>
      </c>
      <c r="E474" s="195">
        <v>38.299999999999997</v>
      </c>
      <c r="F474" s="6">
        <v>52.97</v>
      </c>
      <c r="G474" s="6">
        <v>17.829999999999998</v>
      </c>
      <c r="I474" s="6"/>
      <c r="J474" s="6">
        <v>7.78</v>
      </c>
      <c r="K474" s="6">
        <v>0.13</v>
      </c>
      <c r="L474" s="6">
        <v>4.87</v>
      </c>
      <c r="M474" s="6">
        <v>10.17</v>
      </c>
      <c r="N474" s="6">
        <v>2.61</v>
      </c>
      <c r="O474" s="6">
        <v>0.44</v>
      </c>
      <c r="P474" s="6">
        <v>0.7</v>
      </c>
      <c r="Q474" s="6">
        <v>0.25</v>
      </c>
      <c r="R474" s="6"/>
      <c r="S474" s="6" t="e">
        <f>F474+P474+G474+#REF!+K474+L474+M474+N474+O474+Q474+R474</f>
        <v>#REF!</v>
      </c>
      <c r="T474" s="6">
        <f t="shared" si="75"/>
        <v>1.5975359342915811</v>
      </c>
      <c r="U474" s="6">
        <v>168</v>
      </c>
      <c r="V474" s="6"/>
      <c r="W474" s="6"/>
      <c r="X474" s="6">
        <v>21.4</v>
      </c>
      <c r="Y474" s="6">
        <v>30.3</v>
      </c>
      <c r="Z474" s="6">
        <v>50</v>
      </c>
      <c r="AA474" s="6">
        <v>0.129</v>
      </c>
      <c r="AB474" s="6">
        <v>68.3</v>
      </c>
      <c r="AC474" s="6">
        <v>3.71</v>
      </c>
      <c r="AD474" s="6">
        <v>2.4300000000000002</v>
      </c>
      <c r="AE474" s="6">
        <v>0.94899999999999995</v>
      </c>
      <c r="AF474" s="6">
        <v>18.2</v>
      </c>
      <c r="AG474" s="6">
        <v>4.24</v>
      </c>
      <c r="AH474" s="6">
        <v>1.89</v>
      </c>
      <c r="AI474" s="6">
        <v>0.77900000000000003</v>
      </c>
      <c r="AJ474" s="6">
        <v>8.98</v>
      </c>
      <c r="AK474" s="6"/>
      <c r="AL474" s="6">
        <v>0.34300000000000003</v>
      </c>
      <c r="AM474" s="6"/>
      <c r="AN474" s="6">
        <v>1.19</v>
      </c>
      <c r="AO474" s="6">
        <v>13.7</v>
      </c>
      <c r="AP474" s="6">
        <v>22.3</v>
      </c>
      <c r="AQ474" s="6">
        <v>2.11</v>
      </c>
      <c r="AR474" s="6">
        <v>2.78</v>
      </c>
      <c r="AS474" s="6">
        <v>2.08</v>
      </c>
      <c r="AT474" s="6"/>
      <c r="AU474" s="6"/>
      <c r="AV474" s="6">
        <v>3.86</v>
      </c>
      <c r="AW474" s="6"/>
      <c r="AX474" s="6">
        <v>300</v>
      </c>
      <c r="AY474" s="6">
        <v>6.5000000000000002E-2</v>
      </c>
      <c r="AZ474" s="6">
        <v>0.64600000000000002</v>
      </c>
      <c r="BA474" s="6">
        <v>0.33400000000000002</v>
      </c>
      <c r="BB474" s="6">
        <f t="shared" si="76"/>
        <v>4196.3911036508598</v>
      </c>
      <c r="BC474" s="6"/>
      <c r="BD474" s="6">
        <v>0.317</v>
      </c>
      <c r="BE474" s="6">
        <v>0.108</v>
      </c>
      <c r="BF474" s="6">
        <v>220</v>
      </c>
      <c r="BG474" s="6"/>
      <c r="BH474" s="6">
        <v>27.5</v>
      </c>
      <c r="BI474" s="6">
        <v>2.2000000000000002</v>
      </c>
      <c r="BJ474" s="6">
        <v>65.599999999999994</v>
      </c>
      <c r="BK474" s="6">
        <v>86.6</v>
      </c>
      <c r="BL474" s="6">
        <f t="shared" si="72"/>
        <v>3.7193763919821828E-2</v>
      </c>
      <c r="BM474" s="6">
        <f t="shared" si="73"/>
        <v>1.1317876754118363</v>
      </c>
      <c r="BN474" s="6">
        <f t="shared" si="74"/>
        <v>1.5009192712685946</v>
      </c>
      <c r="BO474" s="6">
        <v>2.9365598430346633</v>
      </c>
      <c r="BP474" s="6">
        <v>2.702020202020202</v>
      </c>
      <c r="BQ474" s="6">
        <v>0.71546969574101205</v>
      </c>
      <c r="BR474" s="6">
        <v>18.708240534521156</v>
      </c>
      <c r="BS474" s="6">
        <v>0.13251670378619151</v>
      </c>
    </row>
    <row r="475" spans="1:71" x14ac:dyDescent="0.3">
      <c r="A475" s="1" t="s">
        <v>950</v>
      </c>
      <c r="B475" s="200" t="s">
        <v>563</v>
      </c>
      <c r="C475" s="1" t="s">
        <v>877</v>
      </c>
      <c r="D475" s="195" t="s">
        <v>876</v>
      </c>
      <c r="E475" s="195">
        <v>38.299999999999997</v>
      </c>
      <c r="F475" s="6">
        <v>51.5</v>
      </c>
      <c r="G475" s="6">
        <v>16.18</v>
      </c>
      <c r="I475" s="6"/>
      <c r="J475" s="6">
        <v>9.99</v>
      </c>
      <c r="K475" s="6">
        <v>0.19</v>
      </c>
      <c r="L475" s="6">
        <v>5.76</v>
      </c>
      <c r="M475" s="6">
        <v>9.85</v>
      </c>
      <c r="N475" s="6">
        <v>2.23</v>
      </c>
      <c r="O475" s="6">
        <v>0.48</v>
      </c>
      <c r="P475" s="6">
        <v>1.78</v>
      </c>
      <c r="Q475" s="6">
        <v>0.36</v>
      </c>
      <c r="R475" s="6"/>
      <c r="S475" s="6" t="e">
        <f>F475+P475+G475+#REF!+K475+L475+M475+N475+O475+Q475+R475</f>
        <v>#REF!</v>
      </c>
      <c r="T475" s="6">
        <f t="shared" si="75"/>
        <v>1.734375</v>
      </c>
      <c r="U475" s="6">
        <v>182</v>
      </c>
      <c r="V475" s="6"/>
      <c r="W475" s="6"/>
      <c r="X475" s="6">
        <v>26.1</v>
      </c>
      <c r="Y475" s="6">
        <v>35.5</v>
      </c>
      <c r="Z475" s="6">
        <v>83.3</v>
      </c>
      <c r="AA475" s="6">
        <v>0.13500000000000001</v>
      </c>
      <c r="AB475" s="6">
        <v>43.1</v>
      </c>
      <c r="AC475" s="6">
        <v>4.75</v>
      </c>
      <c r="AD475" s="6">
        <v>3.08</v>
      </c>
      <c r="AE475" s="6">
        <v>1.01</v>
      </c>
      <c r="AF475" s="6">
        <v>15.3</v>
      </c>
      <c r="AG475" s="6">
        <v>4.7699999999999996</v>
      </c>
      <c r="AH475" s="6">
        <v>1.99</v>
      </c>
      <c r="AI475" s="6">
        <v>1.05</v>
      </c>
      <c r="AJ475" s="6">
        <v>10.7</v>
      </c>
      <c r="AK475" s="6"/>
      <c r="AL475" s="6">
        <v>0.438</v>
      </c>
      <c r="AM475" s="6"/>
      <c r="AN475" s="6">
        <v>3.33</v>
      </c>
      <c r="AO475" s="6">
        <v>16.5</v>
      </c>
      <c r="AP475" s="6">
        <v>27.2</v>
      </c>
      <c r="AQ475" s="6">
        <v>1.93</v>
      </c>
      <c r="AR475" s="6">
        <v>3.47</v>
      </c>
      <c r="AS475" s="6">
        <v>3.36</v>
      </c>
      <c r="AT475" s="6"/>
      <c r="AU475" s="6"/>
      <c r="AV475" s="6">
        <v>4.3</v>
      </c>
      <c r="AW475" s="6"/>
      <c r="AX475" s="6">
        <v>245</v>
      </c>
      <c r="AY475" s="6">
        <v>0.14399999999999999</v>
      </c>
      <c r="AZ475" s="6">
        <v>0.79800000000000004</v>
      </c>
      <c r="BA475" s="6">
        <v>0.48</v>
      </c>
      <c r="BB475" s="6">
        <f t="shared" si="76"/>
        <v>10670.823092140759</v>
      </c>
      <c r="BC475" s="6"/>
      <c r="BD475" s="6">
        <v>0.40600000000000003</v>
      </c>
      <c r="BE475" s="6">
        <v>0.16200000000000001</v>
      </c>
      <c r="BF475" s="6">
        <v>343</v>
      </c>
      <c r="BG475" s="6"/>
      <c r="BH475" s="6">
        <v>33.1</v>
      </c>
      <c r="BI475" s="6">
        <v>2.65</v>
      </c>
      <c r="BJ475" s="6">
        <v>84.5</v>
      </c>
      <c r="BK475" s="6">
        <v>79.900000000000006</v>
      </c>
      <c r="BL475" s="6">
        <f t="shared" si="72"/>
        <v>4.4859813084112153E-2</v>
      </c>
      <c r="BM475" s="6">
        <f t="shared" si="73"/>
        <v>1.2029884766366976</v>
      </c>
      <c r="BN475" s="6">
        <f t="shared" si="74"/>
        <v>1.6054013503375844</v>
      </c>
      <c r="BO475" s="6">
        <v>2.9048459345730961</v>
      </c>
      <c r="BP475" s="6">
        <v>2.7358490566037736</v>
      </c>
      <c r="BQ475" s="6">
        <v>0.6801889436778833</v>
      </c>
      <c r="BR475" s="6">
        <v>17.009345794392523</v>
      </c>
      <c r="BS475" s="6">
        <v>0.31121495327102805</v>
      </c>
    </row>
    <row r="476" spans="1:71" x14ac:dyDescent="0.3">
      <c r="A476" s="1" t="s">
        <v>949</v>
      </c>
      <c r="B476" s="200" t="s">
        <v>563</v>
      </c>
      <c r="C476" s="1" t="s">
        <v>877</v>
      </c>
      <c r="D476" s="195" t="s">
        <v>876</v>
      </c>
      <c r="E476" s="195">
        <v>39.299999999999997</v>
      </c>
      <c r="F476" s="6">
        <v>51.62</v>
      </c>
      <c r="G476" s="6">
        <v>16.600000000000001</v>
      </c>
      <c r="I476" s="6"/>
      <c r="J476" s="6">
        <v>9.34</v>
      </c>
      <c r="K476" s="6">
        <v>0.18</v>
      </c>
      <c r="L476" s="6">
        <v>5.15</v>
      </c>
      <c r="M476" s="6">
        <v>9.4600000000000009</v>
      </c>
      <c r="N476" s="6">
        <v>3.76</v>
      </c>
      <c r="O476" s="6">
        <v>0.69</v>
      </c>
      <c r="P476" s="6">
        <v>0.88</v>
      </c>
      <c r="Q476" s="6">
        <v>0.18</v>
      </c>
      <c r="R476" s="6"/>
      <c r="S476" s="6" t="e">
        <f>F476+P476+G476+#REF!+K476+L476+M476+N476+O476+Q476+R476</f>
        <v>#REF!</v>
      </c>
      <c r="T476" s="6">
        <f t="shared" si="75"/>
        <v>1.8135922330097085</v>
      </c>
      <c r="U476" s="6">
        <v>233</v>
      </c>
      <c r="V476" s="6"/>
      <c r="W476" s="6"/>
      <c r="X476" s="6">
        <v>16.5</v>
      </c>
      <c r="Y476" s="6"/>
      <c r="Z476" s="6">
        <v>79</v>
      </c>
      <c r="AA476" s="6">
        <v>0.24</v>
      </c>
      <c r="AB476" s="6"/>
      <c r="AC476" s="6">
        <v>4.32</v>
      </c>
      <c r="AD476" s="6">
        <v>2.62</v>
      </c>
      <c r="AE476" s="6">
        <v>1.08</v>
      </c>
      <c r="AF476" s="6"/>
      <c r="AG476" s="6">
        <v>3.76</v>
      </c>
      <c r="AH476" s="6">
        <v>1.41</v>
      </c>
      <c r="AI476" s="6">
        <v>0.92</v>
      </c>
      <c r="AJ476" s="6">
        <v>7.65</v>
      </c>
      <c r="AK476" s="6"/>
      <c r="AL476" s="6">
        <v>0.42</v>
      </c>
      <c r="AM476" s="6"/>
      <c r="AN476" s="6">
        <v>2.04</v>
      </c>
      <c r="AO476" s="6">
        <v>10.9</v>
      </c>
      <c r="AP476" s="6">
        <v>23</v>
      </c>
      <c r="AQ476" s="6">
        <v>6.57</v>
      </c>
      <c r="AR476" s="6">
        <v>2.39</v>
      </c>
      <c r="AS476" s="6">
        <v>3.71</v>
      </c>
      <c r="AT476" s="6"/>
      <c r="AU476" s="6"/>
      <c r="AV476" s="6">
        <v>2.99</v>
      </c>
      <c r="AW476" s="6"/>
      <c r="AX476" s="6">
        <v>235</v>
      </c>
      <c r="AY476" s="6">
        <v>0.11</v>
      </c>
      <c r="AZ476" s="6">
        <v>0.62</v>
      </c>
      <c r="BA476" s="6">
        <v>0.26</v>
      </c>
      <c r="BB476" s="6">
        <f t="shared" si="76"/>
        <v>5275.46310173251</v>
      </c>
      <c r="BC476" s="6"/>
      <c r="BD476" s="6">
        <v>0.39</v>
      </c>
      <c r="BE476" s="6">
        <v>0.08</v>
      </c>
      <c r="BF476" s="6">
        <v>262</v>
      </c>
      <c r="BG476" s="6"/>
      <c r="BH476" s="6">
        <v>20.8</v>
      </c>
      <c r="BI476" s="6">
        <v>2.5299999999999998</v>
      </c>
      <c r="BJ476" s="6"/>
      <c r="BK476" s="6">
        <v>48.2</v>
      </c>
      <c r="BL476" s="6">
        <f t="shared" si="72"/>
        <v>3.3986928104575161E-2</v>
      </c>
      <c r="BM476" s="6">
        <f t="shared" si="73"/>
        <v>1.1459797861898826</v>
      </c>
      <c r="BN476" s="6">
        <f t="shared" si="74"/>
        <v>1.6506635019959002</v>
      </c>
      <c r="BO476" s="6">
        <v>2.17533483094947</v>
      </c>
      <c r="BP476" s="6">
        <v>1.8115942028985508</v>
      </c>
      <c r="BQ476" s="6">
        <v>0.9824169585436997</v>
      </c>
      <c r="BR476" s="6">
        <v>30.457516339869279</v>
      </c>
      <c r="BS476" s="6">
        <v>0.26666666666666666</v>
      </c>
    </row>
    <row r="477" spans="1:71" x14ac:dyDescent="0.3">
      <c r="A477" s="1" t="s">
        <v>948</v>
      </c>
      <c r="B477" s="200" t="s">
        <v>924</v>
      </c>
      <c r="C477" s="1" t="s">
        <v>877</v>
      </c>
      <c r="D477" s="195" t="s">
        <v>876</v>
      </c>
      <c r="E477" s="195">
        <v>39.299999999999997</v>
      </c>
      <c r="F477" s="6">
        <v>52.14</v>
      </c>
      <c r="G477" s="6">
        <v>17.489999999999998</v>
      </c>
      <c r="I477" s="6"/>
      <c r="J477" s="6">
        <v>9.0500000000000007</v>
      </c>
      <c r="K477" s="6">
        <v>0.17</v>
      </c>
      <c r="L477" s="6">
        <v>5.52</v>
      </c>
      <c r="M477" s="6">
        <v>9.7799999999999994</v>
      </c>
      <c r="N477" s="6">
        <v>2.09</v>
      </c>
      <c r="O477" s="6">
        <v>0.49</v>
      </c>
      <c r="P477" s="6">
        <v>0.82</v>
      </c>
      <c r="Q477" s="6">
        <v>0.11</v>
      </c>
      <c r="R477" s="6"/>
      <c r="S477" s="6" t="e">
        <f>F477+P477+G477+#REF!+K477+L477+M477+N477+O477+Q477+R477</f>
        <v>#REF!</v>
      </c>
      <c r="T477" s="6">
        <f t="shared" si="75"/>
        <v>1.6394927536231887</v>
      </c>
      <c r="U477" s="6">
        <v>138</v>
      </c>
      <c r="V477" s="6"/>
      <c r="W477" s="6"/>
      <c r="X477" s="6">
        <v>13.1</v>
      </c>
      <c r="Y477" s="6"/>
      <c r="Z477" s="6">
        <v>176</v>
      </c>
      <c r="AA477" s="6">
        <v>0.16</v>
      </c>
      <c r="AB477" s="6"/>
      <c r="AC477" s="6">
        <v>3.33</v>
      </c>
      <c r="AD477" s="6">
        <v>2.04</v>
      </c>
      <c r="AE477" s="6">
        <v>0.81</v>
      </c>
      <c r="AF477" s="6"/>
      <c r="AG477" s="6">
        <v>2.86</v>
      </c>
      <c r="AH477" s="6">
        <v>0.83099999999999996</v>
      </c>
      <c r="AI477" s="6">
        <v>0.69</v>
      </c>
      <c r="AJ477" s="6">
        <v>5.59</v>
      </c>
      <c r="AK477" s="6"/>
      <c r="AL477" s="6">
        <v>0.33</v>
      </c>
      <c r="AM477" s="6"/>
      <c r="AN477" s="6">
        <v>1.24</v>
      </c>
      <c r="AO477" s="6">
        <v>8.34</v>
      </c>
      <c r="AP477" s="6">
        <v>30</v>
      </c>
      <c r="AQ477" s="6">
        <v>3.06</v>
      </c>
      <c r="AR477" s="6">
        <v>1.73</v>
      </c>
      <c r="AS477" s="6">
        <v>2.77</v>
      </c>
      <c r="AT477" s="6"/>
      <c r="AU477" s="6"/>
      <c r="AV477" s="6">
        <v>2.25</v>
      </c>
      <c r="AW477" s="6"/>
      <c r="AX477" s="6">
        <v>293</v>
      </c>
      <c r="AY477" s="6">
        <v>0.09</v>
      </c>
      <c r="AZ477" s="6">
        <v>0.48</v>
      </c>
      <c r="BA477" s="6">
        <v>0.21</v>
      </c>
      <c r="BB477" s="6">
        <f t="shared" si="76"/>
        <v>4915.772435705293</v>
      </c>
      <c r="BC477" s="6"/>
      <c r="BD477" s="6">
        <v>0.3</v>
      </c>
      <c r="BE477" s="6">
        <v>0.06</v>
      </c>
      <c r="BF477" s="6">
        <v>249</v>
      </c>
      <c r="BG477" s="6"/>
      <c r="BH477" s="6">
        <v>15</v>
      </c>
      <c r="BI477" s="6">
        <v>1.99</v>
      </c>
      <c r="BJ477" s="6"/>
      <c r="BK477" s="6">
        <v>44.1</v>
      </c>
      <c r="BL477" s="6">
        <f t="shared" si="72"/>
        <v>3.7567084078711982E-2</v>
      </c>
      <c r="BM477" s="6">
        <f t="shared" si="73"/>
        <v>1.1230649893764122</v>
      </c>
      <c r="BN477" s="6">
        <f t="shared" si="74"/>
        <v>1.6028673835125447</v>
      </c>
      <c r="BO477" s="6">
        <v>2.0208958461371607</v>
      </c>
      <c r="BP477" s="6">
        <v>1.8285873813512001</v>
      </c>
      <c r="BQ477" s="6">
        <v>0.97389549091612115</v>
      </c>
      <c r="BR477" s="6">
        <v>24.686940966010734</v>
      </c>
      <c r="BS477" s="6">
        <v>0.22182468694096602</v>
      </c>
    </row>
    <row r="478" spans="1:71" x14ac:dyDescent="0.3">
      <c r="A478" s="1" t="s">
        <v>947</v>
      </c>
      <c r="B478" s="200" t="s">
        <v>563</v>
      </c>
      <c r="C478" s="1" t="s">
        <v>877</v>
      </c>
      <c r="D478" s="195" t="s">
        <v>876</v>
      </c>
      <c r="E478" s="195">
        <v>39.4</v>
      </c>
      <c r="F478" s="6">
        <v>48.05</v>
      </c>
      <c r="G478" s="6">
        <v>21.8</v>
      </c>
      <c r="I478" s="6"/>
      <c r="J478" s="6">
        <v>8.5299999999999994</v>
      </c>
      <c r="K478" s="6">
        <v>0.2</v>
      </c>
      <c r="L478" s="6">
        <v>4.07</v>
      </c>
      <c r="M478" s="6">
        <v>10.65</v>
      </c>
      <c r="N478" s="6">
        <v>3.26</v>
      </c>
      <c r="O478" s="6">
        <v>0.31</v>
      </c>
      <c r="P478" s="6">
        <v>0.82</v>
      </c>
      <c r="Q478" s="6">
        <v>0.39</v>
      </c>
      <c r="R478" s="6"/>
      <c r="S478" s="6" t="e">
        <f>F478+P478+G478+#REF!+K478+L478+M478+N478+O478+Q478+R478</f>
        <v>#REF!</v>
      </c>
      <c r="T478" s="6">
        <f t="shared" si="75"/>
        <v>2.0958230958230954</v>
      </c>
      <c r="U478" s="6">
        <v>138</v>
      </c>
      <c r="V478" s="6"/>
      <c r="W478" s="6"/>
      <c r="X478" s="6">
        <v>12.2</v>
      </c>
      <c r="Y478" s="6">
        <v>25.7</v>
      </c>
      <c r="Z478" s="6">
        <v>20.399999999999999</v>
      </c>
      <c r="AA478" s="6">
        <v>0.13100000000000001</v>
      </c>
      <c r="AB478" s="6">
        <v>10.6</v>
      </c>
      <c r="AC478" s="6">
        <v>3.25</v>
      </c>
      <c r="AD478" s="6">
        <v>2.12</v>
      </c>
      <c r="AE478" s="6">
        <v>1.1200000000000001</v>
      </c>
      <c r="AF478" s="6">
        <v>21.1</v>
      </c>
      <c r="AG478" s="6">
        <v>3.05</v>
      </c>
      <c r="AH478" s="6">
        <v>0.47699999999999998</v>
      </c>
      <c r="AI478" s="6">
        <v>0.69799999999999995</v>
      </c>
      <c r="AJ478" s="6">
        <v>4.78</v>
      </c>
      <c r="AK478" s="6"/>
      <c r="AL478" s="6">
        <v>0.27200000000000002</v>
      </c>
      <c r="AM478" s="6"/>
      <c r="AN478" s="6">
        <v>0.53400000000000003</v>
      </c>
      <c r="AO478" s="6">
        <v>8.83</v>
      </c>
      <c r="AP478" s="6">
        <v>12.2</v>
      </c>
      <c r="AQ478" s="6">
        <v>1.05</v>
      </c>
      <c r="AR478" s="6">
        <v>1.81</v>
      </c>
      <c r="AS478" s="6">
        <v>1.31</v>
      </c>
      <c r="AT478" s="6"/>
      <c r="AU478" s="6"/>
      <c r="AV478" s="6">
        <v>2.48</v>
      </c>
      <c r="AW478" s="6"/>
      <c r="AX478" s="6">
        <v>484</v>
      </c>
      <c r="AY478" s="6">
        <v>1.7000000000000001E-2</v>
      </c>
      <c r="AZ478" s="6">
        <v>0.495</v>
      </c>
      <c r="BA478" s="6">
        <v>0.10199999999999999</v>
      </c>
      <c r="BB478" s="6">
        <f t="shared" si="76"/>
        <v>4915.772435705293</v>
      </c>
      <c r="BC478" s="6"/>
      <c r="BD478" s="6">
        <v>0.19700000000000001</v>
      </c>
      <c r="BE478" s="6">
        <v>5.8000000000000003E-2</v>
      </c>
      <c r="BF478" s="6">
        <v>200</v>
      </c>
      <c r="BG478" s="6"/>
      <c r="BH478" s="6">
        <v>20.7</v>
      </c>
      <c r="BI478" s="6">
        <v>1.59</v>
      </c>
      <c r="BJ478" s="6">
        <v>71.5</v>
      </c>
      <c r="BK478" s="6">
        <v>15.4</v>
      </c>
      <c r="BL478" s="6">
        <f t="shared" si="72"/>
        <v>2.1338912133891212E-2</v>
      </c>
      <c r="BM478" s="6">
        <f t="shared" si="73"/>
        <v>1.3718289645857076</v>
      </c>
      <c r="BN478" s="6">
        <f t="shared" si="74"/>
        <v>1.2434963579604579</v>
      </c>
      <c r="BO478" s="6">
        <v>2.162798063436044</v>
      </c>
      <c r="BP478" s="6">
        <v>2.1313766596785464</v>
      </c>
      <c r="BQ478" s="6">
        <v>1.2420637141062638</v>
      </c>
      <c r="BR478" s="6">
        <v>28.870292887029287</v>
      </c>
      <c r="BS478" s="6">
        <v>0.11171548117154811</v>
      </c>
    </row>
    <row r="479" spans="1:71" x14ac:dyDescent="0.3">
      <c r="A479" s="1" t="s">
        <v>947</v>
      </c>
      <c r="B479" s="200" t="s">
        <v>563</v>
      </c>
      <c r="C479" s="1" t="s">
        <v>877</v>
      </c>
      <c r="D479" s="195" t="s">
        <v>876</v>
      </c>
      <c r="E479" s="195">
        <v>39.4</v>
      </c>
      <c r="F479" s="6">
        <v>48.05</v>
      </c>
      <c r="G479" s="6">
        <v>21.8</v>
      </c>
      <c r="I479" s="6"/>
      <c r="J479" s="6">
        <v>8.5299999999999994</v>
      </c>
      <c r="K479" s="6">
        <v>0.2</v>
      </c>
      <c r="L479" s="6">
        <v>4.07</v>
      </c>
      <c r="M479" s="6">
        <v>10.65</v>
      </c>
      <c r="N479" s="6">
        <v>3.26</v>
      </c>
      <c r="O479" s="6">
        <v>0.31</v>
      </c>
      <c r="P479" s="6">
        <v>0.82</v>
      </c>
      <c r="Q479" s="6">
        <v>0.39</v>
      </c>
      <c r="R479" s="6"/>
      <c r="S479" s="6" t="e">
        <f>F479+P479+G479+#REF!+K479+L479+M479+N479+O479+Q479+R479</f>
        <v>#REF!</v>
      </c>
      <c r="T479" s="6">
        <f t="shared" si="75"/>
        <v>2.0958230958230954</v>
      </c>
      <c r="U479" s="6">
        <v>138</v>
      </c>
      <c r="V479" s="6"/>
      <c r="W479" s="6"/>
      <c r="X479" s="6">
        <v>12.2</v>
      </c>
      <c r="Y479" s="6">
        <v>25.7</v>
      </c>
      <c r="Z479" s="6">
        <v>20.399999999999999</v>
      </c>
      <c r="AA479" s="6">
        <v>0.13100000000000001</v>
      </c>
      <c r="AB479" s="6">
        <v>10.6</v>
      </c>
      <c r="AC479" s="6">
        <v>3.25</v>
      </c>
      <c r="AD479" s="6">
        <v>2.12</v>
      </c>
      <c r="AE479" s="6">
        <v>1.1200000000000001</v>
      </c>
      <c r="AF479" s="6">
        <v>21.1</v>
      </c>
      <c r="AG479" s="6">
        <v>3.05</v>
      </c>
      <c r="AH479" s="6">
        <v>0.47699999999999998</v>
      </c>
      <c r="AI479" s="6">
        <v>0.69799999999999995</v>
      </c>
      <c r="AJ479" s="6">
        <v>4.78</v>
      </c>
      <c r="AK479" s="6"/>
      <c r="AL479" s="6">
        <v>0.27200000000000002</v>
      </c>
      <c r="AM479" s="6"/>
      <c r="AN479" s="6">
        <v>0.53400000000000003</v>
      </c>
      <c r="AO479" s="6">
        <v>8.83</v>
      </c>
      <c r="AP479" s="6">
        <v>12.2</v>
      </c>
      <c r="AQ479" s="6">
        <v>1.05</v>
      </c>
      <c r="AR479" s="6">
        <v>1.81</v>
      </c>
      <c r="AS479" s="6">
        <v>1.31</v>
      </c>
      <c r="AT479" s="6"/>
      <c r="AU479" s="6"/>
      <c r="AV479" s="6">
        <v>2.48</v>
      </c>
      <c r="AW479" s="6"/>
      <c r="AX479" s="6">
        <v>484</v>
      </c>
      <c r="AY479" s="6">
        <v>1.7000000000000001E-2</v>
      </c>
      <c r="AZ479" s="6">
        <v>0.495</v>
      </c>
      <c r="BA479" s="6">
        <v>0.10199999999999999</v>
      </c>
      <c r="BB479" s="6">
        <f t="shared" si="76"/>
        <v>4915.772435705293</v>
      </c>
      <c r="BC479" s="6"/>
      <c r="BD479" s="6">
        <v>0.19700000000000001</v>
      </c>
      <c r="BE479" s="6">
        <v>5.8000000000000003E-2</v>
      </c>
      <c r="BF479" s="6">
        <v>200</v>
      </c>
      <c r="BG479" s="6"/>
      <c r="BH479" s="6">
        <v>20.7</v>
      </c>
      <c r="BI479" s="6">
        <v>1.59</v>
      </c>
      <c r="BJ479" s="6">
        <v>71.5</v>
      </c>
      <c r="BK479" s="6">
        <v>15.4</v>
      </c>
      <c r="BL479" s="6">
        <f t="shared" si="72"/>
        <v>2.1338912133891212E-2</v>
      </c>
      <c r="BM479" s="6">
        <f t="shared" si="73"/>
        <v>1.3718289645857076</v>
      </c>
      <c r="BN479" s="6">
        <f t="shared" si="74"/>
        <v>1.2434963579604579</v>
      </c>
      <c r="BO479" s="6">
        <v>2.162798063436044</v>
      </c>
      <c r="BP479" s="6">
        <v>2.1313766596785464</v>
      </c>
      <c r="BQ479" s="6">
        <v>1.2420637141062638</v>
      </c>
      <c r="BR479" s="6">
        <v>28.870292887029287</v>
      </c>
      <c r="BS479" s="6">
        <v>0.11171548117154811</v>
      </c>
    </row>
    <row r="480" spans="1:71" x14ac:dyDescent="0.3">
      <c r="A480" s="1" t="s">
        <v>946</v>
      </c>
      <c r="B480" s="200" t="s">
        <v>563</v>
      </c>
      <c r="C480" s="1" t="s">
        <v>877</v>
      </c>
      <c r="D480" s="195" t="s">
        <v>876</v>
      </c>
      <c r="E480" s="195">
        <v>39.799999999999997</v>
      </c>
      <c r="F480" s="6">
        <v>49.95</v>
      </c>
      <c r="G480" s="6">
        <v>19.11</v>
      </c>
      <c r="I480" s="6"/>
      <c r="J480" s="6">
        <v>10.41</v>
      </c>
      <c r="K480" s="6">
        <v>0.2</v>
      </c>
      <c r="L480" s="6">
        <v>6.11</v>
      </c>
      <c r="M480" s="6">
        <v>11.27</v>
      </c>
      <c r="N480" s="6">
        <v>2.12</v>
      </c>
      <c r="O480" s="6">
        <v>0.04</v>
      </c>
      <c r="P480" s="6">
        <v>0.73</v>
      </c>
      <c r="Q480" s="6">
        <v>0.03</v>
      </c>
      <c r="R480" s="6"/>
      <c r="S480" s="6" t="e">
        <f>F480+P480+G480+#REF!+K480+L480+M480+N480+O480+Q480+R480</f>
        <v>#REF!</v>
      </c>
      <c r="T480" s="6">
        <f t="shared" si="75"/>
        <v>1.7037643207855973</v>
      </c>
      <c r="U480" s="6">
        <v>40.6</v>
      </c>
      <c r="V480" s="6"/>
      <c r="W480" s="6"/>
      <c r="X480" s="6">
        <v>2.5099999999999998</v>
      </c>
      <c r="Y480" s="6"/>
      <c r="Z480" s="6">
        <v>87</v>
      </c>
      <c r="AA480" s="6">
        <v>1.4E-2</v>
      </c>
      <c r="AB480" s="6"/>
      <c r="AC480" s="6">
        <v>1.67</v>
      </c>
      <c r="AD480" s="6">
        <v>1.0900000000000001</v>
      </c>
      <c r="AE480" s="6">
        <v>0.626</v>
      </c>
      <c r="AF480" s="6"/>
      <c r="AG480" s="6">
        <v>1.25</v>
      </c>
      <c r="AH480" s="6">
        <v>0.315</v>
      </c>
      <c r="AI480" s="6"/>
      <c r="AJ480" s="6">
        <v>1.06</v>
      </c>
      <c r="AK480" s="6"/>
      <c r="AL480" s="6">
        <v>0.19</v>
      </c>
      <c r="AM480" s="6"/>
      <c r="AN480" s="6">
        <v>0.28399999999999997</v>
      </c>
      <c r="AO480" s="6">
        <v>2.2999999999999998</v>
      </c>
      <c r="AP480" s="6">
        <v>19</v>
      </c>
      <c r="AQ480" s="6">
        <v>0.55000000000000004</v>
      </c>
      <c r="AR480" s="6"/>
      <c r="AS480" s="6">
        <v>6.4000000000000001E-2</v>
      </c>
      <c r="AT480" s="6"/>
      <c r="AU480" s="6"/>
      <c r="AV480" s="6">
        <v>0.83099999999999996</v>
      </c>
      <c r="AW480" s="6"/>
      <c r="AX480" s="6">
        <v>320</v>
      </c>
      <c r="AY480" s="6">
        <v>1.4999999999999999E-2</v>
      </c>
      <c r="AZ480" s="6"/>
      <c r="BA480" s="6"/>
      <c r="BB480" s="6">
        <f t="shared" si="76"/>
        <v>4376.2364366644688</v>
      </c>
      <c r="BC480" s="6"/>
      <c r="BD480" s="6"/>
      <c r="BE480" s="6"/>
      <c r="BF480" s="6">
        <v>247</v>
      </c>
      <c r="BG480" s="6"/>
      <c r="BH480" s="6">
        <v>10.3</v>
      </c>
      <c r="BI480" s="6">
        <v>1.1200000000000001</v>
      </c>
      <c r="BJ480" s="6"/>
      <c r="BK480" s="6">
        <v>10.5</v>
      </c>
      <c r="BL480" s="6">
        <f t="shared" ref="BL480:BL511" si="77">BA480/AJ480</f>
        <v>0</v>
      </c>
      <c r="BM480" s="6">
        <f t="shared" ref="BM480:BM511" si="78">AC480/BI480/1.49</f>
        <v>1.0007190795781398</v>
      </c>
      <c r="BN480" s="6">
        <f t="shared" ref="BN480:BN516" si="79">AJ480/AV480/1.55</f>
        <v>0.82294941966538582</v>
      </c>
      <c r="BO480" s="6">
        <v>0.6808838643371018</v>
      </c>
      <c r="BP480" s="6">
        <v>0.62251984126984117</v>
      </c>
      <c r="BQ480" s="6">
        <v>1.8733564788389587</v>
      </c>
      <c r="BR480" s="6">
        <v>38.301886792452827</v>
      </c>
      <c r="BS480" s="6">
        <v>0.26792452830188673</v>
      </c>
    </row>
    <row r="481" spans="1:71" x14ac:dyDescent="0.3">
      <c r="A481" s="1" t="s">
        <v>945</v>
      </c>
      <c r="B481" s="200" t="s">
        <v>924</v>
      </c>
      <c r="C481" s="1" t="s">
        <v>877</v>
      </c>
      <c r="D481" s="195" t="s">
        <v>876</v>
      </c>
      <c r="E481" s="195">
        <v>39.799999999999997</v>
      </c>
      <c r="F481" s="6">
        <v>53.12</v>
      </c>
      <c r="G481" s="6">
        <v>18.12</v>
      </c>
      <c r="I481" s="6"/>
      <c r="J481" s="6">
        <v>10.029999999999999</v>
      </c>
      <c r="K481" s="6">
        <v>0.2</v>
      </c>
      <c r="L481" s="6">
        <v>5.84</v>
      </c>
      <c r="M481" s="6">
        <v>9.93</v>
      </c>
      <c r="N481" s="6">
        <v>1.64</v>
      </c>
      <c r="O481" s="6">
        <v>0.16</v>
      </c>
      <c r="P481" s="6">
        <v>0.84</v>
      </c>
      <c r="Q481" s="6">
        <v>0.1</v>
      </c>
      <c r="R481" s="6"/>
      <c r="S481" s="6" t="e">
        <f>F481+P481+G481+#REF!+K481+L481+M481+N481+O481+Q481+R481</f>
        <v>#REF!</v>
      </c>
      <c r="T481" s="6">
        <f t="shared" si="75"/>
        <v>1.7174657534246576</v>
      </c>
      <c r="U481" s="6">
        <v>97.2</v>
      </c>
      <c r="V481" s="6"/>
      <c r="W481" s="6"/>
      <c r="X481" s="6">
        <v>8.2100000000000009</v>
      </c>
      <c r="Y481" s="6"/>
      <c r="Z481" s="6">
        <v>81</v>
      </c>
      <c r="AA481" s="6">
        <v>0.02</v>
      </c>
      <c r="AB481" s="6"/>
      <c r="AC481" s="6">
        <v>2.81</v>
      </c>
      <c r="AD481" s="6">
        <v>1.79</v>
      </c>
      <c r="AE481" s="6">
        <v>0.83599999999999997</v>
      </c>
      <c r="AF481" s="6"/>
      <c r="AG481" s="6">
        <v>2.2400000000000002</v>
      </c>
      <c r="AH481" s="6">
        <v>0.85899999999999999</v>
      </c>
      <c r="AI481" s="6"/>
      <c r="AJ481" s="6">
        <v>3.61</v>
      </c>
      <c r="AK481" s="6"/>
      <c r="AL481" s="6">
        <v>0.29499999999999998</v>
      </c>
      <c r="AM481" s="6"/>
      <c r="AN481" s="6">
        <v>1.0900000000000001</v>
      </c>
      <c r="AO481" s="6">
        <v>5.73</v>
      </c>
      <c r="AP481" s="6">
        <v>23</v>
      </c>
      <c r="AQ481" s="6">
        <v>1.49</v>
      </c>
      <c r="AR481" s="6"/>
      <c r="AS481" s="6">
        <v>0.61699999999999999</v>
      </c>
      <c r="AT481" s="6"/>
      <c r="AU481" s="6"/>
      <c r="AV481" s="6">
        <v>1.68</v>
      </c>
      <c r="AW481" s="6"/>
      <c r="AX481" s="6">
        <v>261</v>
      </c>
      <c r="AY481" s="6">
        <v>6.0999999999999999E-2</v>
      </c>
      <c r="AZ481" s="6"/>
      <c r="BA481" s="6"/>
      <c r="BB481" s="6">
        <f t="shared" si="76"/>
        <v>5035.6693243810323</v>
      </c>
      <c r="BC481" s="6"/>
      <c r="BD481" s="6"/>
      <c r="BE481" s="6"/>
      <c r="BF481" s="6">
        <v>289</v>
      </c>
      <c r="BG481" s="6"/>
      <c r="BH481" s="6">
        <v>16.100000000000001</v>
      </c>
      <c r="BI481" s="6">
        <v>1.76</v>
      </c>
      <c r="BJ481" s="6"/>
      <c r="BK481" s="6">
        <v>24.3</v>
      </c>
      <c r="BL481" s="6">
        <f t="shared" si="77"/>
        <v>0</v>
      </c>
      <c r="BM481" s="6">
        <f t="shared" si="78"/>
        <v>1.0715375228798047</v>
      </c>
      <c r="BN481" s="6">
        <f t="shared" si="79"/>
        <v>1.3863287250384024</v>
      </c>
      <c r="BO481" s="6">
        <v>1.4756376716808373</v>
      </c>
      <c r="BP481" s="6">
        <v>1.295770202020202</v>
      </c>
      <c r="BQ481" s="6">
        <v>1.3144051111984771</v>
      </c>
      <c r="BR481" s="6">
        <v>26.925207756232687</v>
      </c>
      <c r="BS481" s="6">
        <v>0.30193905817174521</v>
      </c>
    </row>
    <row r="482" spans="1:71" x14ac:dyDescent="0.3">
      <c r="A482" s="1" t="s">
        <v>944</v>
      </c>
      <c r="B482" s="200" t="s">
        <v>924</v>
      </c>
      <c r="C482" s="1" t="s">
        <v>877</v>
      </c>
      <c r="D482" s="195" t="s">
        <v>876</v>
      </c>
      <c r="E482" s="195">
        <v>39.799999999999997</v>
      </c>
      <c r="F482" s="6">
        <v>53.04</v>
      </c>
      <c r="G482" s="6">
        <v>18.87</v>
      </c>
      <c r="I482" s="6"/>
      <c r="J482" s="6">
        <v>9.59</v>
      </c>
      <c r="K482" s="6">
        <v>0.19</v>
      </c>
      <c r="L482" s="6">
        <v>5.22</v>
      </c>
      <c r="M482" s="6">
        <v>10.23</v>
      </c>
      <c r="N482" s="6">
        <v>1.86</v>
      </c>
      <c r="O482" s="6">
        <v>0.2</v>
      </c>
      <c r="P482" s="6">
        <v>0.74</v>
      </c>
      <c r="Q482" s="6">
        <v>7.0000000000000007E-2</v>
      </c>
      <c r="R482" s="6"/>
      <c r="S482" s="6" t="e">
        <f>F482+P482+G482+#REF!+K482+L482+M482+N482+O482+Q482+R482</f>
        <v>#REF!</v>
      </c>
      <c r="T482" s="6">
        <f t="shared" si="75"/>
        <v>1.8371647509578544</v>
      </c>
      <c r="U482" s="6">
        <v>91.1</v>
      </c>
      <c r="V482" s="6"/>
      <c r="W482" s="6"/>
      <c r="X482" s="6">
        <v>6.27</v>
      </c>
      <c r="Y482" s="6"/>
      <c r="Z482" s="6"/>
      <c r="AA482" s="6">
        <v>2.5000000000000001E-2</v>
      </c>
      <c r="AB482" s="6"/>
      <c r="AC482" s="6">
        <v>2.6</v>
      </c>
      <c r="AD482" s="6">
        <v>1.61</v>
      </c>
      <c r="AE482" s="6">
        <v>0.86399999999999999</v>
      </c>
      <c r="AF482" s="6"/>
      <c r="AG482" s="6">
        <v>2.0499999999999998</v>
      </c>
      <c r="AH482" s="6">
        <v>0.57899999999999996</v>
      </c>
      <c r="AI482" s="6"/>
      <c r="AJ482" s="6">
        <v>2.78</v>
      </c>
      <c r="AK482" s="6"/>
      <c r="AL482" s="6">
        <v>0.27400000000000002</v>
      </c>
      <c r="AM482" s="6"/>
      <c r="AN482" s="6">
        <v>0.47299999999999998</v>
      </c>
      <c r="AO482" s="6">
        <v>4.57</v>
      </c>
      <c r="AP482" s="6"/>
      <c r="AQ482" s="6">
        <v>1.37</v>
      </c>
      <c r="AR482" s="6"/>
      <c r="AS482" s="6">
        <v>1.04</v>
      </c>
      <c r="AT482" s="6"/>
      <c r="AU482" s="6"/>
      <c r="AV482" s="6">
        <v>1.42</v>
      </c>
      <c r="AW482" s="6"/>
      <c r="AX482" s="6">
        <v>247</v>
      </c>
      <c r="AY482" s="6">
        <v>3.5000000000000003E-2</v>
      </c>
      <c r="AZ482" s="6"/>
      <c r="BA482" s="6"/>
      <c r="BB482" s="6">
        <f t="shared" si="76"/>
        <v>4436.1848810023375</v>
      </c>
      <c r="BC482" s="6"/>
      <c r="BD482" s="6"/>
      <c r="BE482" s="6"/>
      <c r="BF482" s="6"/>
      <c r="BG482" s="6"/>
      <c r="BH482" s="6">
        <v>13.3</v>
      </c>
      <c r="BI482" s="6">
        <v>1.6</v>
      </c>
      <c r="BJ482" s="6"/>
      <c r="BK482" s="6">
        <v>16.3</v>
      </c>
      <c r="BL482" s="6">
        <f t="shared" si="77"/>
        <v>0</v>
      </c>
      <c r="BM482" s="6">
        <f t="shared" si="78"/>
        <v>1.0906040268456376</v>
      </c>
      <c r="BN482" s="6">
        <f t="shared" si="79"/>
        <v>1.263062244434348</v>
      </c>
      <c r="BO482" s="6">
        <v>1.25</v>
      </c>
      <c r="BP482" s="6">
        <v>1.0885416666666665</v>
      </c>
      <c r="BQ482" s="6">
        <v>1.5445225436135492</v>
      </c>
      <c r="BR482" s="6">
        <v>32.769784172661872</v>
      </c>
      <c r="BS482" s="6">
        <v>0.17014388489208634</v>
      </c>
    </row>
    <row r="483" spans="1:71" x14ac:dyDescent="0.3">
      <c r="A483" s="1" t="s">
        <v>943</v>
      </c>
      <c r="B483" s="200" t="s">
        <v>924</v>
      </c>
      <c r="C483" s="1" t="s">
        <v>877</v>
      </c>
      <c r="D483" s="195" t="s">
        <v>876</v>
      </c>
      <c r="E483" s="195">
        <v>40.299999999999997</v>
      </c>
      <c r="F483" s="6">
        <v>53.91</v>
      </c>
      <c r="G483" s="6">
        <v>19.28</v>
      </c>
      <c r="I483" s="6"/>
      <c r="J483" s="6">
        <v>9.48</v>
      </c>
      <c r="K483" s="6">
        <v>0.16</v>
      </c>
      <c r="L483" s="6">
        <v>4.68</v>
      </c>
      <c r="M483" s="6">
        <v>10.17</v>
      </c>
      <c r="N483" s="6">
        <v>2.2599999999999998</v>
      </c>
      <c r="O483" s="6">
        <v>0.24</v>
      </c>
      <c r="P483" s="6">
        <v>0.95</v>
      </c>
      <c r="Q483" s="6">
        <v>0.13</v>
      </c>
      <c r="R483" s="6"/>
      <c r="S483" s="6" t="e">
        <f>F483+P483+G483+#REF!+K483+L483+M483+N483+O483+Q483+R483</f>
        <v>#REF!</v>
      </c>
      <c r="T483" s="6">
        <f t="shared" si="75"/>
        <v>2.025641025641026</v>
      </c>
      <c r="U483" s="6">
        <v>80.5</v>
      </c>
      <c r="V483" s="6"/>
      <c r="W483" s="6"/>
      <c r="X483" s="6">
        <v>12.6</v>
      </c>
      <c r="Y483" s="6"/>
      <c r="Z483" s="6">
        <v>121</v>
      </c>
      <c r="AA483" s="6">
        <v>0.06</v>
      </c>
      <c r="AB483" s="6"/>
      <c r="AC483" s="6">
        <v>3.49</v>
      </c>
      <c r="AD483" s="6">
        <v>2.14</v>
      </c>
      <c r="AE483" s="6">
        <v>0.93</v>
      </c>
      <c r="AF483" s="6"/>
      <c r="AG483" s="6">
        <v>3.06</v>
      </c>
      <c r="AH483" s="6">
        <v>0.48099999999999998</v>
      </c>
      <c r="AI483" s="6">
        <v>0.73</v>
      </c>
      <c r="AJ483" s="6">
        <v>5.49</v>
      </c>
      <c r="AK483" s="6"/>
      <c r="AL483" s="6">
        <v>0.33</v>
      </c>
      <c r="AM483" s="6"/>
      <c r="AN483" s="6">
        <v>1.1100000000000001</v>
      </c>
      <c r="AO483" s="6">
        <v>8.4</v>
      </c>
      <c r="AP483" s="6">
        <v>18</v>
      </c>
      <c r="AQ483" s="6">
        <v>2.2999999999999998</v>
      </c>
      <c r="AR483" s="6">
        <v>1.7</v>
      </c>
      <c r="AS483" s="6">
        <v>0.97</v>
      </c>
      <c r="AT483" s="6"/>
      <c r="AU483" s="6"/>
      <c r="AV483" s="6">
        <v>2.38</v>
      </c>
      <c r="AW483" s="6"/>
      <c r="AX483" s="6">
        <v>266</v>
      </c>
      <c r="AY483" s="6">
        <v>0.08</v>
      </c>
      <c r="AZ483" s="6">
        <v>0.5</v>
      </c>
      <c r="BA483" s="6">
        <v>0.28999999999999998</v>
      </c>
      <c r="BB483" s="6">
        <f t="shared" si="76"/>
        <v>5695.1022120975958</v>
      </c>
      <c r="BC483" s="6"/>
      <c r="BD483" s="6">
        <v>0.31</v>
      </c>
      <c r="BE483" s="6">
        <v>0.09</v>
      </c>
      <c r="BF483" s="6">
        <v>266</v>
      </c>
      <c r="BG483" s="6"/>
      <c r="BH483" s="6">
        <v>15.5</v>
      </c>
      <c r="BI483" s="6">
        <v>1.99</v>
      </c>
      <c r="BJ483" s="6"/>
      <c r="BK483" s="6">
        <v>43.3</v>
      </c>
      <c r="BL483" s="6">
        <f t="shared" si="77"/>
        <v>5.2823315118397079E-2</v>
      </c>
      <c r="BM483" s="6">
        <f t="shared" si="78"/>
        <v>1.1770260699470507</v>
      </c>
      <c r="BN483" s="6">
        <f t="shared" si="79"/>
        <v>1.4882081865004066</v>
      </c>
      <c r="BO483" s="6">
        <v>1.9847438632008969</v>
      </c>
      <c r="BP483" s="6">
        <v>1.7587939698492461</v>
      </c>
      <c r="BQ483" s="6">
        <v>1.0510790227583449</v>
      </c>
      <c r="BR483" s="6">
        <v>14.663023679417121</v>
      </c>
      <c r="BS483" s="6">
        <v>0.20218579234972678</v>
      </c>
    </row>
    <row r="484" spans="1:71" x14ac:dyDescent="0.3">
      <c r="A484" s="1" t="s">
        <v>942</v>
      </c>
      <c r="B484" s="200" t="s">
        <v>924</v>
      </c>
      <c r="C484" s="1" t="s">
        <v>877</v>
      </c>
      <c r="D484" s="195" t="s">
        <v>876</v>
      </c>
      <c r="E484" s="195">
        <v>40.299999999999997</v>
      </c>
      <c r="F484" s="6">
        <v>53.49</v>
      </c>
      <c r="G484" s="6">
        <v>16.62</v>
      </c>
      <c r="I484" s="6"/>
      <c r="J484" s="6">
        <v>9.1199999999999992</v>
      </c>
      <c r="K484" s="6">
        <v>0.17</v>
      </c>
      <c r="L484" s="6">
        <v>4.93</v>
      </c>
      <c r="M484" s="6">
        <v>9.1</v>
      </c>
      <c r="N484" s="6">
        <v>2.3199999999999998</v>
      </c>
      <c r="O484" s="6">
        <v>0.34</v>
      </c>
      <c r="P484" s="6">
        <v>0.84</v>
      </c>
      <c r="Q484" s="6">
        <v>0.09</v>
      </c>
      <c r="R484" s="6"/>
      <c r="S484" s="6" t="e">
        <f>F484+P484+G484+#REF!+K484+L484+M484+N484+O484+Q484+R484</f>
        <v>#REF!</v>
      </c>
      <c r="T484" s="6">
        <f t="shared" si="75"/>
        <v>1.8498985801217038</v>
      </c>
      <c r="U484" s="6">
        <v>71.7</v>
      </c>
      <c r="V484" s="6"/>
      <c r="W484" s="6"/>
      <c r="X484" s="6">
        <v>9.77</v>
      </c>
      <c r="Y484" s="6"/>
      <c r="Z484" s="6">
        <v>94</v>
      </c>
      <c r="AA484" s="6">
        <v>0.09</v>
      </c>
      <c r="AB484" s="6"/>
      <c r="AC484" s="6">
        <v>3.14</v>
      </c>
      <c r="AD484" s="6">
        <v>1.91</v>
      </c>
      <c r="AE484" s="6">
        <v>0.79</v>
      </c>
      <c r="AF484" s="6"/>
      <c r="AG484" s="6">
        <v>2.6</v>
      </c>
      <c r="AH484" s="6">
        <v>0.45200000000000001</v>
      </c>
      <c r="AI484" s="6">
        <v>0.66</v>
      </c>
      <c r="AJ484" s="6">
        <v>4.18</v>
      </c>
      <c r="AK484" s="6"/>
      <c r="AL484" s="6">
        <v>0.3</v>
      </c>
      <c r="AM484" s="6"/>
      <c r="AN484" s="6">
        <v>0.6</v>
      </c>
      <c r="AO484" s="6">
        <v>6.75</v>
      </c>
      <c r="AP484" s="6">
        <v>20</v>
      </c>
      <c r="AQ484" s="6">
        <v>1.7</v>
      </c>
      <c r="AR484" s="6">
        <v>1.36</v>
      </c>
      <c r="AS484" s="6">
        <v>1.02</v>
      </c>
      <c r="AT484" s="6"/>
      <c r="AU484" s="6"/>
      <c r="AV484" s="6">
        <v>1.99</v>
      </c>
      <c r="AW484" s="6"/>
      <c r="AX484" s="6">
        <v>256</v>
      </c>
      <c r="AY484" s="6">
        <v>0.04</v>
      </c>
      <c r="AZ484" s="6">
        <v>0.45</v>
      </c>
      <c r="BA484" s="6">
        <v>0.17</v>
      </c>
      <c r="BB484" s="6">
        <f t="shared" si="76"/>
        <v>5035.6693243810323</v>
      </c>
      <c r="BC484" s="6"/>
      <c r="BD484" s="6">
        <v>0.28000000000000003</v>
      </c>
      <c r="BE484" s="6">
        <v>0.09</v>
      </c>
      <c r="BF484" s="6">
        <v>301</v>
      </c>
      <c r="BG484" s="6"/>
      <c r="BH484" s="6">
        <v>14.4</v>
      </c>
      <c r="BI484" s="6">
        <v>1.85</v>
      </c>
      <c r="BJ484" s="6"/>
      <c r="BK484" s="6">
        <v>35.799999999999997</v>
      </c>
      <c r="BL484" s="6">
        <f t="shared" si="77"/>
        <v>4.0669856459330148E-2</v>
      </c>
      <c r="BM484" s="6">
        <f t="shared" si="78"/>
        <v>1.1391257028840922</v>
      </c>
      <c r="BN484" s="6">
        <f t="shared" si="79"/>
        <v>1.3551629113308477</v>
      </c>
      <c r="BO484" s="6">
        <v>1.6255104024888196</v>
      </c>
      <c r="BP484" s="6">
        <v>1.4669669669669669</v>
      </c>
      <c r="BQ484" s="6">
        <v>1.0592915085430494</v>
      </c>
      <c r="BR484" s="6">
        <v>17.153110047846891</v>
      </c>
      <c r="BS484" s="6">
        <v>0.14354066985645933</v>
      </c>
    </row>
    <row r="485" spans="1:71" x14ac:dyDescent="0.3">
      <c r="A485" s="1" t="s">
        <v>941</v>
      </c>
      <c r="B485" s="200" t="s">
        <v>563</v>
      </c>
      <c r="C485" s="1" t="s">
        <v>877</v>
      </c>
      <c r="D485" s="195" t="s">
        <v>876</v>
      </c>
      <c r="E485" s="195">
        <v>40.4</v>
      </c>
      <c r="F485" s="6">
        <v>50.75</v>
      </c>
      <c r="G485" s="6">
        <v>17.87</v>
      </c>
      <c r="I485" s="6"/>
      <c r="J485" s="6">
        <v>9.8000000000000007</v>
      </c>
      <c r="K485" s="6">
        <v>0.2</v>
      </c>
      <c r="L485" s="6">
        <v>5.44</v>
      </c>
      <c r="M485" s="6">
        <v>10.11</v>
      </c>
      <c r="N485" s="6">
        <v>2.2599999999999998</v>
      </c>
      <c r="O485" s="6">
        <v>0.28000000000000003</v>
      </c>
      <c r="P485" s="6">
        <v>0.71</v>
      </c>
      <c r="Q485" s="6">
        <v>0.06</v>
      </c>
      <c r="R485" s="6"/>
      <c r="S485" s="6" t="e">
        <f>F485+P485+G485+#REF!+K485+L485+M485+N485+O485+Q485+R485</f>
        <v>#REF!</v>
      </c>
      <c r="T485" s="6">
        <f t="shared" si="75"/>
        <v>1.8014705882352942</v>
      </c>
      <c r="U485" s="6">
        <v>100</v>
      </c>
      <c r="V485" s="6"/>
      <c r="W485" s="6"/>
      <c r="X485" s="6">
        <v>5.45</v>
      </c>
      <c r="Y485" s="6"/>
      <c r="Z485" s="6">
        <v>29</v>
      </c>
      <c r="AA485" s="6">
        <v>0.04</v>
      </c>
      <c r="AB485" s="6"/>
      <c r="AC485" s="6">
        <v>2.34</v>
      </c>
      <c r="AD485" s="6">
        <v>1.43</v>
      </c>
      <c r="AE485" s="6">
        <v>0.749</v>
      </c>
      <c r="AF485" s="6"/>
      <c r="AG485" s="6">
        <v>1.78</v>
      </c>
      <c r="AH485" s="6">
        <v>0.42</v>
      </c>
      <c r="AI485" s="6">
        <v>0.502</v>
      </c>
      <c r="AJ485" s="6">
        <v>2.4</v>
      </c>
      <c r="AK485" s="6"/>
      <c r="AL485" s="6">
        <v>0.249</v>
      </c>
      <c r="AM485" s="6"/>
      <c r="AN485" s="6">
        <v>0.54</v>
      </c>
      <c r="AO485" s="6">
        <v>3.93</v>
      </c>
      <c r="AP485" s="6">
        <v>25</v>
      </c>
      <c r="AQ485" s="6">
        <v>1.38</v>
      </c>
      <c r="AR485" s="6">
        <v>0.76</v>
      </c>
      <c r="AS485" s="6">
        <v>0.81299999999999994</v>
      </c>
      <c r="AT485" s="6"/>
      <c r="AU485" s="6"/>
      <c r="AV485" s="6">
        <v>1.22</v>
      </c>
      <c r="AW485" s="6"/>
      <c r="AX485" s="6">
        <v>241</v>
      </c>
      <c r="AY485" s="6">
        <v>0.03</v>
      </c>
      <c r="AZ485" s="6">
        <v>0.32</v>
      </c>
      <c r="BA485" s="6">
        <v>7.0000000000000007E-2</v>
      </c>
      <c r="BB485" s="6">
        <f t="shared" si="76"/>
        <v>4256.3395479887295</v>
      </c>
      <c r="BC485" s="6"/>
      <c r="BD485" s="6">
        <v>0.222</v>
      </c>
      <c r="BE485" s="6">
        <v>2.8000000000000001E-2</v>
      </c>
      <c r="BF485" s="6">
        <v>263</v>
      </c>
      <c r="BG485" s="6"/>
      <c r="BH485" s="6">
        <v>13</v>
      </c>
      <c r="BI485" s="6">
        <v>1.47</v>
      </c>
      <c r="BJ485" s="6"/>
      <c r="BK485" s="6">
        <v>18.5</v>
      </c>
      <c r="BL485" s="6">
        <f t="shared" si="77"/>
        <v>2.9166666666666671E-2</v>
      </c>
      <c r="BM485" s="6">
        <f t="shared" si="78"/>
        <v>1.0683468018079716</v>
      </c>
      <c r="BN485" s="6">
        <f t="shared" si="79"/>
        <v>1.269169751454257</v>
      </c>
      <c r="BO485" s="6">
        <v>1.174570547643518</v>
      </c>
      <c r="BP485" s="6">
        <v>1.0298563869992443</v>
      </c>
      <c r="BQ485" s="6">
        <v>1.5502206333524955</v>
      </c>
      <c r="BR485" s="6">
        <v>41.666666666666671</v>
      </c>
      <c r="BS485" s="6">
        <v>0.22500000000000003</v>
      </c>
    </row>
    <row r="486" spans="1:71" x14ac:dyDescent="0.3">
      <c r="A486" s="1" t="s">
        <v>940</v>
      </c>
      <c r="B486" s="200" t="s">
        <v>563</v>
      </c>
      <c r="C486" s="1" t="s">
        <v>877</v>
      </c>
      <c r="D486" s="195" t="s">
        <v>876</v>
      </c>
      <c r="E486" s="195">
        <v>40.4</v>
      </c>
      <c r="F486" s="6">
        <v>48.93</v>
      </c>
      <c r="G486" s="6">
        <v>19.510000000000002</v>
      </c>
      <c r="I486" s="6"/>
      <c r="J486" s="6">
        <v>10.35</v>
      </c>
      <c r="K486" s="6">
        <v>0.2</v>
      </c>
      <c r="L486" s="6">
        <v>6.74</v>
      </c>
      <c r="M486" s="6">
        <v>11.53</v>
      </c>
      <c r="N486" s="6">
        <v>1.95</v>
      </c>
      <c r="O486" s="6">
        <v>0.08</v>
      </c>
      <c r="P486" s="6">
        <v>0.66</v>
      </c>
      <c r="Q486" s="6">
        <v>0.02</v>
      </c>
      <c r="R486" s="6"/>
      <c r="S486" s="6" t="e">
        <f>F486+P486+G486+#REF!+K486+L486+M486+N486+O486+Q486+R486</f>
        <v>#REF!</v>
      </c>
      <c r="T486" s="6">
        <f t="shared" si="75"/>
        <v>1.5356083086053411</v>
      </c>
      <c r="U486" s="6">
        <v>39.200000000000003</v>
      </c>
      <c r="V486" s="6"/>
      <c r="W486" s="6"/>
      <c r="X486" s="6">
        <v>2.39</v>
      </c>
      <c r="Y486" s="6"/>
      <c r="Z486" s="6">
        <v>84</v>
      </c>
      <c r="AA486" s="6">
        <v>8.9999999999999993E-3</v>
      </c>
      <c r="AB486" s="6"/>
      <c r="AC486" s="6">
        <v>1.43</v>
      </c>
      <c r="AD486" s="6">
        <v>0.93100000000000005</v>
      </c>
      <c r="AE486" s="6">
        <v>0.51500000000000001</v>
      </c>
      <c r="AF486" s="6"/>
      <c r="AG486" s="6">
        <v>1.08</v>
      </c>
      <c r="AH486" s="6">
        <v>0.25800000000000001</v>
      </c>
      <c r="AI486" s="6"/>
      <c r="AJ486" s="6">
        <v>1.06</v>
      </c>
      <c r="AK486" s="6"/>
      <c r="AL486" s="6">
        <v>0.16</v>
      </c>
      <c r="AM486" s="6"/>
      <c r="AN486" s="6">
        <v>0.17899999999999999</v>
      </c>
      <c r="AO486" s="6">
        <v>2.0099999999999998</v>
      </c>
      <c r="AP486" s="6">
        <v>28</v>
      </c>
      <c r="AQ486" s="6">
        <v>0.52600000000000002</v>
      </c>
      <c r="AR486" s="6"/>
      <c r="AS486" s="6">
        <v>0.22500000000000001</v>
      </c>
      <c r="AT486" s="6"/>
      <c r="AU486" s="6"/>
      <c r="AV486" s="6">
        <v>0.71799999999999997</v>
      </c>
      <c r="AW486" s="6"/>
      <c r="AX486" s="6">
        <v>299</v>
      </c>
      <c r="AY486" s="6">
        <v>0.01</v>
      </c>
      <c r="AZ486" s="6"/>
      <c r="BA486" s="6"/>
      <c r="BB486" s="6">
        <f t="shared" si="76"/>
        <v>3956.597326299383</v>
      </c>
      <c r="BC486" s="6"/>
      <c r="BD486" s="6"/>
      <c r="BE486" s="6"/>
      <c r="BF486" s="6">
        <v>300</v>
      </c>
      <c r="BG486" s="6"/>
      <c r="BH486" s="6">
        <v>8.81</v>
      </c>
      <c r="BI486" s="6">
        <v>0.94199999999999995</v>
      </c>
      <c r="BJ486" s="6"/>
      <c r="BK486" s="6">
        <v>10.7</v>
      </c>
      <c r="BL486" s="6">
        <f t="shared" si="77"/>
        <v>0</v>
      </c>
      <c r="BM486" s="6">
        <f t="shared" si="78"/>
        <v>1.0188232947177931</v>
      </c>
      <c r="BN486" s="6">
        <f t="shared" si="79"/>
        <v>0.95246652888848959</v>
      </c>
      <c r="BO486" s="6">
        <v>0.80954344804411271</v>
      </c>
      <c r="BP486" s="6">
        <v>0.70476527482896911</v>
      </c>
      <c r="BQ486" s="6">
        <v>1.7837531004467695</v>
      </c>
      <c r="BR486" s="6">
        <v>36.981132075471699</v>
      </c>
      <c r="BS486" s="6">
        <v>0.16886792452830188</v>
      </c>
    </row>
    <row r="487" spans="1:71" x14ac:dyDescent="0.3">
      <c r="A487" s="1" t="s">
        <v>939</v>
      </c>
      <c r="B487" s="200" t="s">
        <v>563</v>
      </c>
      <c r="C487" s="1" t="s">
        <v>877</v>
      </c>
      <c r="D487" s="195" t="s">
        <v>876</v>
      </c>
      <c r="E487" s="195">
        <v>42</v>
      </c>
      <c r="F487" s="6">
        <v>48.18</v>
      </c>
      <c r="G487" s="6">
        <v>18.22</v>
      </c>
      <c r="I487" s="6"/>
      <c r="J487" s="6">
        <v>9.2200000000000006</v>
      </c>
      <c r="K487" s="6">
        <v>0.18</v>
      </c>
      <c r="L487" s="6">
        <v>6.18</v>
      </c>
      <c r="M487" s="6">
        <v>10.95</v>
      </c>
      <c r="N487" s="6">
        <v>2.14</v>
      </c>
      <c r="O487" s="6">
        <v>0.28999999999999998</v>
      </c>
      <c r="P487" s="6">
        <v>0.71</v>
      </c>
      <c r="Q487" s="6">
        <v>0.03</v>
      </c>
      <c r="R487" s="6"/>
      <c r="S487" s="6" t="e">
        <f>F487+P487+G487+#REF!+K487+L487+M487+N487+O487+Q487+R487</f>
        <v>#REF!</v>
      </c>
      <c r="T487" s="6">
        <f t="shared" si="75"/>
        <v>1.4919093851132688</v>
      </c>
      <c r="U487" s="6">
        <v>108</v>
      </c>
      <c r="V487" s="6"/>
      <c r="W487" s="6"/>
      <c r="X487" s="6">
        <v>7.64</v>
      </c>
      <c r="Y487" s="6"/>
      <c r="Z487" s="6">
        <v>80</v>
      </c>
      <c r="AA487" s="6">
        <v>0.02</v>
      </c>
      <c r="AB487" s="6"/>
      <c r="AC487" s="6">
        <v>2.5499999999999998</v>
      </c>
      <c r="AD487" s="6">
        <v>1.62</v>
      </c>
      <c r="AE487" s="6">
        <v>0.77</v>
      </c>
      <c r="AF487" s="6"/>
      <c r="AG487" s="6">
        <v>2.09</v>
      </c>
      <c r="AH487" s="6">
        <v>0.77100000000000002</v>
      </c>
      <c r="AI487" s="6">
        <v>0.55000000000000004</v>
      </c>
      <c r="AJ487" s="6">
        <v>3.68</v>
      </c>
      <c r="AK487" s="6"/>
      <c r="AL487" s="6">
        <v>0.28000000000000003</v>
      </c>
      <c r="AM487" s="6"/>
      <c r="AN487" s="6">
        <v>0.87</v>
      </c>
      <c r="AO487" s="6">
        <v>5.21</v>
      </c>
      <c r="AP487" s="6">
        <v>20</v>
      </c>
      <c r="AQ487" s="6">
        <v>1.47</v>
      </c>
      <c r="AR487" s="6">
        <v>1.1200000000000001</v>
      </c>
      <c r="AS487" s="6">
        <v>1.51</v>
      </c>
      <c r="AT487" s="6"/>
      <c r="AU487" s="6"/>
      <c r="AV487" s="6">
        <v>1.54</v>
      </c>
      <c r="AW487" s="6"/>
      <c r="AX487" s="6">
        <v>253</v>
      </c>
      <c r="AY487" s="6">
        <v>0.05</v>
      </c>
      <c r="AZ487" s="6">
        <v>0.36</v>
      </c>
      <c r="BA487" s="6">
        <v>0.12</v>
      </c>
      <c r="BB487" s="6">
        <f t="shared" si="76"/>
        <v>4256.3395479887295</v>
      </c>
      <c r="BC487" s="6"/>
      <c r="BD487" s="6">
        <v>0.25</v>
      </c>
      <c r="BE487" s="6">
        <v>0.04</v>
      </c>
      <c r="BF487" s="6">
        <v>245</v>
      </c>
      <c r="BG487" s="6"/>
      <c r="BH487" s="6">
        <v>12.3</v>
      </c>
      <c r="BI487" s="6">
        <v>1.62</v>
      </c>
      <c r="BJ487" s="6"/>
      <c r="BK487" s="6">
        <v>25</v>
      </c>
      <c r="BL487" s="6">
        <f t="shared" si="77"/>
        <v>3.2608695652173912E-2</v>
      </c>
      <c r="BM487" s="6">
        <f t="shared" si="78"/>
        <v>1.0564255530698483</v>
      </c>
      <c r="BN487" s="6">
        <f t="shared" si="79"/>
        <v>1.5416841223292834</v>
      </c>
      <c r="BO487" s="6">
        <v>1.6342481570299316</v>
      </c>
      <c r="BP487" s="6">
        <v>1.3100137174211246</v>
      </c>
      <c r="BQ487" s="6">
        <v>1.3090578324076405</v>
      </c>
      <c r="BR487" s="6">
        <v>29.34782608695652</v>
      </c>
      <c r="BS487" s="6">
        <v>0.23641304347826086</v>
      </c>
    </row>
    <row r="488" spans="1:71" x14ac:dyDescent="0.3">
      <c r="A488" s="1" t="s">
        <v>938</v>
      </c>
      <c r="B488" s="200" t="s">
        <v>563</v>
      </c>
      <c r="C488" s="1" t="s">
        <v>877</v>
      </c>
      <c r="D488" s="195" t="s">
        <v>876</v>
      </c>
      <c r="E488" s="195">
        <v>43.3</v>
      </c>
      <c r="F488" s="6">
        <v>45.8</v>
      </c>
      <c r="G488" s="6">
        <v>19.11</v>
      </c>
      <c r="I488" s="6"/>
      <c r="J488" s="6">
        <v>10.64</v>
      </c>
      <c r="K488" s="6">
        <v>0.14000000000000001</v>
      </c>
      <c r="L488" s="6">
        <v>5.13</v>
      </c>
      <c r="M488" s="6">
        <v>10.49</v>
      </c>
      <c r="N488" s="6">
        <v>3.32</v>
      </c>
      <c r="O488" s="6">
        <v>0.19</v>
      </c>
      <c r="P488" s="6">
        <v>1.27</v>
      </c>
      <c r="Q488" s="6">
        <v>0.34</v>
      </c>
      <c r="R488" s="6"/>
      <c r="S488" s="6" t="e">
        <f>F488+P488+G488+#REF!+K488+L488+M488+N488+O488+Q488+R488</f>
        <v>#REF!</v>
      </c>
      <c r="T488" s="6">
        <f t="shared" si="75"/>
        <v>2.0740740740740744</v>
      </c>
      <c r="U488" s="6">
        <v>67</v>
      </c>
      <c r="V488" s="6"/>
      <c r="W488" s="6"/>
      <c r="X488" s="6">
        <v>14.8</v>
      </c>
      <c r="Y488" s="6"/>
      <c r="Z488" s="6"/>
      <c r="AA488" s="6">
        <v>0.1</v>
      </c>
      <c r="AB488" s="6">
        <v>73</v>
      </c>
      <c r="AC488" s="6">
        <v>4.59</v>
      </c>
      <c r="AD488" s="6">
        <v>2.88</v>
      </c>
      <c r="AE488" s="6">
        <v>1.23</v>
      </c>
      <c r="AF488" s="6">
        <v>15</v>
      </c>
      <c r="AG488" s="6">
        <v>4.32</v>
      </c>
      <c r="AH488" s="6"/>
      <c r="AI488" s="6">
        <v>1.01</v>
      </c>
      <c r="AJ488" s="6">
        <v>5.2</v>
      </c>
      <c r="AK488" s="6"/>
      <c r="AL488" s="6">
        <v>0.38</v>
      </c>
      <c r="AM488" s="6"/>
      <c r="AN488" s="6">
        <v>1.8</v>
      </c>
      <c r="AO488" s="6">
        <v>12.9</v>
      </c>
      <c r="AP488" s="6"/>
      <c r="AQ488" s="6">
        <v>29.7</v>
      </c>
      <c r="AR488" s="6">
        <v>2.31</v>
      </c>
      <c r="AS488" s="6">
        <v>0.85</v>
      </c>
      <c r="AT488" s="6"/>
      <c r="AU488" s="6"/>
      <c r="AV488" s="6">
        <v>3.72</v>
      </c>
      <c r="AW488" s="6"/>
      <c r="AX488" s="6">
        <v>353</v>
      </c>
      <c r="AY488" s="6">
        <v>7.0000000000000007E-2</v>
      </c>
      <c r="AZ488" s="6">
        <v>0.75</v>
      </c>
      <c r="BA488" s="6">
        <v>0.18</v>
      </c>
      <c r="BB488" s="6">
        <f t="shared" si="76"/>
        <v>7613.4524309094186</v>
      </c>
      <c r="BC488" s="6"/>
      <c r="BD488" s="6">
        <v>0.41</v>
      </c>
      <c r="BE488" s="6">
        <v>7.0000000000000007E-2</v>
      </c>
      <c r="BF488" s="6">
        <v>194</v>
      </c>
      <c r="BG488" s="6"/>
      <c r="BH488" s="6">
        <v>28</v>
      </c>
      <c r="BI488" s="6">
        <v>2.39</v>
      </c>
      <c r="BJ488" s="6">
        <v>80</v>
      </c>
      <c r="BK488" s="6">
        <v>41</v>
      </c>
      <c r="BL488" s="6">
        <f t="shared" si="77"/>
        <v>3.461538461538461E-2</v>
      </c>
      <c r="BM488" s="6">
        <f t="shared" si="78"/>
        <v>1.2889275785571872</v>
      </c>
      <c r="BN488" s="6">
        <f t="shared" si="79"/>
        <v>0.90183836281651042</v>
      </c>
      <c r="BO488" s="6">
        <v>1.5652749766713825</v>
      </c>
      <c r="BP488" s="6">
        <v>1.7201301720130171</v>
      </c>
      <c r="BQ488" s="6">
        <v>0.93582227843737675</v>
      </c>
      <c r="BR488" s="6">
        <v>12.884615384615385</v>
      </c>
      <c r="BS488" s="6">
        <v>0.34615384615384615</v>
      </c>
    </row>
    <row r="489" spans="1:71" x14ac:dyDescent="0.3">
      <c r="A489" s="1" t="s">
        <v>937</v>
      </c>
      <c r="B489" s="200" t="s">
        <v>924</v>
      </c>
      <c r="C489" s="1" t="s">
        <v>877</v>
      </c>
      <c r="D489" s="195" t="s">
        <v>876</v>
      </c>
      <c r="E489" s="195">
        <v>43.7</v>
      </c>
      <c r="F489" s="6">
        <v>53.2</v>
      </c>
      <c r="G489" s="6">
        <v>18.350000000000001</v>
      </c>
      <c r="I489" s="6"/>
      <c r="J489" s="6">
        <v>9.58</v>
      </c>
      <c r="K489" s="6">
        <v>0.19</v>
      </c>
      <c r="L489" s="6">
        <v>5.43</v>
      </c>
      <c r="M489" s="6">
        <v>9.99</v>
      </c>
      <c r="N489" s="6">
        <v>2.2000000000000002</v>
      </c>
      <c r="O489" s="6">
        <v>0.31</v>
      </c>
      <c r="P489" s="6">
        <v>0.67</v>
      </c>
      <c r="Q489" s="6">
        <v>7.0000000000000007E-2</v>
      </c>
      <c r="R489" s="6"/>
      <c r="S489" s="6" t="e">
        <f>F489+P489+G489+#REF!+K489+L489+M489+N489+O489+Q489+R489</f>
        <v>#REF!</v>
      </c>
      <c r="T489" s="6">
        <f t="shared" si="75"/>
        <v>1.7642725598526705</v>
      </c>
      <c r="U489" s="6">
        <v>99.3</v>
      </c>
      <c r="V489" s="6"/>
      <c r="W489" s="6"/>
      <c r="X489" s="6">
        <v>9.1199999999999992</v>
      </c>
      <c r="Y489" s="6"/>
      <c r="Z489" s="6"/>
      <c r="AA489" s="6">
        <v>7.5999999999999998E-2</v>
      </c>
      <c r="AB489" s="6"/>
      <c r="AC489" s="6">
        <v>2.98</v>
      </c>
      <c r="AD489" s="6">
        <v>1.83</v>
      </c>
      <c r="AE489" s="6">
        <v>0.79900000000000004</v>
      </c>
      <c r="AF489" s="6"/>
      <c r="AG489" s="6">
        <v>2.39</v>
      </c>
      <c r="AH489" s="6">
        <v>0.85799999999999998</v>
      </c>
      <c r="AI489" s="6"/>
      <c r="AJ489" s="6">
        <v>3.93</v>
      </c>
      <c r="AK489" s="6"/>
      <c r="AL489" s="6">
        <v>0.3</v>
      </c>
      <c r="AM489" s="6"/>
      <c r="AN489" s="6">
        <v>0.76900000000000002</v>
      </c>
      <c r="AO489" s="6">
        <v>6.13</v>
      </c>
      <c r="AP489" s="6"/>
      <c r="AQ489" s="6">
        <v>1.72</v>
      </c>
      <c r="AR489" s="6"/>
      <c r="AS489" s="6">
        <v>1.0900000000000001</v>
      </c>
      <c r="AT489" s="6"/>
      <c r="AU489" s="6"/>
      <c r="AV489" s="6">
        <v>1.79</v>
      </c>
      <c r="AW489" s="6"/>
      <c r="AX489" s="6">
        <v>262</v>
      </c>
      <c r="AY489" s="6">
        <v>6.5000000000000002E-2</v>
      </c>
      <c r="AZ489" s="6"/>
      <c r="BA489" s="6"/>
      <c r="BB489" s="6">
        <f t="shared" si="76"/>
        <v>4016.5457706372526</v>
      </c>
      <c r="BC489" s="6"/>
      <c r="BD489" s="6"/>
      <c r="BE489" s="6"/>
      <c r="BF489" s="6"/>
      <c r="BG489" s="6"/>
      <c r="BH489" s="6">
        <v>15.9</v>
      </c>
      <c r="BI489" s="6">
        <v>1.77</v>
      </c>
      <c r="BJ489" s="6"/>
      <c r="BK489" s="6">
        <v>15.2</v>
      </c>
      <c r="BL489" s="6">
        <f t="shared" si="77"/>
        <v>0</v>
      </c>
      <c r="BM489" s="6">
        <f t="shared" si="78"/>
        <v>1.1299435028248588</v>
      </c>
      <c r="BN489" s="6">
        <f t="shared" si="79"/>
        <v>1.4164714362948279</v>
      </c>
      <c r="BO489" s="6">
        <v>1.5973661748567247</v>
      </c>
      <c r="BP489" s="6">
        <v>1.4312617702448209</v>
      </c>
      <c r="BQ489" s="6">
        <v>1.1782105987457387</v>
      </c>
      <c r="BR489" s="6">
        <v>25.267175572519083</v>
      </c>
      <c r="BS489" s="6">
        <v>0.19567430025445293</v>
      </c>
    </row>
    <row r="490" spans="1:71" x14ac:dyDescent="0.3">
      <c r="A490" s="1" t="s">
        <v>936</v>
      </c>
      <c r="B490" s="200" t="s">
        <v>924</v>
      </c>
      <c r="C490" s="1" t="s">
        <v>877</v>
      </c>
      <c r="D490" s="195" t="s">
        <v>876</v>
      </c>
      <c r="E490" s="195">
        <v>43.7</v>
      </c>
      <c r="F490" s="6">
        <v>53.28</v>
      </c>
      <c r="G490" s="6">
        <v>18.12</v>
      </c>
      <c r="I490" s="6"/>
      <c r="J490" s="6">
        <v>9.15</v>
      </c>
      <c r="K490" s="6">
        <v>0.19</v>
      </c>
      <c r="L490" s="6">
        <v>4.99</v>
      </c>
      <c r="M490" s="6">
        <v>9.7899999999999991</v>
      </c>
      <c r="N490" s="6">
        <v>2.37</v>
      </c>
      <c r="O490" s="6">
        <v>0.38</v>
      </c>
      <c r="P490" s="6">
        <v>0.69</v>
      </c>
      <c r="Q490" s="6">
        <v>0.06</v>
      </c>
      <c r="R490" s="6"/>
      <c r="S490" s="6" t="e">
        <f>F490+P490+G490+#REF!+K490+L490+M490+N490+O490+Q490+R490</f>
        <v>#REF!</v>
      </c>
      <c r="T490" s="6">
        <f t="shared" si="75"/>
        <v>1.8336673346693386</v>
      </c>
      <c r="U490" s="6">
        <v>129</v>
      </c>
      <c r="V490" s="6"/>
      <c r="W490" s="6"/>
      <c r="X490" s="6">
        <v>9.51</v>
      </c>
      <c r="Y490" s="6">
        <v>32.299999999999997</v>
      </c>
      <c r="Z490" s="6">
        <v>38.6</v>
      </c>
      <c r="AA490" s="6">
        <v>6.4000000000000001E-2</v>
      </c>
      <c r="AB490" s="6">
        <v>41.6</v>
      </c>
      <c r="AC490" s="6">
        <v>2.65</v>
      </c>
      <c r="AD490" s="6">
        <v>1.74</v>
      </c>
      <c r="AE490" s="6">
        <v>0.61299999999999999</v>
      </c>
      <c r="AF490" s="6">
        <v>17.8</v>
      </c>
      <c r="AG490" s="6">
        <v>2.2599999999999998</v>
      </c>
      <c r="AH490" s="6">
        <v>0.90800000000000003</v>
      </c>
      <c r="AI490" s="6">
        <v>0.6</v>
      </c>
      <c r="AJ490" s="6">
        <v>4.21</v>
      </c>
      <c r="AK490" s="6"/>
      <c r="AL490" s="6">
        <v>0.246</v>
      </c>
      <c r="AM490" s="6"/>
      <c r="AN490" s="6">
        <v>0.72699999999999998</v>
      </c>
      <c r="AO490" s="6">
        <v>6.18</v>
      </c>
      <c r="AP490" s="6">
        <v>17.100000000000001</v>
      </c>
      <c r="AQ490" s="6">
        <v>1.68</v>
      </c>
      <c r="AR490" s="6">
        <v>1.29</v>
      </c>
      <c r="AS490" s="6">
        <v>0.59299999999999997</v>
      </c>
      <c r="AT490" s="6"/>
      <c r="AU490" s="6"/>
      <c r="AV490" s="6">
        <v>1.96</v>
      </c>
      <c r="AW490" s="6"/>
      <c r="AX490" s="6">
        <v>268</v>
      </c>
      <c r="AY490" s="6">
        <v>4.1000000000000002E-2</v>
      </c>
      <c r="AZ490" s="6">
        <v>0.41699999999999998</v>
      </c>
      <c r="BA490" s="6"/>
      <c r="BB490" s="6">
        <f t="shared" si="76"/>
        <v>4136.4426593129901</v>
      </c>
      <c r="BC490" s="6"/>
      <c r="BD490" s="6">
        <v>0.22900000000000001</v>
      </c>
      <c r="BE490" s="6">
        <v>0.03</v>
      </c>
      <c r="BF490" s="6">
        <v>278</v>
      </c>
      <c r="BG490" s="6"/>
      <c r="BH490" s="6">
        <v>18.3</v>
      </c>
      <c r="BI490" s="6">
        <v>1.58</v>
      </c>
      <c r="BJ490" s="6">
        <v>73.599999999999994</v>
      </c>
      <c r="BK490" s="6">
        <v>33.799999999999997</v>
      </c>
      <c r="BL490" s="6">
        <f t="shared" si="77"/>
        <v>0</v>
      </c>
      <c r="BM490" s="6">
        <f t="shared" si="78"/>
        <v>1.1256477784385353</v>
      </c>
      <c r="BN490" s="6">
        <f t="shared" si="79"/>
        <v>1.3857801184990126</v>
      </c>
      <c r="BO490" s="6">
        <v>1.9169474546944725</v>
      </c>
      <c r="BP490" s="6">
        <v>1.6719409282700419</v>
      </c>
      <c r="BQ490" s="6">
        <v>0.88834125430842414</v>
      </c>
      <c r="BR490" s="6">
        <v>30.641330166270784</v>
      </c>
      <c r="BS490" s="6">
        <v>0.17268408551068884</v>
      </c>
    </row>
    <row r="491" spans="1:71" x14ac:dyDescent="0.3">
      <c r="A491" s="1" t="s">
        <v>935</v>
      </c>
      <c r="B491" s="200" t="s">
        <v>563</v>
      </c>
      <c r="C491" s="1" t="s">
        <v>877</v>
      </c>
      <c r="D491" s="195" t="s">
        <v>876</v>
      </c>
      <c r="E491" s="195">
        <v>43.9</v>
      </c>
      <c r="F491" s="6">
        <v>41.46</v>
      </c>
      <c r="G491" s="6">
        <v>21.47</v>
      </c>
      <c r="I491" s="6"/>
      <c r="J491" s="6">
        <v>13.11</v>
      </c>
      <c r="K491" s="6">
        <v>0.37</v>
      </c>
      <c r="L491" s="6">
        <v>7.55</v>
      </c>
      <c r="M491" s="6">
        <v>12.19</v>
      </c>
      <c r="N491" s="6">
        <v>1.1200000000000001</v>
      </c>
      <c r="O491" s="6">
        <v>0.06</v>
      </c>
      <c r="P491" s="6">
        <v>0.38</v>
      </c>
      <c r="Q491" s="6">
        <v>0.02</v>
      </c>
      <c r="R491" s="6"/>
      <c r="S491" s="6" t="e">
        <f>F491+P491+G491+#REF!+K491+L491+M491+N491+O491+Q491+R491</f>
        <v>#REF!</v>
      </c>
      <c r="T491" s="6">
        <f t="shared" si="75"/>
        <v>1.7364238410596027</v>
      </c>
      <c r="U491" s="6">
        <v>10.9</v>
      </c>
      <c r="V491" s="6"/>
      <c r="W491" s="6"/>
      <c r="X491" s="6">
        <v>1.01</v>
      </c>
      <c r="Y491" s="6">
        <v>42.9</v>
      </c>
      <c r="Z491" s="6">
        <v>32.5</v>
      </c>
      <c r="AA491" s="6">
        <v>3.6999999999999998E-2</v>
      </c>
      <c r="AB491" s="6">
        <v>23.3</v>
      </c>
      <c r="AC491" s="6">
        <v>3.3</v>
      </c>
      <c r="AD491" s="6">
        <v>2.5</v>
      </c>
      <c r="AE491" s="6">
        <v>0.51600000000000001</v>
      </c>
      <c r="AF491" s="6">
        <v>10.8</v>
      </c>
      <c r="AG491" s="6">
        <v>1.71</v>
      </c>
      <c r="AH491" s="6">
        <v>6.6000000000000003E-2</v>
      </c>
      <c r="AI491" s="6">
        <v>0.82499999999999996</v>
      </c>
      <c r="AJ491" s="6">
        <v>0.42099999999999999</v>
      </c>
      <c r="AK491" s="6"/>
      <c r="AL491" s="6">
        <v>0.40600000000000003</v>
      </c>
      <c r="AM491" s="6"/>
      <c r="AN491" s="6">
        <v>0.02</v>
      </c>
      <c r="AO491" s="6">
        <v>1.36</v>
      </c>
      <c r="AP491" s="6">
        <v>13.6</v>
      </c>
      <c r="AQ491" s="6">
        <v>0.13100000000000001</v>
      </c>
      <c r="AR491" s="6">
        <v>0.20399999999999999</v>
      </c>
      <c r="AS491" s="6">
        <v>0.106</v>
      </c>
      <c r="AT491" s="6"/>
      <c r="AU491" s="6"/>
      <c r="AV491" s="6">
        <v>0.67500000000000004</v>
      </c>
      <c r="AW491" s="6"/>
      <c r="AX491" s="6">
        <v>182</v>
      </c>
      <c r="AY491" s="6">
        <v>5.0000000000000001E-3</v>
      </c>
      <c r="AZ491" s="6">
        <v>0.39500000000000002</v>
      </c>
      <c r="BA491" s="6"/>
      <c r="BB491" s="6">
        <f t="shared" si="76"/>
        <v>2278.0408848390384</v>
      </c>
      <c r="BC491" s="6"/>
      <c r="BD491" s="6">
        <v>0.40600000000000003</v>
      </c>
      <c r="BE491" s="6">
        <v>1.6E-2</v>
      </c>
      <c r="BF491" s="6">
        <v>241</v>
      </c>
      <c r="BG491" s="6"/>
      <c r="BH491" s="6">
        <v>28.1</v>
      </c>
      <c r="BI491" s="6">
        <v>2.75</v>
      </c>
      <c r="BJ491" s="6">
        <v>24.5</v>
      </c>
      <c r="BK491" s="6">
        <v>7.3</v>
      </c>
      <c r="BL491" s="6">
        <f t="shared" si="77"/>
        <v>0</v>
      </c>
      <c r="BM491" s="6">
        <f t="shared" si="78"/>
        <v>0.80536912751677847</v>
      </c>
      <c r="BN491" s="6">
        <f t="shared" si="79"/>
        <v>0.40238948626045395</v>
      </c>
      <c r="BO491" s="6">
        <v>0.11013734466971878</v>
      </c>
      <c r="BP491" s="6">
        <v>0.10202020202020201</v>
      </c>
      <c r="BQ491" s="6">
        <v>1.4648777138143998</v>
      </c>
      <c r="BR491" s="6">
        <v>25.890736342042757</v>
      </c>
      <c r="BS491" s="6">
        <v>4.7505938242280291E-2</v>
      </c>
    </row>
    <row r="492" spans="1:71" x14ac:dyDescent="0.3">
      <c r="A492" s="1" t="s">
        <v>935</v>
      </c>
      <c r="B492" s="200" t="s">
        <v>563</v>
      </c>
      <c r="C492" s="1" t="s">
        <v>877</v>
      </c>
      <c r="D492" s="195" t="s">
        <v>876</v>
      </c>
      <c r="E492" s="195">
        <v>43.9</v>
      </c>
      <c r="F492" s="6">
        <v>41.46</v>
      </c>
      <c r="G492" s="6">
        <v>21.47</v>
      </c>
      <c r="I492" s="6"/>
      <c r="J492" s="6">
        <v>13.11</v>
      </c>
      <c r="K492" s="6">
        <v>0.37</v>
      </c>
      <c r="L492" s="6">
        <v>7.55</v>
      </c>
      <c r="M492" s="6">
        <v>12.19</v>
      </c>
      <c r="N492" s="6">
        <v>1.1200000000000001</v>
      </c>
      <c r="O492" s="6">
        <v>0.06</v>
      </c>
      <c r="P492" s="6">
        <v>0.38</v>
      </c>
      <c r="Q492" s="6">
        <v>0.02</v>
      </c>
      <c r="R492" s="6"/>
      <c r="S492" s="6" t="e">
        <f>F492+P492+G492+#REF!+K492+L492+M492+N492+O492+Q492+R492</f>
        <v>#REF!</v>
      </c>
      <c r="T492" s="6">
        <f t="shared" si="75"/>
        <v>1.7364238410596027</v>
      </c>
      <c r="U492" s="6">
        <v>10.9</v>
      </c>
      <c r="V492" s="6"/>
      <c r="W492" s="6"/>
      <c r="X492" s="6">
        <v>1.01</v>
      </c>
      <c r="Y492" s="6">
        <v>42.9</v>
      </c>
      <c r="Z492" s="6">
        <v>32.5</v>
      </c>
      <c r="AA492" s="6">
        <v>3.6999999999999998E-2</v>
      </c>
      <c r="AB492" s="6">
        <v>23.3</v>
      </c>
      <c r="AC492" s="6">
        <v>3.3</v>
      </c>
      <c r="AD492" s="6">
        <v>2.5</v>
      </c>
      <c r="AE492" s="6">
        <v>0.51600000000000001</v>
      </c>
      <c r="AF492" s="6">
        <v>10.8</v>
      </c>
      <c r="AG492" s="6">
        <v>1.71</v>
      </c>
      <c r="AH492" s="6">
        <v>6.6000000000000003E-2</v>
      </c>
      <c r="AI492" s="6">
        <v>0.82499999999999996</v>
      </c>
      <c r="AJ492" s="6">
        <v>0.42099999999999999</v>
      </c>
      <c r="AK492" s="6"/>
      <c r="AL492" s="6">
        <v>0.40600000000000003</v>
      </c>
      <c r="AM492" s="6"/>
      <c r="AN492" s="6">
        <v>0.02</v>
      </c>
      <c r="AO492" s="6">
        <v>1.36</v>
      </c>
      <c r="AP492" s="6">
        <v>13.6</v>
      </c>
      <c r="AQ492" s="6">
        <v>0.13100000000000001</v>
      </c>
      <c r="AR492" s="6">
        <v>0.20399999999999999</v>
      </c>
      <c r="AS492" s="6">
        <v>0.106</v>
      </c>
      <c r="AT492" s="6"/>
      <c r="AU492" s="6"/>
      <c r="AV492" s="6">
        <v>0.67500000000000004</v>
      </c>
      <c r="AW492" s="6"/>
      <c r="AX492" s="6">
        <v>182</v>
      </c>
      <c r="AY492" s="6">
        <v>5.0000000000000001E-3</v>
      </c>
      <c r="AZ492" s="6">
        <v>0.39500000000000002</v>
      </c>
      <c r="BA492" s="6"/>
      <c r="BB492" s="6">
        <f t="shared" si="76"/>
        <v>2278.0408848390384</v>
      </c>
      <c r="BC492" s="6"/>
      <c r="BD492" s="6">
        <v>0.40600000000000003</v>
      </c>
      <c r="BE492" s="6">
        <v>1.6E-2</v>
      </c>
      <c r="BF492" s="6">
        <v>241</v>
      </c>
      <c r="BG492" s="6"/>
      <c r="BH492" s="6">
        <v>28.1</v>
      </c>
      <c r="BI492" s="6">
        <v>2.75</v>
      </c>
      <c r="BJ492" s="6">
        <v>24.5</v>
      </c>
      <c r="BK492" s="6">
        <v>7.3</v>
      </c>
      <c r="BL492" s="6">
        <f t="shared" si="77"/>
        <v>0</v>
      </c>
      <c r="BM492" s="6">
        <f t="shared" si="78"/>
        <v>0.80536912751677847</v>
      </c>
      <c r="BN492" s="6">
        <f t="shared" si="79"/>
        <v>0.40238948626045395</v>
      </c>
      <c r="BO492" s="6">
        <v>0.11013734466971878</v>
      </c>
      <c r="BP492" s="6">
        <v>0.10202020202020201</v>
      </c>
      <c r="BQ492" s="6">
        <v>1.4648777138143998</v>
      </c>
      <c r="BR492" s="6">
        <v>25.890736342042757</v>
      </c>
      <c r="BS492" s="6">
        <v>4.7505938242280291E-2</v>
      </c>
    </row>
    <row r="493" spans="1:71" x14ac:dyDescent="0.3">
      <c r="A493" s="1" t="s">
        <v>934</v>
      </c>
      <c r="B493" s="200" t="s">
        <v>563</v>
      </c>
      <c r="C493" s="1" t="s">
        <v>877</v>
      </c>
      <c r="D493" s="195" t="s">
        <v>876</v>
      </c>
      <c r="E493" s="195">
        <v>46.7</v>
      </c>
      <c r="F493" s="6">
        <v>44.2</v>
      </c>
      <c r="G493" s="6">
        <v>14.52</v>
      </c>
      <c r="I493" s="6"/>
      <c r="J493" s="6">
        <v>11.88</v>
      </c>
      <c r="K493" s="6">
        <v>0.1</v>
      </c>
      <c r="L493" s="6">
        <v>13.01</v>
      </c>
      <c r="M493" s="6">
        <v>12.54</v>
      </c>
      <c r="N493" s="6">
        <v>1.88</v>
      </c>
      <c r="O493" s="6">
        <v>0.17</v>
      </c>
      <c r="P493" s="6">
        <v>1.64</v>
      </c>
      <c r="Q493" s="6">
        <v>0.02</v>
      </c>
      <c r="R493" s="6"/>
      <c r="S493" s="6" t="e">
        <f>F493+P493+G493+#REF!+K493+L493+M493+N493+O493+Q493+R493</f>
        <v>#REF!</v>
      </c>
      <c r="T493" s="6">
        <f t="shared" si="75"/>
        <v>0.91314373558800932</v>
      </c>
      <c r="U493" s="6">
        <v>29.6</v>
      </c>
      <c r="V493" s="6"/>
      <c r="W493" s="6"/>
      <c r="X493" s="6">
        <v>2.38</v>
      </c>
      <c r="Y493" s="6"/>
      <c r="Z493" s="6">
        <v>205</v>
      </c>
      <c r="AA493" s="6">
        <v>1.4999999999999999E-2</v>
      </c>
      <c r="AB493" s="6"/>
      <c r="AC493" s="6">
        <v>1.52</v>
      </c>
      <c r="AD493" s="6">
        <v>0.67</v>
      </c>
      <c r="AE493" s="6">
        <v>0.66500000000000004</v>
      </c>
      <c r="AF493" s="6"/>
      <c r="AG493" s="6">
        <v>1.84</v>
      </c>
      <c r="AH493" s="6">
        <v>0.40100000000000002</v>
      </c>
      <c r="AI493" s="6">
        <v>0.27500000000000002</v>
      </c>
      <c r="AJ493" s="6">
        <v>0.64700000000000002</v>
      </c>
      <c r="AK493" s="6"/>
      <c r="AL493" s="6">
        <v>7.0999999999999994E-2</v>
      </c>
      <c r="AM493" s="6"/>
      <c r="AN493" s="6">
        <v>0.28000000000000003</v>
      </c>
      <c r="AO493" s="6">
        <v>4.1500000000000004</v>
      </c>
      <c r="AP493" s="6">
        <v>61</v>
      </c>
      <c r="AQ493" s="6">
        <v>0.28199999999999997</v>
      </c>
      <c r="AR493" s="6">
        <v>0.61</v>
      </c>
      <c r="AS493" s="6">
        <v>0.52700000000000002</v>
      </c>
      <c r="AT493" s="6"/>
      <c r="AU493" s="6"/>
      <c r="AV493" s="6">
        <v>1.58</v>
      </c>
      <c r="AW493" s="6"/>
      <c r="AX493" s="6">
        <v>179</v>
      </c>
      <c r="AY493" s="6">
        <v>1.0999999999999999E-2</v>
      </c>
      <c r="AZ493" s="6">
        <v>0.25</v>
      </c>
      <c r="BA493" s="6">
        <v>3.0000000000000001E-3</v>
      </c>
      <c r="BB493" s="6">
        <f t="shared" si="76"/>
        <v>9831.544871410586</v>
      </c>
      <c r="BC493" s="6"/>
      <c r="BD493" s="6">
        <v>8.5999999999999993E-2</v>
      </c>
      <c r="BE493" s="6">
        <v>5.0000000000000001E-3</v>
      </c>
      <c r="BF493" s="6">
        <v>687</v>
      </c>
      <c r="BG493" s="6"/>
      <c r="BH493" s="6">
        <v>5.55</v>
      </c>
      <c r="BI493" s="6">
        <v>0.49099999999999999</v>
      </c>
      <c r="BJ493" s="6"/>
      <c r="BK493" s="6">
        <v>6.98</v>
      </c>
      <c r="BL493" s="6">
        <f t="shared" si="77"/>
        <v>4.6367851622874804E-3</v>
      </c>
      <c r="BM493" s="6">
        <f t="shared" si="78"/>
        <v>2.0776664525212212</v>
      </c>
      <c r="BN493" s="6">
        <f t="shared" si="79"/>
        <v>0.26418946508779095</v>
      </c>
      <c r="BO493" s="6">
        <v>0.94799923808407471</v>
      </c>
      <c r="BP493" s="6">
        <v>1.346458474768047</v>
      </c>
      <c r="BQ493" s="6">
        <v>1.1895584932831311</v>
      </c>
      <c r="BR493" s="6">
        <v>45.749613601236476</v>
      </c>
      <c r="BS493" s="6">
        <v>0.43276661514683157</v>
      </c>
    </row>
    <row r="494" spans="1:71" x14ac:dyDescent="0.3">
      <c r="A494" s="1" t="s">
        <v>934</v>
      </c>
      <c r="B494" s="200" t="s">
        <v>563</v>
      </c>
      <c r="C494" s="1" t="s">
        <v>877</v>
      </c>
      <c r="D494" s="195" t="s">
        <v>876</v>
      </c>
      <c r="E494" s="195">
        <v>46.7</v>
      </c>
      <c r="F494" s="6">
        <v>44.2</v>
      </c>
      <c r="G494" s="6">
        <v>14.52</v>
      </c>
      <c r="I494" s="6"/>
      <c r="J494" s="6">
        <v>11.88</v>
      </c>
      <c r="K494" s="6">
        <v>0.1</v>
      </c>
      <c r="L494" s="6">
        <v>13.01</v>
      </c>
      <c r="M494" s="6">
        <v>12.54</v>
      </c>
      <c r="N494" s="6">
        <v>1.88</v>
      </c>
      <c r="O494" s="6">
        <v>0.17</v>
      </c>
      <c r="P494" s="6">
        <v>1.64</v>
      </c>
      <c r="Q494" s="6">
        <v>0.02</v>
      </c>
      <c r="R494" s="6"/>
      <c r="S494" s="6" t="e">
        <f>F494+P494+G494+#REF!+K494+L494+M494+N494+O494+Q494+R494</f>
        <v>#REF!</v>
      </c>
      <c r="T494" s="6">
        <f t="shared" si="75"/>
        <v>0.91314373558800932</v>
      </c>
      <c r="U494" s="6">
        <v>29.6</v>
      </c>
      <c r="V494" s="6"/>
      <c r="W494" s="6"/>
      <c r="X494" s="6">
        <v>2.38</v>
      </c>
      <c r="Y494" s="6"/>
      <c r="Z494" s="6">
        <v>205</v>
      </c>
      <c r="AA494" s="6">
        <v>1.4999999999999999E-2</v>
      </c>
      <c r="AB494" s="6"/>
      <c r="AC494" s="6">
        <v>1.52</v>
      </c>
      <c r="AD494" s="6">
        <v>0.67</v>
      </c>
      <c r="AE494" s="6">
        <v>0.66500000000000004</v>
      </c>
      <c r="AF494" s="6"/>
      <c r="AG494" s="6">
        <v>1.84</v>
      </c>
      <c r="AH494" s="6">
        <v>0.40100000000000002</v>
      </c>
      <c r="AI494" s="6"/>
      <c r="AJ494" s="6">
        <v>0.64700000000000002</v>
      </c>
      <c r="AK494" s="6"/>
      <c r="AL494" s="6">
        <v>7.0999999999999994E-2</v>
      </c>
      <c r="AM494" s="6"/>
      <c r="AN494" s="6">
        <v>0.28000000000000003</v>
      </c>
      <c r="AO494" s="6">
        <v>4.1500000000000004</v>
      </c>
      <c r="AP494" s="6">
        <v>61</v>
      </c>
      <c r="AQ494" s="6">
        <v>0.28199999999999997</v>
      </c>
      <c r="AR494" s="6"/>
      <c r="AS494" s="6">
        <v>0.52700000000000002</v>
      </c>
      <c r="AT494" s="6"/>
      <c r="AU494" s="6"/>
      <c r="AV494" s="6">
        <v>1.58</v>
      </c>
      <c r="AW494" s="6"/>
      <c r="AX494" s="6">
        <v>179</v>
      </c>
      <c r="AY494" s="6">
        <v>1.0999999999999999E-2</v>
      </c>
      <c r="AZ494" s="6"/>
      <c r="BA494" s="6"/>
      <c r="BB494" s="6">
        <f t="shared" si="76"/>
        <v>9831.544871410586</v>
      </c>
      <c r="BC494" s="6"/>
      <c r="BD494" s="6"/>
      <c r="BE494" s="6"/>
      <c r="BF494" s="6">
        <v>687</v>
      </c>
      <c r="BG494" s="6"/>
      <c r="BH494" s="6">
        <v>5.55</v>
      </c>
      <c r="BI494" s="6">
        <v>0.49099999999999999</v>
      </c>
      <c r="BJ494" s="6"/>
      <c r="BK494" s="6">
        <v>5.55</v>
      </c>
      <c r="BL494" s="6">
        <f t="shared" si="77"/>
        <v>0</v>
      </c>
      <c r="BM494" s="6">
        <f t="shared" si="78"/>
        <v>2.0776664525212212</v>
      </c>
      <c r="BN494" s="6">
        <f t="shared" si="79"/>
        <v>0.26418946508779095</v>
      </c>
      <c r="BO494" s="6">
        <v>0.94799923808407471</v>
      </c>
      <c r="BP494" s="6">
        <v>1.346458474768047</v>
      </c>
      <c r="BQ494" s="6">
        <v>1.1895584932831311</v>
      </c>
      <c r="BR494" s="6">
        <v>45.749613601236476</v>
      </c>
      <c r="BS494" s="6">
        <v>0.43276661514683157</v>
      </c>
    </row>
    <row r="495" spans="1:71" x14ac:dyDescent="0.3">
      <c r="A495" s="1" t="s">
        <v>932</v>
      </c>
      <c r="B495" s="200" t="s">
        <v>563</v>
      </c>
      <c r="C495" s="1" t="s">
        <v>877</v>
      </c>
      <c r="D495" s="195" t="s">
        <v>876</v>
      </c>
      <c r="E495" s="195">
        <v>46.7</v>
      </c>
      <c r="F495" s="6">
        <v>42.22</v>
      </c>
      <c r="G495" s="6">
        <v>15.83</v>
      </c>
      <c r="I495" s="6"/>
      <c r="J495" s="6">
        <v>12.55</v>
      </c>
      <c r="K495" s="6">
        <v>0.1</v>
      </c>
      <c r="L495" s="6">
        <v>13.14</v>
      </c>
      <c r="M495" s="6">
        <v>11.73</v>
      </c>
      <c r="N495" s="6">
        <v>2.2999999999999998</v>
      </c>
      <c r="O495" s="6">
        <v>0.25</v>
      </c>
      <c r="P495" s="6">
        <v>1.86</v>
      </c>
      <c r="Q495" s="6">
        <v>0.02</v>
      </c>
      <c r="R495" s="6"/>
      <c r="S495" s="6" t="e">
        <f>F495+P495+G495+#REF!+K495+L495+M495+N495+O495+Q495+R495</f>
        <v>#REF!</v>
      </c>
      <c r="T495" s="6">
        <f t="shared" si="75"/>
        <v>0.95509893455098938</v>
      </c>
      <c r="U495" s="6">
        <v>29.1</v>
      </c>
      <c r="V495" s="6"/>
      <c r="W495" s="6"/>
      <c r="X495" s="6">
        <v>2.16</v>
      </c>
      <c r="Y495" s="6"/>
      <c r="Z495" s="6"/>
      <c r="AA495" s="6">
        <v>6.0000000000000001E-3</v>
      </c>
      <c r="AB495" s="6"/>
      <c r="AC495" s="6">
        <v>1.88</v>
      </c>
      <c r="AD495" s="6">
        <v>0.874</v>
      </c>
      <c r="AE495" s="6">
        <v>0.67100000000000004</v>
      </c>
      <c r="AF495" s="6"/>
      <c r="AG495" s="6">
        <v>1.99</v>
      </c>
      <c r="AH495" s="6">
        <v>0.34499999999999997</v>
      </c>
      <c r="AI495" s="6">
        <v>0.35199999999999998</v>
      </c>
      <c r="AJ495" s="6">
        <v>0.45100000000000001</v>
      </c>
      <c r="AK495" s="6"/>
      <c r="AL495" s="6">
        <v>8.8999999999999996E-2</v>
      </c>
      <c r="AM495" s="6"/>
      <c r="AN495" s="6">
        <v>0.26300000000000001</v>
      </c>
      <c r="AO495" s="6">
        <v>3.83</v>
      </c>
      <c r="AP495" s="6"/>
      <c r="AQ495" s="6">
        <v>0.19</v>
      </c>
      <c r="AR495" s="6">
        <v>0.51400000000000001</v>
      </c>
      <c r="AS495" s="6">
        <v>0.61199999999999999</v>
      </c>
      <c r="AT495" s="6"/>
      <c r="AU495" s="6"/>
      <c r="AV495" s="6">
        <v>1.53</v>
      </c>
      <c r="AW495" s="6"/>
      <c r="AX495" s="6">
        <v>205</v>
      </c>
      <c r="AY495" s="6">
        <v>2.1999999999999999E-2</v>
      </c>
      <c r="AZ495" s="6">
        <v>0.29599999999999999</v>
      </c>
      <c r="BA495" s="6">
        <v>1E-3</v>
      </c>
      <c r="BB495" s="6">
        <f t="shared" si="76"/>
        <v>11150.410646843717</v>
      </c>
      <c r="BC495" s="6"/>
      <c r="BD495" s="6">
        <v>0.109</v>
      </c>
      <c r="BE495" s="6">
        <v>3.0000000000000001E-3</v>
      </c>
      <c r="BF495" s="6"/>
      <c r="BG495" s="6"/>
      <c r="BH495" s="6">
        <v>7.8</v>
      </c>
      <c r="BI495" s="6">
        <v>0.621</v>
      </c>
      <c r="BJ495" s="6"/>
      <c r="BK495" s="6">
        <v>4.16</v>
      </c>
      <c r="BL495" s="6">
        <f t="shared" si="77"/>
        <v>2.2172949002217295E-3</v>
      </c>
      <c r="BM495" s="6">
        <f t="shared" si="78"/>
        <v>2.0317954371062044</v>
      </c>
      <c r="BN495" s="6">
        <f t="shared" si="79"/>
        <v>0.19017499472907443</v>
      </c>
      <c r="BO495" s="6">
        <v>0.52248056627162043</v>
      </c>
      <c r="BP495" s="6">
        <v>0.96618357487922713</v>
      </c>
      <c r="BQ495" s="6">
        <v>1.1728754025075134</v>
      </c>
      <c r="BR495" s="6">
        <v>64.523281596452335</v>
      </c>
      <c r="BS495" s="6">
        <v>0.58314855875831484</v>
      </c>
    </row>
    <row r="496" spans="1:71" x14ac:dyDescent="0.3">
      <c r="A496" s="1" t="s">
        <v>933</v>
      </c>
      <c r="B496" s="200" t="s">
        <v>563</v>
      </c>
      <c r="C496" s="1" t="s">
        <v>877</v>
      </c>
      <c r="D496" s="195" t="s">
        <v>876</v>
      </c>
      <c r="E496" s="195">
        <v>46.7</v>
      </c>
      <c r="F496" s="6">
        <v>42.39</v>
      </c>
      <c r="G496" s="6">
        <v>16.739999999999998</v>
      </c>
      <c r="I496" s="6"/>
      <c r="J496" s="6">
        <v>16.04</v>
      </c>
      <c r="K496" s="6">
        <v>0.44</v>
      </c>
      <c r="L496" s="6">
        <v>9.66</v>
      </c>
      <c r="M496" s="6">
        <v>13.76</v>
      </c>
      <c r="N496" s="6">
        <v>0.26</v>
      </c>
      <c r="O496" s="6">
        <v>0.01</v>
      </c>
      <c r="P496" s="6">
        <v>0.67</v>
      </c>
      <c r="Q496" s="6">
        <v>0.02</v>
      </c>
      <c r="R496" s="6"/>
      <c r="S496" s="6" t="e">
        <f>F496+P496+G496+#REF!+K496+L496+M496+N496+O496+Q496+R496</f>
        <v>#REF!</v>
      </c>
      <c r="T496" s="6">
        <f t="shared" si="75"/>
        <v>1.660455486542443</v>
      </c>
      <c r="U496" s="6">
        <v>3.17</v>
      </c>
      <c r="V496" s="6"/>
      <c r="W496" s="6"/>
      <c r="X496" s="6">
        <v>0.752</v>
      </c>
      <c r="Y496" s="6"/>
      <c r="Z496" s="6">
        <v>45.8</v>
      </c>
      <c r="AA496" s="6">
        <v>1.2E-2</v>
      </c>
      <c r="AB496" s="6"/>
      <c r="AC496" s="6">
        <v>7.53</v>
      </c>
      <c r="AD496" s="6">
        <v>5.5</v>
      </c>
      <c r="AE496" s="6">
        <v>0.82</v>
      </c>
      <c r="AF496" s="6"/>
      <c r="AG496" s="6">
        <v>3.68</v>
      </c>
      <c r="AH496" s="6">
        <v>0.27400000000000002</v>
      </c>
      <c r="AI496" s="6">
        <v>1.82</v>
      </c>
      <c r="AJ496" s="6">
        <v>0.15</v>
      </c>
      <c r="AK496" s="6"/>
      <c r="AL496" s="6">
        <v>0.91600000000000004</v>
      </c>
      <c r="AM496" s="6"/>
      <c r="AN496" s="6">
        <v>3.5999999999999997E-2</v>
      </c>
      <c r="AO496" s="6">
        <v>1.7</v>
      </c>
      <c r="AP496" s="6">
        <v>17.100000000000001</v>
      </c>
      <c r="AQ496" s="6">
        <v>6.8000000000000005E-2</v>
      </c>
      <c r="AR496" s="6">
        <v>0.19800000000000001</v>
      </c>
      <c r="AS496" s="6">
        <v>6.0999999999999999E-2</v>
      </c>
      <c r="AT496" s="6"/>
      <c r="AU496" s="6"/>
      <c r="AV496" s="6">
        <v>1.31</v>
      </c>
      <c r="AW496" s="6"/>
      <c r="AX496" s="6">
        <v>35.299999999999997</v>
      </c>
      <c r="AY496" s="6">
        <v>1.7999999999999999E-2</v>
      </c>
      <c r="AZ496" s="6">
        <v>0.86899999999999999</v>
      </c>
      <c r="BA496" s="6">
        <v>2E-3</v>
      </c>
      <c r="BB496" s="6">
        <f t="shared" si="76"/>
        <v>4016.5457706372526</v>
      </c>
      <c r="BC496" s="6"/>
      <c r="BD496" s="6">
        <v>0.82599999999999996</v>
      </c>
      <c r="BE496" s="6">
        <v>2E-3</v>
      </c>
      <c r="BF496" s="6">
        <v>378</v>
      </c>
      <c r="BG496" s="6"/>
      <c r="BH496" s="6">
        <v>48.1</v>
      </c>
      <c r="BI496" s="6">
        <v>5.43</v>
      </c>
      <c r="BJ496" s="6"/>
      <c r="BK496" s="6">
        <v>4.9400000000000004</v>
      </c>
      <c r="BL496" s="6">
        <f t="shared" si="77"/>
        <v>1.3333333333333334E-2</v>
      </c>
      <c r="BM496" s="6">
        <f t="shared" si="78"/>
        <v>0.9306982090548408</v>
      </c>
      <c r="BN496" s="6">
        <f t="shared" si="79"/>
        <v>7.3873430189608472E-2</v>
      </c>
      <c r="BO496" s="6">
        <v>1.9873603879327479E-2</v>
      </c>
      <c r="BP496" s="6">
        <v>3.8469408635154488E-2</v>
      </c>
      <c r="BQ496" s="6">
        <v>1.1390844075871256</v>
      </c>
      <c r="BR496" s="6">
        <v>21.133333333333333</v>
      </c>
      <c r="BS496" s="6">
        <v>0.24</v>
      </c>
    </row>
    <row r="497" spans="1:71" x14ac:dyDescent="0.3">
      <c r="A497" s="1" t="s">
        <v>932</v>
      </c>
      <c r="B497" s="200" t="s">
        <v>563</v>
      </c>
      <c r="C497" s="1" t="s">
        <v>877</v>
      </c>
      <c r="D497" s="195" t="s">
        <v>876</v>
      </c>
      <c r="E497" s="195">
        <v>46.7</v>
      </c>
      <c r="F497" s="6">
        <v>42.22</v>
      </c>
      <c r="G497" s="6">
        <v>15.83</v>
      </c>
      <c r="I497" s="6"/>
      <c r="J497" s="6">
        <v>12.55</v>
      </c>
      <c r="K497" s="6">
        <v>0.1</v>
      </c>
      <c r="L497" s="6">
        <v>13.14</v>
      </c>
      <c r="M497" s="6">
        <v>11.73</v>
      </c>
      <c r="N497" s="6">
        <v>2.2999999999999998</v>
      </c>
      <c r="O497" s="6">
        <v>0.25</v>
      </c>
      <c r="P497" s="6">
        <v>1.86</v>
      </c>
      <c r="Q497" s="6">
        <v>0.02</v>
      </c>
      <c r="R497" s="6"/>
      <c r="S497" s="6" t="e">
        <f>F497+P497+G497+#REF!+K497+L497+M497+N497+O497+Q497+R497</f>
        <v>#REF!</v>
      </c>
      <c r="T497" s="6">
        <f t="shared" si="75"/>
        <v>0.95509893455098938</v>
      </c>
      <c r="U497" s="6">
        <v>29.1</v>
      </c>
      <c r="V497" s="6"/>
      <c r="W497" s="6"/>
      <c r="X497" s="6">
        <v>2.16</v>
      </c>
      <c r="Y497" s="6"/>
      <c r="Z497" s="6"/>
      <c r="AA497" s="6">
        <v>6.0000000000000001E-3</v>
      </c>
      <c r="AB497" s="6"/>
      <c r="AC497" s="6">
        <v>1.88</v>
      </c>
      <c r="AD497" s="6">
        <v>0.874</v>
      </c>
      <c r="AE497" s="6">
        <v>0.67100000000000004</v>
      </c>
      <c r="AF497" s="6"/>
      <c r="AG497" s="6">
        <v>1.99</v>
      </c>
      <c r="AH497" s="6">
        <v>0.34499999999999997</v>
      </c>
      <c r="AI497" s="6"/>
      <c r="AJ497" s="6">
        <v>0.45100000000000001</v>
      </c>
      <c r="AK497" s="6"/>
      <c r="AL497" s="6">
        <v>8.8999999999999996E-2</v>
      </c>
      <c r="AM497" s="6"/>
      <c r="AN497" s="6">
        <v>0.26300000000000001</v>
      </c>
      <c r="AO497" s="6">
        <v>3.83</v>
      </c>
      <c r="AP497" s="6"/>
      <c r="AQ497" s="6">
        <v>0.19</v>
      </c>
      <c r="AR497" s="6"/>
      <c r="AS497" s="6">
        <v>0.61199999999999999</v>
      </c>
      <c r="AT497" s="6"/>
      <c r="AU497" s="6"/>
      <c r="AV497" s="6">
        <v>1.53</v>
      </c>
      <c r="AW497" s="6"/>
      <c r="AX497" s="6">
        <v>205</v>
      </c>
      <c r="AY497" s="6">
        <v>2.1999999999999999E-2</v>
      </c>
      <c r="AZ497" s="6"/>
      <c r="BA497" s="6"/>
      <c r="BB497" s="6">
        <f t="shared" si="76"/>
        <v>11150.410646843717</v>
      </c>
      <c r="BC497" s="6"/>
      <c r="BD497" s="6"/>
      <c r="BE497" s="6"/>
      <c r="BF497" s="6"/>
      <c r="BG497" s="6"/>
      <c r="BH497" s="6">
        <v>7.8</v>
      </c>
      <c r="BI497" s="6">
        <v>0.621</v>
      </c>
      <c r="BJ497" s="6"/>
      <c r="BK497" s="6">
        <v>7.8</v>
      </c>
      <c r="BL497" s="6">
        <f t="shared" si="77"/>
        <v>0</v>
      </c>
      <c r="BM497" s="6">
        <f t="shared" si="78"/>
        <v>2.0317954371062044</v>
      </c>
      <c r="BN497" s="6">
        <f t="shared" si="79"/>
        <v>0.19017499472907443</v>
      </c>
      <c r="BO497" s="6">
        <v>0.52248056627162043</v>
      </c>
      <c r="BP497" s="6">
        <v>0.96618357487922713</v>
      </c>
      <c r="BQ497" s="6">
        <v>1.1728754025075134</v>
      </c>
      <c r="BR497" s="6">
        <v>64.523281596452335</v>
      </c>
      <c r="BS497" s="6">
        <v>0.58314855875831484</v>
      </c>
    </row>
    <row r="498" spans="1:71" x14ac:dyDescent="0.3">
      <c r="A498" s="1" t="s">
        <v>931</v>
      </c>
      <c r="B498" s="200" t="s">
        <v>924</v>
      </c>
      <c r="C498" s="1" t="s">
        <v>877</v>
      </c>
      <c r="D498" s="195" t="s">
        <v>876</v>
      </c>
      <c r="E498" s="195">
        <v>48.2</v>
      </c>
      <c r="F498" s="6">
        <v>56.87</v>
      </c>
      <c r="G498" s="6">
        <v>17.11</v>
      </c>
      <c r="I498" s="6"/>
      <c r="J498" s="6">
        <v>9.24</v>
      </c>
      <c r="K498" s="6">
        <v>0.18</v>
      </c>
      <c r="L498" s="6">
        <v>4.3600000000000003</v>
      </c>
      <c r="M498" s="6">
        <v>8.98</v>
      </c>
      <c r="N498" s="6">
        <v>2.17</v>
      </c>
      <c r="O498" s="6">
        <v>0.12</v>
      </c>
      <c r="P498" s="6">
        <v>0.82</v>
      </c>
      <c r="Q498" s="6">
        <v>0.14000000000000001</v>
      </c>
      <c r="R498" s="6"/>
      <c r="S498" s="6" t="e">
        <f>F498+P498+G498+#REF!+K498+L498+M498+N498+O498+Q498+R498</f>
        <v>#REF!</v>
      </c>
      <c r="T498" s="6">
        <f t="shared" si="75"/>
        <v>2.1192660550458715</v>
      </c>
      <c r="U498" s="6">
        <v>71.5</v>
      </c>
      <c r="V498" s="6"/>
      <c r="W498" s="6"/>
      <c r="X498" s="6">
        <v>8</v>
      </c>
      <c r="Y498" s="6"/>
      <c r="Z498" s="6"/>
      <c r="AA498" s="6">
        <v>2.4E-2</v>
      </c>
      <c r="AB498" s="6"/>
      <c r="AC498" s="6">
        <v>3.39</v>
      </c>
      <c r="AD498" s="6">
        <v>1.95</v>
      </c>
      <c r="AE498" s="6">
        <v>0.89400000000000002</v>
      </c>
      <c r="AF498" s="6"/>
      <c r="AG498" s="6">
        <v>2.77</v>
      </c>
      <c r="AH498" s="6">
        <v>0.64300000000000002</v>
      </c>
      <c r="AI498" s="6"/>
      <c r="AJ498" s="6">
        <v>3.2</v>
      </c>
      <c r="AK498" s="6"/>
      <c r="AL498" s="6">
        <v>0.30299999999999999</v>
      </c>
      <c r="AM498" s="6"/>
      <c r="AN498" s="6">
        <v>1.24</v>
      </c>
      <c r="AO498" s="6">
        <v>6.47</v>
      </c>
      <c r="AP498" s="6"/>
      <c r="AQ498" s="6">
        <v>1.25</v>
      </c>
      <c r="AR498" s="6"/>
      <c r="AS498" s="6">
        <v>7.5999999999999998E-2</v>
      </c>
      <c r="AT498" s="6"/>
      <c r="AU498" s="6"/>
      <c r="AV498" s="6">
        <v>2.0099999999999998</v>
      </c>
      <c r="AW498" s="6"/>
      <c r="AX498" s="6">
        <v>218</v>
      </c>
      <c r="AY498" s="6">
        <v>0.08</v>
      </c>
      <c r="AZ498" s="6"/>
      <c r="BA498" s="6"/>
      <c r="BB498" s="6">
        <f t="shared" si="76"/>
        <v>4915.772435705293</v>
      </c>
      <c r="BC498" s="6"/>
      <c r="BD498" s="6"/>
      <c r="BE498" s="6"/>
      <c r="BF498" s="6"/>
      <c r="BG498" s="6"/>
      <c r="BH498" s="6">
        <v>18.7</v>
      </c>
      <c r="BI498" s="6">
        <v>1.81</v>
      </c>
      <c r="BJ498" s="6"/>
      <c r="BK498" s="6">
        <v>16.399999999999999</v>
      </c>
      <c r="BL498" s="6">
        <f t="shared" si="77"/>
        <v>0</v>
      </c>
      <c r="BM498" s="6">
        <f t="shared" si="78"/>
        <v>1.2569987763728725</v>
      </c>
      <c r="BN498" s="6">
        <f t="shared" si="79"/>
        <v>1.027122452254855</v>
      </c>
      <c r="BO498" s="6">
        <v>1.2719106482769587</v>
      </c>
      <c r="BP498" s="6">
        <v>1.2277470841006752</v>
      </c>
      <c r="BQ498" s="6">
        <v>1.1555831946189801</v>
      </c>
      <c r="BR498" s="6">
        <v>22.34375</v>
      </c>
      <c r="BS498" s="6">
        <v>0.38749999999999996</v>
      </c>
    </row>
    <row r="499" spans="1:71" x14ac:dyDescent="0.3">
      <c r="A499" s="1" t="s">
        <v>930</v>
      </c>
      <c r="B499" s="200" t="s">
        <v>563</v>
      </c>
      <c r="C499" s="1" t="s">
        <v>877</v>
      </c>
      <c r="D499" s="195" t="s">
        <v>876</v>
      </c>
      <c r="E499" s="195">
        <v>49.2</v>
      </c>
      <c r="F499" s="6">
        <v>51.4</v>
      </c>
      <c r="G499" s="6">
        <v>18.21</v>
      </c>
      <c r="I499" s="6"/>
      <c r="J499" s="6">
        <v>11.37</v>
      </c>
      <c r="K499" s="6">
        <v>0.23</v>
      </c>
      <c r="L499" s="6">
        <v>5.14</v>
      </c>
      <c r="M499" s="6">
        <v>9.56</v>
      </c>
      <c r="N499" s="6">
        <v>1.87</v>
      </c>
      <c r="O499" s="6">
        <v>0.1</v>
      </c>
      <c r="P499" s="6">
        <v>0.78</v>
      </c>
      <c r="Q499" s="6">
        <v>0.11</v>
      </c>
      <c r="R499" s="6"/>
      <c r="S499" s="6" t="e">
        <f>F499+P499+G499+#REF!+K499+L499+M499+N499+O499+Q499+R499</f>
        <v>#REF!</v>
      </c>
      <c r="T499" s="6">
        <f t="shared" si="75"/>
        <v>2.2120622568093387</v>
      </c>
      <c r="U499" s="6">
        <v>75.7</v>
      </c>
      <c r="V499" s="6"/>
      <c r="W499" s="6"/>
      <c r="X499" s="6">
        <v>7.56</v>
      </c>
      <c r="Y499" s="6"/>
      <c r="Z499" s="6">
        <v>48</v>
      </c>
      <c r="AA499" s="6">
        <v>0.02</v>
      </c>
      <c r="AB499" s="6"/>
      <c r="AC499" s="6">
        <v>3.3</v>
      </c>
      <c r="AD499" s="6">
        <v>2.0499999999999998</v>
      </c>
      <c r="AE499" s="6">
        <v>0.88400000000000001</v>
      </c>
      <c r="AF499" s="6"/>
      <c r="AG499" s="6">
        <v>2.69</v>
      </c>
      <c r="AH499" s="6">
        <v>0.44800000000000001</v>
      </c>
      <c r="AI499" s="6">
        <v>0.70599999999999996</v>
      </c>
      <c r="AJ499" s="6">
        <v>3.41</v>
      </c>
      <c r="AK499" s="6"/>
      <c r="AL499" s="6">
        <v>0.34</v>
      </c>
      <c r="AM499" s="6"/>
      <c r="AN499" s="6">
        <v>1.25</v>
      </c>
      <c r="AO499" s="6">
        <v>5.73</v>
      </c>
      <c r="AP499" s="6">
        <v>13</v>
      </c>
      <c r="AQ499" s="6">
        <v>1.4</v>
      </c>
      <c r="AR499" s="6">
        <v>1.17</v>
      </c>
      <c r="AS499" s="6">
        <v>0.17499999999999999</v>
      </c>
      <c r="AT499" s="6"/>
      <c r="AU499" s="6"/>
      <c r="AV499" s="6">
        <v>1.86</v>
      </c>
      <c r="AW499" s="6"/>
      <c r="AX499" s="6">
        <v>226</v>
      </c>
      <c r="AY499" s="6">
        <v>0.06</v>
      </c>
      <c r="AZ499" s="6">
        <v>0.46</v>
      </c>
      <c r="BA499" s="6">
        <v>1.7000000000000001E-2</v>
      </c>
      <c r="BB499" s="6">
        <f t="shared" si="76"/>
        <v>4675.9786583538162</v>
      </c>
      <c r="BC499" s="6"/>
      <c r="BD499" s="6">
        <v>0.30199999999999999</v>
      </c>
      <c r="BE499" s="6">
        <v>1.0999999999999999E-2</v>
      </c>
      <c r="BF499" s="6">
        <v>321</v>
      </c>
      <c r="BG499" s="6"/>
      <c r="BH499" s="6">
        <v>15.9</v>
      </c>
      <c r="BI499" s="6">
        <v>2.0099999999999998</v>
      </c>
      <c r="BJ499" s="6"/>
      <c r="BK499" s="6">
        <v>14</v>
      </c>
      <c r="BL499" s="6">
        <f t="shared" si="77"/>
        <v>4.98533724340176E-3</v>
      </c>
      <c r="BM499" s="6">
        <f t="shared" si="78"/>
        <v>1.101873184413503</v>
      </c>
      <c r="BN499" s="6">
        <f t="shared" si="79"/>
        <v>1.182795698924731</v>
      </c>
      <c r="BO499" s="6">
        <v>1.220516124413902</v>
      </c>
      <c r="BP499" s="6">
        <v>1.0447761194029852</v>
      </c>
      <c r="BQ499" s="6">
        <v>1.2053724603097857</v>
      </c>
      <c r="BR499" s="6">
        <v>22.19941348973607</v>
      </c>
      <c r="BS499" s="6">
        <v>0.36656891495601174</v>
      </c>
    </row>
    <row r="500" spans="1:71" x14ac:dyDescent="0.3">
      <c r="A500" s="1" t="s">
        <v>929</v>
      </c>
      <c r="B500" s="200" t="s">
        <v>563</v>
      </c>
      <c r="C500" s="1" t="s">
        <v>877</v>
      </c>
      <c r="D500" s="195" t="s">
        <v>876</v>
      </c>
      <c r="E500" s="195">
        <v>49.2</v>
      </c>
      <c r="F500" s="6">
        <v>45.01</v>
      </c>
      <c r="G500" s="6">
        <v>19.61</v>
      </c>
      <c r="I500" s="6"/>
      <c r="J500" s="6">
        <v>13.95</v>
      </c>
      <c r="K500" s="6">
        <v>0.3</v>
      </c>
      <c r="L500" s="6">
        <v>6.93</v>
      </c>
      <c r="M500" s="6">
        <v>11.79</v>
      </c>
      <c r="N500" s="6">
        <v>1.46</v>
      </c>
      <c r="O500" s="6">
        <v>1E-3</v>
      </c>
      <c r="P500" s="6">
        <v>0.91</v>
      </c>
      <c r="Q500" s="6">
        <v>0.03</v>
      </c>
      <c r="R500" s="6"/>
      <c r="S500" s="6" t="e">
        <f>F500+P500+G500+#REF!+K500+L500+M500+N500+O500+Q500+R500</f>
        <v>#REF!</v>
      </c>
      <c r="T500" s="6">
        <f t="shared" si="75"/>
        <v>2.0129870129870131</v>
      </c>
      <c r="U500" s="6">
        <v>8.08</v>
      </c>
      <c r="V500" s="6"/>
      <c r="W500" s="6"/>
      <c r="X500" s="6">
        <v>1.47</v>
      </c>
      <c r="Y500" s="6"/>
      <c r="Z500" s="6">
        <v>21.5</v>
      </c>
      <c r="AA500" s="6">
        <v>0.02</v>
      </c>
      <c r="AB500" s="6"/>
      <c r="AC500" s="6">
        <v>4.8099999999999996</v>
      </c>
      <c r="AD500" s="6">
        <v>3.01</v>
      </c>
      <c r="AE500" s="6">
        <v>0.82499999999999996</v>
      </c>
      <c r="AF500" s="6"/>
      <c r="AG500" s="6">
        <v>3.21</v>
      </c>
      <c r="AH500" s="6">
        <v>0.27900000000000003</v>
      </c>
      <c r="AI500" s="6">
        <v>1.06</v>
      </c>
      <c r="AJ500" s="6">
        <v>0.47699999999999998</v>
      </c>
      <c r="AK500" s="6"/>
      <c r="AL500" s="6">
        <v>0.504</v>
      </c>
      <c r="AM500" s="6"/>
      <c r="AN500" s="6">
        <v>0.21099999999999999</v>
      </c>
      <c r="AO500" s="6">
        <v>2.5</v>
      </c>
      <c r="AP500" s="6">
        <v>24</v>
      </c>
      <c r="AQ500" s="6">
        <v>0.48799999999999999</v>
      </c>
      <c r="AR500" s="6">
        <v>0.32200000000000001</v>
      </c>
      <c r="AS500" s="6">
        <v>5.5E-2</v>
      </c>
      <c r="AT500" s="6"/>
      <c r="AU500" s="6"/>
      <c r="AV500" s="6">
        <v>1.51</v>
      </c>
      <c r="AW500" s="6"/>
      <c r="AX500" s="6">
        <v>197</v>
      </c>
      <c r="AY500" s="6">
        <v>7.0000000000000001E-3</v>
      </c>
      <c r="AZ500" s="6">
        <v>0.625</v>
      </c>
      <c r="BA500" s="6">
        <v>4.0000000000000001E-3</v>
      </c>
      <c r="BB500" s="6">
        <f t="shared" si="76"/>
        <v>5455.308434746119</v>
      </c>
      <c r="BC500" s="6"/>
      <c r="BD500" s="6">
        <v>0.45500000000000002</v>
      </c>
      <c r="BE500" s="6">
        <v>1E-3</v>
      </c>
      <c r="BF500" s="6">
        <v>416</v>
      </c>
      <c r="BG500" s="6"/>
      <c r="BH500" s="6">
        <v>28.3</v>
      </c>
      <c r="BI500" s="6">
        <v>3.03</v>
      </c>
      <c r="BJ500" s="6"/>
      <c r="BK500" s="6">
        <v>13.6</v>
      </c>
      <c r="BL500" s="6">
        <f t="shared" si="77"/>
        <v>8.385744234800839E-3</v>
      </c>
      <c r="BM500" s="6">
        <f t="shared" si="78"/>
        <v>1.0654085542782465</v>
      </c>
      <c r="BN500" s="6">
        <f t="shared" si="79"/>
        <v>0.20380260628070923</v>
      </c>
      <c r="BO500" s="6">
        <v>0.11325592990953773</v>
      </c>
      <c r="BP500" s="6">
        <v>0.13476347634763478</v>
      </c>
      <c r="BQ500" s="6">
        <v>1.1429166788452159</v>
      </c>
      <c r="BR500" s="6">
        <v>16.939203354297696</v>
      </c>
      <c r="BS500" s="6">
        <v>0.44234800838574423</v>
      </c>
    </row>
    <row r="501" spans="1:71" x14ac:dyDescent="0.3">
      <c r="A501" s="1" t="s">
        <v>928</v>
      </c>
      <c r="B501" s="200" t="s">
        <v>921</v>
      </c>
      <c r="C501" s="1" t="s">
        <v>877</v>
      </c>
      <c r="D501" s="195" t="s">
        <v>876</v>
      </c>
      <c r="E501" s="195">
        <v>49.2</v>
      </c>
      <c r="F501" s="6">
        <v>42.48</v>
      </c>
      <c r="G501" s="6">
        <v>20.86</v>
      </c>
      <c r="I501" s="6"/>
      <c r="J501" s="6">
        <v>8.67</v>
      </c>
      <c r="K501" s="6">
        <v>0.08</v>
      </c>
      <c r="L501" s="6">
        <v>8.48</v>
      </c>
      <c r="M501" s="6">
        <v>13.87</v>
      </c>
      <c r="N501" s="6">
        <v>2.38</v>
      </c>
      <c r="O501" s="6">
        <v>0.15</v>
      </c>
      <c r="P501" s="6">
        <v>1.28</v>
      </c>
      <c r="Q501" s="6">
        <v>0.02</v>
      </c>
      <c r="R501" s="6"/>
      <c r="S501" s="6" t="e">
        <f>F501+P501+G501+#REF!+K501+L501+M501+N501+O501+Q501+R501</f>
        <v>#REF!</v>
      </c>
      <c r="T501" s="6">
        <f t="shared" si="75"/>
        <v>1.0224056603773584</v>
      </c>
      <c r="U501" s="6">
        <v>27.5</v>
      </c>
      <c r="V501" s="6"/>
      <c r="W501" s="6"/>
      <c r="X501" s="6">
        <v>2.12</v>
      </c>
      <c r="Y501" s="6">
        <v>54.2</v>
      </c>
      <c r="Z501" s="6">
        <v>39.700000000000003</v>
      </c>
      <c r="AA501" s="6">
        <v>2.9000000000000001E-2</v>
      </c>
      <c r="AB501" s="6">
        <v>32.200000000000003</v>
      </c>
      <c r="AC501" s="6">
        <v>0.879</v>
      </c>
      <c r="AD501" s="6">
        <v>0.49</v>
      </c>
      <c r="AE501" s="6">
        <v>0.44900000000000001</v>
      </c>
      <c r="AF501" s="6">
        <v>17.600000000000001</v>
      </c>
      <c r="AG501" s="6">
        <v>1.08</v>
      </c>
      <c r="AH501" s="6">
        <v>0.11799999999999999</v>
      </c>
      <c r="AI501" s="6">
        <v>0.155</v>
      </c>
      <c r="AJ501" s="6">
        <v>0.66600000000000004</v>
      </c>
      <c r="AK501" s="6"/>
      <c r="AL501" s="6">
        <v>2.3E-2</v>
      </c>
      <c r="AM501" s="6"/>
      <c r="AN501" s="6">
        <v>0.108</v>
      </c>
      <c r="AO501" s="6">
        <v>2.6</v>
      </c>
      <c r="AP501" s="6">
        <v>53.7</v>
      </c>
      <c r="AQ501" s="6">
        <v>0.185</v>
      </c>
      <c r="AR501" s="6">
        <v>0.38400000000000001</v>
      </c>
      <c r="AS501" s="6">
        <v>0.32100000000000001</v>
      </c>
      <c r="AT501" s="6"/>
      <c r="AU501" s="6"/>
      <c r="AV501" s="6">
        <v>0.96399999999999997</v>
      </c>
      <c r="AW501" s="6"/>
      <c r="AX501" s="6">
        <v>365</v>
      </c>
      <c r="AY501" s="6">
        <v>1.6E-2</v>
      </c>
      <c r="AZ501" s="6">
        <v>0.14099999999999999</v>
      </c>
      <c r="BA501" s="6"/>
      <c r="BB501" s="6">
        <f t="shared" si="76"/>
        <v>7673.4008752472882</v>
      </c>
      <c r="BC501" s="6"/>
      <c r="BD501" s="6">
        <v>0.03</v>
      </c>
      <c r="BE501" s="6">
        <v>1.0999999999999999E-2</v>
      </c>
      <c r="BF501" s="6">
        <v>449</v>
      </c>
      <c r="BG501" s="6"/>
      <c r="BH501" s="6">
        <v>3.7</v>
      </c>
      <c r="BI501" s="6">
        <v>9.8000000000000004E-2</v>
      </c>
      <c r="BJ501" s="6">
        <v>36.5</v>
      </c>
      <c r="BK501" s="6">
        <v>4.3</v>
      </c>
      <c r="BL501" s="6">
        <f t="shared" si="77"/>
        <v>0</v>
      </c>
      <c r="BM501" s="6">
        <f t="shared" si="78"/>
        <v>6.0197233255718396</v>
      </c>
      <c r="BN501" s="6">
        <f t="shared" si="79"/>
        <v>0.44572346406103608</v>
      </c>
      <c r="BO501" s="6">
        <v>4.8891499045661435</v>
      </c>
      <c r="BP501" s="6">
        <v>6.0090702947845811</v>
      </c>
      <c r="BQ501" s="6">
        <v>1.3421391910266829</v>
      </c>
      <c r="BR501" s="6">
        <v>41.291291291291287</v>
      </c>
      <c r="BS501" s="6">
        <v>0.16216216216216214</v>
      </c>
    </row>
    <row r="502" spans="1:71" x14ac:dyDescent="0.3">
      <c r="A502" s="1" t="s">
        <v>927</v>
      </c>
      <c r="B502" s="200" t="s">
        <v>563</v>
      </c>
      <c r="C502" s="1" t="s">
        <v>877</v>
      </c>
      <c r="D502" s="195" t="s">
        <v>876</v>
      </c>
      <c r="E502" s="195">
        <v>50.2</v>
      </c>
      <c r="F502" s="6">
        <v>42.34</v>
      </c>
      <c r="G502" s="6">
        <v>15.16</v>
      </c>
      <c r="I502" s="6"/>
      <c r="J502" s="6">
        <v>14.29</v>
      </c>
      <c r="K502" s="6">
        <v>0.15</v>
      </c>
      <c r="L502" s="6">
        <v>12.08</v>
      </c>
      <c r="M502" s="6">
        <v>11.53</v>
      </c>
      <c r="N502" s="6">
        <v>2.4500000000000002</v>
      </c>
      <c r="O502" s="6">
        <v>0.31</v>
      </c>
      <c r="P502" s="6">
        <v>1.65</v>
      </c>
      <c r="Q502" s="6">
        <v>0.02</v>
      </c>
      <c r="R502" s="6"/>
      <c r="S502" s="6" t="e">
        <f>F502+P502+G502+#REF!+K502+L502+M502+N502+O502+Q502+R502</f>
        <v>#REF!</v>
      </c>
      <c r="T502" s="6">
        <f t="shared" si="75"/>
        <v>1.1829470198675496</v>
      </c>
      <c r="U502" s="6">
        <v>35.700000000000003</v>
      </c>
      <c r="V502" s="6"/>
      <c r="W502" s="6"/>
      <c r="X502" s="6">
        <v>2.66</v>
      </c>
      <c r="Y502" s="6"/>
      <c r="Z502" s="6">
        <v>109</v>
      </c>
      <c r="AA502" s="6">
        <v>2.1999999999999999E-2</v>
      </c>
      <c r="AB502" s="6"/>
      <c r="AC502" s="6">
        <v>2.5299999999999998</v>
      </c>
      <c r="AD502" s="6">
        <v>1.22</v>
      </c>
      <c r="AE502" s="6">
        <v>0.79900000000000004</v>
      </c>
      <c r="AF502" s="6"/>
      <c r="AG502" s="6">
        <v>2.5299999999999998</v>
      </c>
      <c r="AH502" s="6">
        <v>0.56599999999999995</v>
      </c>
      <c r="AI502" s="6">
        <v>0.48899999999999999</v>
      </c>
      <c r="AJ502" s="6">
        <v>0.53700000000000003</v>
      </c>
      <c r="AK502" s="6"/>
      <c r="AL502" s="6">
        <v>0.13800000000000001</v>
      </c>
      <c r="AM502" s="6"/>
      <c r="AN502" s="6">
        <v>0.45500000000000002</v>
      </c>
      <c r="AO502" s="6">
        <v>4.51</v>
      </c>
      <c r="AP502" s="6">
        <v>49</v>
      </c>
      <c r="AQ502" s="6">
        <v>0.21</v>
      </c>
      <c r="AR502" s="6">
        <v>0.62</v>
      </c>
      <c r="AS502" s="6">
        <v>0.99299999999999999</v>
      </c>
      <c r="AT502" s="6"/>
      <c r="AU502" s="6"/>
      <c r="AV502" s="6">
        <v>1.84</v>
      </c>
      <c r="AW502" s="6"/>
      <c r="AX502" s="6">
        <v>124</v>
      </c>
      <c r="AY502" s="6">
        <v>1.6E-2</v>
      </c>
      <c r="AZ502" s="6">
        <v>0.39</v>
      </c>
      <c r="BA502" s="6">
        <v>3.0000000000000001E-3</v>
      </c>
      <c r="BB502" s="6">
        <f t="shared" si="76"/>
        <v>9891.4933157484556</v>
      </c>
      <c r="BC502" s="6"/>
      <c r="BD502" s="6">
        <v>0.161</v>
      </c>
      <c r="BE502" s="6">
        <v>5.0000000000000001E-3</v>
      </c>
      <c r="BF502" s="6">
        <v>512</v>
      </c>
      <c r="BG502" s="6"/>
      <c r="BH502" s="6">
        <v>11.5</v>
      </c>
      <c r="BI502" s="6">
        <v>0.94299999999999995</v>
      </c>
      <c r="BJ502" s="6"/>
      <c r="BK502" s="6">
        <v>20.399999999999999</v>
      </c>
      <c r="BL502" s="6">
        <f t="shared" si="77"/>
        <v>5.5865921787709499E-3</v>
      </c>
      <c r="BM502" s="6">
        <f t="shared" si="78"/>
        <v>1.8006220330659681</v>
      </c>
      <c r="BN502" s="6">
        <f t="shared" si="79"/>
        <v>0.18828892005610098</v>
      </c>
      <c r="BO502" s="6">
        <v>0.40968285816733685</v>
      </c>
      <c r="BP502" s="6">
        <v>0.78355131377400733</v>
      </c>
      <c r="BQ502" s="6">
        <v>1.1294817525859733</v>
      </c>
      <c r="BR502" s="6">
        <v>66.480446927374302</v>
      </c>
      <c r="BS502" s="6">
        <v>0.84729981378026065</v>
      </c>
    </row>
    <row r="503" spans="1:71" x14ac:dyDescent="0.3">
      <c r="A503" s="1" t="s">
        <v>926</v>
      </c>
      <c r="B503" s="200" t="s">
        <v>563</v>
      </c>
      <c r="C503" s="1" t="s">
        <v>877</v>
      </c>
      <c r="D503" s="195" t="s">
        <v>876</v>
      </c>
      <c r="E503" s="195">
        <v>50.9</v>
      </c>
      <c r="F503" s="6">
        <v>42.48</v>
      </c>
      <c r="G503" s="6">
        <v>17.100000000000001</v>
      </c>
      <c r="I503" s="6"/>
      <c r="J503" s="6">
        <v>15.96</v>
      </c>
      <c r="K503" s="6">
        <v>0.36</v>
      </c>
      <c r="L503" s="6">
        <v>9.7100000000000009</v>
      </c>
      <c r="M503" s="6">
        <v>13.3</v>
      </c>
      <c r="N503" s="6">
        <v>0.43</v>
      </c>
      <c r="O503" s="6">
        <v>1E-3</v>
      </c>
      <c r="P503" s="6">
        <v>0.63</v>
      </c>
      <c r="Q503" s="6">
        <v>0.02</v>
      </c>
      <c r="R503" s="6"/>
      <c r="S503" s="6" t="e">
        <f>F503+P503+G503+#REF!+K503+L503+M503+N503+O503+Q503+R503</f>
        <v>#REF!</v>
      </c>
      <c r="T503" s="6">
        <f t="shared" si="75"/>
        <v>1.6436663233779607</v>
      </c>
      <c r="U503" s="6">
        <v>1.1499999999999999</v>
      </c>
      <c r="V503" s="6"/>
      <c r="W503" s="6"/>
      <c r="X503" s="6">
        <v>0.92900000000000005</v>
      </c>
      <c r="Y503" s="6"/>
      <c r="Z503" s="6">
        <v>26.6</v>
      </c>
      <c r="AA503" s="6">
        <v>3.1E-2</v>
      </c>
      <c r="AB503" s="6"/>
      <c r="AC503" s="6">
        <v>3.65</v>
      </c>
      <c r="AD503" s="6">
        <v>2.5</v>
      </c>
      <c r="AE503" s="6">
        <v>0.68400000000000005</v>
      </c>
      <c r="AF503" s="6"/>
      <c r="AG503" s="6">
        <v>2.25</v>
      </c>
      <c r="AH503" s="6">
        <v>0.157</v>
      </c>
      <c r="AI503" s="6">
        <v>0.82599999999999996</v>
      </c>
      <c r="AJ503" s="6">
        <v>0.21099999999999999</v>
      </c>
      <c r="AK503" s="6"/>
      <c r="AL503" s="6">
        <v>0.40699999999999997</v>
      </c>
      <c r="AM503" s="6"/>
      <c r="AN503" s="6">
        <v>0.03</v>
      </c>
      <c r="AO503" s="6">
        <v>1.71</v>
      </c>
      <c r="AP503" s="6">
        <v>31.2</v>
      </c>
      <c r="AQ503" s="6">
        <v>5.8000000000000003E-2</v>
      </c>
      <c r="AR503" s="6">
        <v>0.22</v>
      </c>
      <c r="AS503" s="6">
        <v>0.05</v>
      </c>
      <c r="AT503" s="6"/>
      <c r="AU503" s="6"/>
      <c r="AV503" s="6">
        <v>1.03</v>
      </c>
      <c r="AW503" s="6"/>
      <c r="AX503" s="6">
        <v>26.8</v>
      </c>
      <c r="AY503" s="6">
        <v>2E-3</v>
      </c>
      <c r="AZ503" s="6">
        <v>0.45800000000000002</v>
      </c>
      <c r="BA503" s="6">
        <v>4.0000000000000001E-3</v>
      </c>
      <c r="BB503" s="6">
        <f t="shared" si="76"/>
        <v>3776.7519932857745</v>
      </c>
      <c r="BC503" s="6"/>
      <c r="BD503" s="6">
        <v>0.377</v>
      </c>
      <c r="BE503" s="6">
        <v>2E-3</v>
      </c>
      <c r="BF503" s="6">
        <v>436</v>
      </c>
      <c r="BG503" s="6"/>
      <c r="BH503" s="6">
        <v>23.2</v>
      </c>
      <c r="BI503" s="6">
        <v>2.4500000000000002</v>
      </c>
      <c r="BJ503" s="6"/>
      <c r="BK503" s="6">
        <v>4.04</v>
      </c>
      <c r="BL503" s="6">
        <f t="shared" si="77"/>
        <v>1.8957345971563982E-2</v>
      </c>
      <c r="BM503" s="6">
        <f t="shared" si="78"/>
        <v>0.99986303246130659</v>
      </c>
      <c r="BN503" s="6">
        <f t="shared" si="79"/>
        <v>0.13216410898841213</v>
      </c>
      <c r="BO503" s="6">
        <v>6.1958596388195564E-2</v>
      </c>
      <c r="BP503" s="6">
        <v>0.10532879818594104</v>
      </c>
      <c r="BQ503" s="6">
        <v>1.3704015530378983</v>
      </c>
      <c r="BR503" s="6">
        <v>5.4502369668246446</v>
      </c>
      <c r="BS503" s="6">
        <v>0.14218009478672985</v>
      </c>
    </row>
    <row r="504" spans="1:71" x14ac:dyDescent="0.3">
      <c r="A504" s="1" t="s">
        <v>925</v>
      </c>
      <c r="B504" s="200" t="s">
        <v>924</v>
      </c>
      <c r="C504" s="1" t="s">
        <v>877</v>
      </c>
      <c r="D504" s="195" t="s">
        <v>876</v>
      </c>
      <c r="E504" s="195">
        <v>50.9</v>
      </c>
      <c r="F504" s="6">
        <v>53.08</v>
      </c>
      <c r="G504" s="6">
        <v>17.68</v>
      </c>
      <c r="I504" s="6"/>
      <c r="J504" s="6">
        <v>10.57</v>
      </c>
      <c r="K504" s="6">
        <v>0.22</v>
      </c>
      <c r="L504" s="6">
        <v>4.76</v>
      </c>
      <c r="M504" s="6">
        <v>9.3800000000000008</v>
      </c>
      <c r="N504" s="6">
        <v>2.1</v>
      </c>
      <c r="O504" s="6">
        <v>0.08</v>
      </c>
      <c r="P504" s="6">
        <v>0.78</v>
      </c>
      <c r="Q504" s="6">
        <v>0.12</v>
      </c>
      <c r="R504" s="6"/>
      <c r="S504" s="6" t="e">
        <f>F504+P504+G504+#REF!+K504+L504+M504+N504+O504+Q504+R504</f>
        <v>#REF!</v>
      </c>
      <c r="T504" s="6">
        <f t="shared" si="75"/>
        <v>2.2205882352941178</v>
      </c>
      <c r="U504" s="6">
        <v>68.8</v>
      </c>
      <c r="V504" s="6"/>
      <c r="W504" s="6"/>
      <c r="X504" s="6">
        <v>5.73</v>
      </c>
      <c r="Y504" s="6"/>
      <c r="Z504" s="6">
        <v>38</v>
      </c>
      <c r="AA504" s="6">
        <v>0.04</v>
      </c>
      <c r="AB504" s="6"/>
      <c r="AC504" s="6">
        <v>2.69</v>
      </c>
      <c r="AD504" s="6">
        <v>1.68</v>
      </c>
      <c r="AE504" s="6">
        <v>0.83499999999999996</v>
      </c>
      <c r="AF504" s="6"/>
      <c r="AG504" s="6">
        <v>2.2200000000000002</v>
      </c>
      <c r="AH504" s="6">
        <v>0.316</v>
      </c>
      <c r="AI504" s="6">
        <v>0.57099999999999995</v>
      </c>
      <c r="AJ504" s="6">
        <v>2.62</v>
      </c>
      <c r="AK504" s="6"/>
      <c r="AL504" s="6">
        <v>0.27400000000000002</v>
      </c>
      <c r="AM504" s="6"/>
      <c r="AN504" s="6">
        <v>0.54</v>
      </c>
      <c r="AO504" s="6">
        <v>4.5199999999999996</v>
      </c>
      <c r="AP504" s="6">
        <v>10</v>
      </c>
      <c r="AQ504" s="6">
        <v>1</v>
      </c>
      <c r="AR504" s="6">
        <v>0.9</v>
      </c>
      <c r="AS504" s="6">
        <v>0.32800000000000001</v>
      </c>
      <c r="AT504" s="6"/>
      <c r="AU504" s="6"/>
      <c r="AV504" s="6">
        <v>1.49</v>
      </c>
      <c r="AW504" s="6"/>
      <c r="AX504" s="6">
        <v>226</v>
      </c>
      <c r="AY504" s="6">
        <v>2.5999999999999999E-2</v>
      </c>
      <c r="AZ504" s="6">
        <v>0.38</v>
      </c>
      <c r="BA504" s="6">
        <v>2.8000000000000001E-2</v>
      </c>
      <c r="BB504" s="6">
        <f t="shared" si="76"/>
        <v>4675.9786583538162</v>
      </c>
      <c r="BC504" s="6"/>
      <c r="BD504" s="6">
        <v>0.246</v>
      </c>
      <c r="BE504" s="6">
        <v>1.2999999999999999E-2</v>
      </c>
      <c r="BF504" s="6">
        <v>283</v>
      </c>
      <c r="BG504" s="6"/>
      <c r="BH504" s="6">
        <v>12.8</v>
      </c>
      <c r="BI504" s="6">
        <v>1.62</v>
      </c>
      <c r="BJ504" s="6"/>
      <c r="BK504" s="6">
        <v>8.5</v>
      </c>
      <c r="BL504" s="6">
        <f t="shared" si="77"/>
        <v>1.0687022900763359E-2</v>
      </c>
      <c r="BM504" s="6">
        <f t="shared" si="78"/>
        <v>1.1144253873560359</v>
      </c>
      <c r="BN504" s="6">
        <f t="shared" si="79"/>
        <v>1.1344446849967527</v>
      </c>
      <c r="BO504" s="6">
        <v>1.1635136335376144</v>
      </c>
      <c r="BP504" s="6">
        <v>0.98251028806584362</v>
      </c>
      <c r="BQ504" s="6">
        <v>1.4002915428540679</v>
      </c>
      <c r="BR504" s="6">
        <v>26.259541984732824</v>
      </c>
      <c r="BS504" s="6">
        <v>0.20610687022900764</v>
      </c>
    </row>
    <row r="505" spans="1:71" x14ac:dyDescent="0.3">
      <c r="A505" s="1" t="s">
        <v>923</v>
      </c>
      <c r="B505" s="200" t="s">
        <v>921</v>
      </c>
      <c r="C505" s="1" t="s">
        <v>877</v>
      </c>
      <c r="D505" s="195" t="s">
        <v>876</v>
      </c>
      <c r="E505" s="195">
        <v>50.9</v>
      </c>
      <c r="F505" s="6">
        <v>44.8</v>
      </c>
      <c r="G505" s="6">
        <v>20.43</v>
      </c>
      <c r="I505" s="6"/>
      <c r="J505" s="6">
        <v>11.93</v>
      </c>
      <c r="K505" s="6">
        <v>0.26</v>
      </c>
      <c r="L505" s="6">
        <v>6.66</v>
      </c>
      <c r="M505" s="6">
        <v>12.7</v>
      </c>
      <c r="N505" s="6">
        <v>1.78</v>
      </c>
      <c r="O505" s="6">
        <v>0.06</v>
      </c>
      <c r="P505" s="6">
        <v>0.5</v>
      </c>
      <c r="Q505" s="6">
        <v>0.03</v>
      </c>
      <c r="R505" s="6"/>
      <c r="S505" s="6" t="e">
        <f>F505+P505+G505+#REF!+K505+L505+M505+N505+O505+Q505+R505</f>
        <v>#REF!</v>
      </c>
      <c r="T505" s="6">
        <f t="shared" si="75"/>
        <v>1.7912912912912913</v>
      </c>
      <c r="U505" s="6">
        <v>20.9</v>
      </c>
      <c r="V505" s="6"/>
      <c r="W505" s="6"/>
      <c r="X505" s="6">
        <v>1.58</v>
      </c>
      <c r="Y505" s="6">
        <v>44</v>
      </c>
      <c r="Z505" s="6">
        <v>24.9</v>
      </c>
      <c r="AA505" s="6">
        <v>7.3999999999999996E-2</v>
      </c>
      <c r="AB505" s="6">
        <v>44.5</v>
      </c>
      <c r="AC505" s="6">
        <v>2.95</v>
      </c>
      <c r="AD505" s="6">
        <v>1.83</v>
      </c>
      <c r="AE505" s="6">
        <v>0.53500000000000003</v>
      </c>
      <c r="AF505" s="6">
        <v>15.1</v>
      </c>
      <c r="AG505" s="6">
        <v>1.85</v>
      </c>
      <c r="AH505" s="6">
        <v>0.17399999999999999</v>
      </c>
      <c r="AI505" s="6">
        <v>0.64400000000000002</v>
      </c>
      <c r="AJ505" s="6">
        <v>0.436</v>
      </c>
      <c r="AK505" s="6"/>
      <c r="AL505" s="6">
        <v>0.28100000000000003</v>
      </c>
      <c r="AM505" s="6"/>
      <c r="AO505" s="6">
        <v>1.89</v>
      </c>
      <c r="AP505" s="6">
        <v>15.2</v>
      </c>
      <c r="AQ505" s="6">
        <v>0.114</v>
      </c>
      <c r="AR505" s="6">
        <v>0.32400000000000001</v>
      </c>
      <c r="AS505" s="6">
        <v>0.441</v>
      </c>
      <c r="AT505" s="6"/>
      <c r="AU505" s="6"/>
      <c r="AV505" s="6">
        <v>0.78900000000000003</v>
      </c>
      <c r="AW505" s="6"/>
      <c r="AX505" s="6">
        <v>250</v>
      </c>
      <c r="AY505" s="6"/>
      <c r="AZ505" s="6">
        <v>0.375</v>
      </c>
      <c r="BA505" s="6">
        <v>0.01</v>
      </c>
      <c r="BB505" s="6">
        <f t="shared" si="76"/>
        <v>2997.4222168934716</v>
      </c>
      <c r="BC505" s="6"/>
      <c r="BD505" s="6">
        <v>0.25900000000000001</v>
      </c>
      <c r="BE505" s="6">
        <v>8.0000000000000002E-3</v>
      </c>
      <c r="BF505" s="6">
        <v>287</v>
      </c>
      <c r="BG505" s="6"/>
      <c r="BH505" s="6">
        <v>20.100000000000001</v>
      </c>
      <c r="BI505" s="6">
        <v>1.79</v>
      </c>
      <c r="BJ505" s="6">
        <v>69.7</v>
      </c>
      <c r="BK505" s="6">
        <v>10.3</v>
      </c>
      <c r="BL505" s="6">
        <f t="shared" si="77"/>
        <v>2.2935779816513763E-2</v>
      </c>
      <c r="BM505" s="6">
        <f t="shared" si="78"/>
        <v>1.106070263582168</v>
      </c>
      <c r="BN505" s="6">
        <f t="shared" si="79"/>
        <v>0.35651498425937284</v>
      </c>
      <c r="BO505" s="6">
        <v>0.17523411438447009</v>
      </c>
      <c r="BP505" s="6">
        <v>0.24518932340161392</v>
      </c>
      <c r="BQ505" s="6">
        <v>1.3506133185582996</v>
      </c>
      <c r="BR505" s="6">
        <v>47.935779816513758</v>
      </c>
    </row>
    <row r="506" spans="1:71" x14ac:dyDescent="0.3">
      <c r="A506" s="1" t="s">
        <v>922</v>
      </c>
      <c r="B506" s="200" t="s">
        <v>921</v>
      </c>
      <c r="C506" s="1" t="s">
        <v>877</v>
      </c>
      <c r="D506" s="195" t="s">
        <v>876</v>
      </c>
      <c r="E506" s="195">
        <v>50.9</v>
      </c>
      <c r="F506" s="6">
        <v>41.1</v>
      </c>
      <c r="G506" s="6">
        <v>21.36</v>
      </c>
      <c r="I506" s="6"/>
      <c r="J506" s="6">
        <v>16.62</v>
      </c>
      <c r="K506" s="6">
        <v>0.42</v>
      </c>
      <c r="L506" s="6">
        <v>7.29</v>
      </c>
      <c r="M506" s="6">
        <v>9.2100000000000009</v>
      </c>
      <c r="N506" s="6">
        <v>1.32</v>
      </c>
      <c r="O506" s="6">
        <v>0.03</v>
      </c>
      <c r="P506" s="6">
        <v>0.42</v>
      </c>
      <c r="Q506" s="6">
        <v>0.03</v>
      </c>
      <c r="R506" s="6"/>
      <c r="S506" s="6" t="e">
        <f>F506+P506+G506+#REF!+K506+L506+M506+N506+O506+Q506+R506</f>
        <v>#REF!</v>
      </c>
      <c r="T506" s="6">
        <f t="shared" si="75"/>
        <v>2.2798353909465021</v>
      </c>
      <c r="U506" s="6">
        <v>37.9</v>
      </c>
      <c r="V506" s="6"/>
      <c r="W506" s="6"/>
      <c r="X506" s="6">
        <v>0.72399999999999998</v>
      </c>
      <c r="Y506" s="6">
        <v>47.1</v>
      </c>
      <c r="Z506" s="6">
        <v>25.4</v>
      </c>
      <c r="AA506" s="6">
        <v>0.12</v>
      </c>
      <c r="AB506" s="6">
        <v>92.7</v>
      </c>
      <c r="AC506" s="6">
        <v>4.66</v>
      </c>
      <c r="AD506" s="6">
        <v>3.26</v>
      </c>
      <c r="AE506" s="6">
        <v>0.68400000000000005</v>
      </c>
      <c r="AF506" s="6">
        <v>13.9</v>
      </c>
      <c r="AG506" s="6">
        <v>2.61</v>
      </c>
      <c r="AH506" s="6">
        <v>0.14099999999999999</v>
      </c>
      <c r="AI506" s="6">
        <v>1.1000000000000001</v>
      </c>
      <c r="AJ506" s="6">
        <v>0.35799999999999998</v>
      </c>
      <c r="AK506" s="6"/>
      <c r="AL506" s="6">
        <v>0.56100000000000005</v>
      </c>
      <c r="AM506" s="6"/>
      <c r="AN506" s="6">
        <v>0.104</v>
      </c>
      <c r="AO506" s="6">
        <v>1.06</v>
      </c>
      <c r="AP506" s="6">
        <v>13.4</v>
      </c>
      <c r="AQ506" s="6">
        <v>0.19400000000000001</v>
      </c>
      <c r="AR506" s="6">
        <v>0.10199999999999999</v>
      </c>
      <c r="AS506" s="6">
        <v>1.29</v>
      </c>
      <c r="AT506" s="6"/>
      <c r="AU506" s="6"/>
      <c r="AV506" s="6">
        <v>0.875</v>
      </c>
      <c r="AW506" s="6"/>
      <c r="AX506" s="6">
        <v>119</v>
      </c>
      <c r="AY506" s="6">
        <v>1.7000000000000001E-2</v>
      </c>
      <c r="AZ506" s="6">
        <v>0.56000000000000005</v>
      </c>
      <c r="BA506" s="6">
        <v>1.4E-2</v>
      </c>
      <c r="BB506" s="6">
        <f t="shared" si="76"/>
        <v>2517.8346621905162</v>
      </c>
      <c r="BC506" s="6"/>
      <c r="BD506" s="6">
        <v>0.54200000000000004</v>
      </c>
      <c r="BE506" s="6">
        <v>3.0000000000000001E-3</v>
      </c>
      <c r="BF506" s="6">
        <v>267</v>
      </c>
      <c r="BG506" s="6"/>
      <c r="BH506" s="6">
        <v>35</v>
      </c>
      <c r="BI506" s="6">
        <v>3.51</v>
      </c>
      <c r="BJ506" s="6">
        <v>61.2</v>
      </c>
      <c r="BK506" s="6">
        <v>8.8000000000000007</v>
      </c>
      <c r="BL506" s="6">
        <f t="shared" si="77"/>
        <v>3.9106145251396648E-2</v>
      </c>
      <c r="BM506" s="6">
        <f t="shared" si="78"/>
        <v>0.89103042123176357</v>
      </c>
      <c r="BN506" s="6">
        <f t="shared" si="79"/>
        <v>0.26396313364055296</v>
      </c>
      <c r="BO506" s="6">
        <v>7.3377195679353954E-2</v>
      </c>
      <c r="BP506" s="6">
        <v>5.7296612852168409E-2</v>
      </c>
      <c r="BQ506" s="6">
        <v>1.3804905350295424</v>
      </c>
      <c r="BR506" s="6">
        <v>105.8659217877095</v>
      </c>
      <c r="BS506" s="6">
        <v>0.29050279329608941</v>
      </c>
    </row>
    <row r="507" spans="1:71" x14ac:dyDescent="0.3">
      <c r="A507" s="1" t="s">
        <v>920</v>
      </c>
      <c r="B507" s="200" t="s">
        <v>563</v>
      </c>
      <c r="C507" s="1" t="s">
        <v>877</v>
      </c>
      <c r="D507" s="195" t="s">
        <v>876</v>
      </c>
      <c r="E507" s="195">
        <v>50.9</v>
      </c>
      <c r="F507" s="6">
        <v>51.05</v>
      </c>
      <c r="G507" s="6">
        <v>18.7</v>
      </c>
      <c r="I507" s="6"/>
      <c r="J507" s="6">
        <v>9.99</v>
      </c>
      <c r="K507" s="6">
        <v>0.2</v>
      </c>
      <c r="L507" s="6">
        <v>4.87</v>
      </c>
      <c r="M507" s="6">
        <v>10.29</v>
      </c>
      <c r="N507" s="6">
        <v>2.58</v>
      </c>
      <c r="O507" s="6">
        <v>0.08</v>
      </c>
      <c r="P507" s="6">
        <v>0.8</v>
      </c>
      <c r="Q507" s="6">
        <v>0.11</v>
      </c>
      <c r="R507" s="6"/>
      <c r="S507" s="6" t="e">
        <f>F507+P507+G507+#REF!+K507+L507+M507+N507+O507+Q507+R507</f>
        <v>#REF!</v>
      </c>
      <c r="T507" s="6">
        <f t="shared" si="75"/>
        <v>2.0513347022587269</v>
      </c>
      <c r="U507" s="6">
        <v>49.3</v>
      </c>
      <c r="V507" s="6"/>
      <c r="W507" s="6"/>
      <c r="X507" s="6">
        <v>7.24</v>
      </c>
      <c r="Y507" s="6">
        <v>35.6</v>
      </c>
      <c r="Z507" s="6">
        <v>17.5</v>
      </c>
      <c r="AA507" s="6">
        <v>3.7999999999999999E-2</v>
      </c>
      <c r="AB507" s="6">
        <v>36.9</v>
      </c>
      <c r="AC507" s="6">
        <v>2.15</v>
      </c>
      <c r="AD507" s="6">
        <v>1.43</v>
      </c>
      <c r="AE507" s="6">
        <v>0.78</v>
      </c>
      <c r="AF507" s="6">
        <v>20.9</v>
      </c>
      <c r="AG507" s="6">
        <v>1.88</v>
      </c>
      <c r="AH507" s="6">
        <v>0.36</v>
      </c>
      <c r="AI507" s="6">
        <v>0.41699999999999998</v>
      </c>
      <c r="AJ507" s="6">
        <v>3.31</v>
      </c>
      <c r="AK507" s="6"/>
      <c r="AL507" s="6">
        <v>0.23300000000000001</v>
      </c>
      <c r="AM507" s="6"/>
      <c r="AN507" s="6">
        <v>0.34599999999999997</v>
      </c>
      <c r="AO507" s="6">
        <v>4.9000000000000004</v>
      </c>
      <c r="AP507" s="6">
        <v>16.7</v>
      </c>
      <c r="AQ507" s="6">
        <v>0.79900000000000004</v>
      </c>
      <c r="AR507" s="6">
        <v>0.95099999999999996</v>
      </c>
      <c r="AS507" s="6">
        <v>0.23599999999999999</v>
      </c>
      <c r="AT507" s="6"/>
      <c r="AU507" s="6"/>
      <c r="AV507" s="6">
        <v>1.44</v>
      </c>
      <c r="AW507" s="6"/>
      <c r="AX507" s="6">
        <v>273</v>
      </c>
      <c r="AY507" s="6">
        <v>2.5000000000000001E-2</v>
      </c>
      <c r="AZ507" s="6">
        <v>0.32300000000000001</v>
      </c>
      <c r="BA507" s="6">
        <v>5.0000000000000001E-3</v>
      </c>
      <c r="BB507" s="6">
        <f t="shared" si="76"/>
        <v>4795.8755470295546</v>
      </c>
      <c r="BC507" s="6"/>
      <c r="BD507" s="6">
        <v>0.16800000000000001</v>
      </c>
      <c r="BE507" s="6">
        <v>6.0000000000000001E-3</v>
      </c>
      <c r="BF507" s="6">
        <v>296</v>
      </c>
      <c r="BG507" s="6"/>
      <c r="BH507" s="6">
        <v>12.9</v>
      </c>
      <c r="BI507" s="6">
        <v>1.33</v>
      </c>
      <c r="BJ507" s="6">
        <v>64.099999999999994</v>
      </c>
      <c r="BK507" s="6">
        <v>11.8</v>
      </c>
      <c r="BL507" s="6">
        <f t="shared" si="77"/>
        <v>1.5105740181268882E-3</v>
      </c>
      <c r="BM507" s="6">
        <f t="shared" si="78"/>
        <v>1.0849270828076902</v>
      </c>
      <c r="BN507" s="6">
        <f t="shared" si="79"/>
        <v>1.4829749103942653</v>
      </c>
      <c r="BO507" s="6">
        <v>1.7904473413750204</v>
      </c>
      <c r="BP507" s="6">
        <v>1.5121136173767753</v>
      </c>
      <c r="BQ507" s="6">
        <v>1.4458926292886971</v>
      </c>
      <c r="BR507" s="6">
        <v>14.894259818731117</v>
      </c>
      <c r="BS507" s="6">
        <v>0.10453172205438066</v>
      </c>
    </row>
    <row r="508" spans="1:71" x14ac:dyDescent="0.3">
      <c r="A508" s="1" t="s">
        <v>919</v>
      </c>
      <c r="B508" s="200" t="s">
        <v>563</v>
      </c>
      <c r="C508" s="1" t="s">
        <v>877</v>
      </c>
      <c r="D508" s="195" t="s">
        <v>876</v>
      </c>
      <c r="E508" s="195">
        <v>50.9</v>
      </c>
      <c r="F508" s="6">
        <v>50.28</v>
      </c>
      <c r="G508" s="6">
        <v>18.48</v>
      </c>
      <c r="I508" s="6"/>
      <c r="J508" s="6">
        <v>10.39</v>
      </c>
      <c r="K508" s="6">
        <v>0.21</v>
      </c>
      <c r="L508" s="6">
        <v>4.96</v>
      </c>
      <c r="M508" s="6">
        <v>10.029999999999999</v>
      </c>
      <c r="N508" s="6">
        <v>1.79</v>
      </c>
      <c r="O508" s="6">
        <v>0.08</v>
      </c>
      <c r="P508" s="6">
        <v>0.79</v>
      </c>
      <c r="Q508" s="6">
        <v>0.11</v>
      </c>
      <c r="R508" s="6"/>
      <c r="S508" s="6" t="e">
        <f>F508+P508+G508+#REF!+K508+L508+M508+N508+O508+Q508+R508</f>
        <v>#REF!</v>
      </c>
      <c r="T508" s="6">
        <f t="shared" si="75"/>
        <v>2.094758064516129</v>
      </c>
      <c r="U508" s="6">
        <v>50.9</v>
      </c>
      <c r="V508" s="6"/>
      <c r="W508" s="6"/>
      <c r="X508" s="6">
        <v>4.37</v>
      </c>
      <c r="Y508" s="6">
        <v>32.200000000000003</v>
      </c>
      <c r="Z508" s="6">
        <v>18.399999999999999</v>
      </c>
      <c r="AA508" s="6">
        <v>0.06</v>
      </c>
      <c r="AB508" s="6">
        <v>34.9</v>
      </c>
      <c r="AC508" s="6">
        <v>2.35</v>
      </c>
      <c r="AD508" s="6">
        <v>1.51</v>
      </c>
      <c r="AE508" s="6">
        <v>0.76</v>
      </c>
      <c r="AF508" s="6">
        <v>18.399999999999999</v>
      </c>
      <c r="AG508" s="6">
        <v>2.1</v>
      </c>
      <c r="AH508" s="6">
        <v>0.218</v>
      </c>
      <c r="AI508" s="6">
        <v>0.54600000000000004</v>
      </c>
      <c r="AJ508" s="6">
        <v>1.85</v>
      </c>
      <c r="AK508" s="6"/>
      <c r="AL508" s="6">
        <v>0.246</v>
      </c>
      <c r="AM508" s="6"/>
      <c r="AN508" s="6">
        <v>0.36299999999999999</v>
      </c>
      <c r="AO508" s="6">
        <v>4.1399999999999997</v>
      </c>
      <c r="AP508" s="6">
        <v>15.3</v>
      </c>
      <c r="AQ508" s="6">
        <v>0.79800000000000004</v>
      </c>
      <c r="AR508" s="6">
        <v>0.72599999999999998</v>
      </c>
      <c r="AS508" s="6">
        <v>0.46600000000000003</v>
      </c>
      <c r="AT508" s="6"/>
      <c r="AU508" s="6"/>
      <c r="AV508" s="6">
        <v>1.34</v>
      </c>
      <c r="AW508" s="6"/>
      <c r="AX508" s="6">
        <v>245</v>
      </c>
      <c r="AY508" s="6">
        <v>0.02</v>
      </c>
      <c r="AZ508" s="6">
        <v>0.36799999999999999</v>
      </c>
      <c r="BA508" s="6">
        <v>7.0000000000000001E-3</v>
      </c>
      <c r="BB508" s="6">
        <f t="shared" si="76"/>
        <v>4735.9271026916858</v>
      </c>
      <c r="BC508" s="6"/>
      <c r="BD508" s="6">
        <v>0.22800000000000001</v>
      </c>
      <c r="BE508" s="6"/>
      <c r="BF508" s="6">
        <v>290</v>
      </c>
      <c r="BG508" s="6"/>
      <c r="BH508" s="6">
        <v>16</v>
      </c>
      <c r="BI508" s="6">
        <v>1.73</v>
      </c>
      <c r="BJ508" s="6">
        <v>63.7</v>
      </c>
      <c r="BK508" s="6">
        <v>10.4</v>
      </c>
      <c r="BL508" s="6">
        <f t="shared" si="77"/>
        <v>3.7837837837837837E-3</v>
      </c>
      <c r="BM508" s="6">
        <f t="shared" si="78"/>
        <v>0.91166543818132451</v>
      </c>
      <c r="BN508" s="6">
        <f t="shared" si="79"/>
        <v>0.89070775156475679</v>
      </c>
      <c r="BO508" s="6">
        <v>0.769326735143677</v>
      </c>
      <c r="BP508" s="6">
        <v>0.70166987797045599</v>
      </c>
      <c r="BQ508" s="6">
        <v>1.3818253559429721</v>
      </c>
      <c r="BR508" s="6">
        <v>27.513513513513512</v>
      </c>
      <c r="BS508" s="6">
        <v>0.19621621621621621</v>
      </c>
    </row>
    <row r="509" spans="1:71" x14ac:dyDescent="0.3">
      <c r="A509" s="1" t="s">
        <v>918</v>
      </c>
      <c r="B509" s="200" t="s">
        <v>563</v>
      </c>
      <c r="C509" s="1" t="s">
        <v>877</v>
      </c>
      <c r="D509" s="195" t="s">
        <v>876</v>
      </c>
      <c r="E509" s="195">
        <v>50.9</v>
      </c>
      <c r="F509" s="6">
        <v>46.21</v>
      </c>
      <c r="G509" s="6">
        <v>19.100000000000001</v>
      </c>
      <c r="I509" s="6"/>
      <c r="J509" s="6">
        <v>11.99</v>
      </c>
      <c r="K509" s="6">
        <v>0.24</v>
      </c>
      <c r="L509" s="6">
        <v>6.05</v>
      </c>
      <c r="M509" s="6">
        <v>11.59</v>
      </c>
      <c r="N509" s="6">
        <v>1.75</v>
      </c>
      <c r="O509" s="6">
        <v>0.09</v>
      </c>
      <c r="P509" s="6">
        <v>0.86</v>
      </c>
      <c r="Q509" s="6">
        <v>0.05</v>
      </c>
      <c r="R509" s="6"/>
      <c r="S509" s="6" t="e">
        <f>F509+P509+G509+#REF!+K509+L509+M509+N509+O509+Q509+R509</f>
        <v>#REF!</v>
      </c>
      <c r="T509" s="6">
        <f t="shared" si="75"/>
        <v>1.9818181818181819</v>
      </c>
      <c r="U509" s="6">
        <v>34.4</v>
      </c>
      <c r="V509" s="6"/>
      <c r="W509" s="6"/>
      <c r="X509" s="6">
        <v>2.63</v>
      </c>
      <c r="Y509" s="6">
        <v>40.9</v>
      </c>
      <c r="Z509" s="6">
        <v>22</v>
      </c>
      <c r="AA509" s="6">
        <v>9.5000000000000001E-2</v>
      </c>
      <c r="AB509" s="6">
        <v>10.199999999999999</v>
      </c>
      <c r="AC509" s="6">
        <v>2.65</v>
      </c>
      <c r="AD509" s="6">
        <v>1.9</v>
      </c>
      <c r="AE509" s="6">
        <v>0.82799999999999996</v>
      </c>
      <c r="AF509" s="6">
        <v>18.8</v>
      </c>
      <c r="AG509" s="6">
        <v>2.33</v>
      </c>
      <c r="AH509" s="6">
        <v>0.34300000000000003</v>
      </c>
      <c r="AI509" s="6">
        <v>0.61899999999999999</v>
      </c>
      <c r="AJ509" s="6">
        <v>0.95299999999999996</v>
      </c>
      <c r="AK509" s="6"/>
      <c r="AL509" s="6">
        <v>0.312</v>
      </c>
      <c r="AM509" s="6"/>
      <c r="AN509" s="6">
        <v>0.20499999999999999</v>
      </c>
      <c r="AO509" s="6">
        <v>3.35</v>
      </c>
      <c r="AP509" s="6">
        <v>18.2</v>
      </c>
      <c r="AQ509" s="6">
        <v>0.64800000000000002</v>
      </c>
      <c r="AR509" s="6">
        <v>0.51600000000000001</v>
      </c>
      <c r="AS509" s="6">
        <v>0.68300000000000005</v>
      </c>
      <c r="AT509" s="6"/>
      <c r="AU509" s="6"/>
      <c r="AV509" s="6">
        <v>1.35</v>
      </c>
      <c r="AW509" s="6"/>
      <c r="AX509" s="6">
        <v>232</v>
      </c>
      <c r="AY509" s="6">
        <v>1.7999999999999999E-2</v>
      </c>
      <c r="AZ509" s="6">
        <v>0.40400000000000003</v>
      </c>
      <c r="BA509" s="6">
        <v>6.0000000000000001E-3</v>
      </c>
      <c r="BB509" s="6">
        <f t="shared" si="76"/>
        <v>5155.5662130567716</v>
      </c>
      <c r="BC509" s="6"/>
      <c r="BD509" s="6">
        <v>0.309</v>
      </c>
      <c r="BE509" s="6"/>
      <c r="BF509" s="6">
        <v>344</v>
      </c>
      <c r="BG509" s="6"/>
      <c r="BH509" s="6">
        <v>18.7</v>
      </c>
      <c r="BI509" s="6">
        <v>2.0499999999999998</v>
      </c>
      <c r="BJ509" s="6">
        <v>88.9</v>
      </c>
      <c r="BK509" s="6">
        <v>10.3</v>
      </c>
      <c r="BL509" s="6">
        <f t="shared" si="77"/>
        <v>6.2959076600209865E-3</v>
      </c>
      <c r="BM509" s="6">
        <f t="shared" si="78"/>
        <v>0.86757243411360296</v>
      </c>
      <c r="BN509" s="6">
        <f t="shared" si="79"/>
        <v>0.45543608124253276</v>
      </c>
      <c r="BO509" s="6">
        <v>0.33444463941042291</v>
      </c>
      <c r="BP509" s="6">
        <v>0.35636856368563685</v>
      </c>
      <c r="BQ509" s="6">
        <v>1.4239249632838145</v>
      </c>
      <c r="BR509" s="6">
        <v>36.096537250786987</v>
      </c>
      <c r="BS509" s="6">
        <v>0.21511017838405036</v>
      </c>
    </row>
    <row r="510" spans="1:71" x14ac:dyDescent="0.3">
      <c r="A510" s="1" t="s">
        <v>917</v>
      </c>
      <c r="B510" s="200" t="s">
        <v>563</v>
      </c>
      <c r="C510" s="1" t="s">
        <v>877</v>
      </c>
      <c r="D510" s="195" t="s">
        <v>876</v>
      </c>
      <c r="E510" s="195">
        <v>50.9</v>
      </c>
      <c r="F510" s="6">
        <v>48.54</v>
      </c>
      <c r="G510" s="6">
        <v>18.39</v>
      </c>
      <c r="I510" s="6"/>
      <c r="J510" s="6">
        <v>11.21</v>
      </c>
      <c r="K510" s="6">
        <v>0.24</v>
      </c>
      <c r="L510" s="6">
        <v>5.45</v>
      </c>
      <c r="M510" s="6">
        <v>12.35</v>
      </c>
      <c r="N510" s="6">
        <v>0.95</v>
      </c>
      <c r="O510" s="6">
        <v>0.04</v>
      </c>
      <c r="P510" s="6">
        <v>0.87</v>
      </c>
      <c r="Q510" s="6">
        <v>0.06</v>
      </c>
      <c r="R510" s="6"/>
      <c r="S510" s="6" t="e">
        <f>F510+P510+G510+#REF!+K510+L510+M510+N510+O510+Q510+R510</f>
        <v>#REF!</v>
      </c>
      <c r="T510" s="6">
        <f t="shared" si="75"/>
        <v>2.0568807339449542</v>
      </c>
      <c r="U510" s="6">
        <v>14.9</v>
      </c>
      <c r="V510" s="6"/>
      <c r="W510" s="6"/>
      <c r="X510" s="6">
        <v>5.43</v>
      </c>
      <c r="Y510" s="6">
        <v>35.799999999999997</v>
      </c>
      <c r="Z510" s="6">
        <v>19.100000000000001</v>
      </c>
      <c r="AA510" s="6">
        <v>2.4E-2</v>
      </c>
      <c r="AB510" s="6">
        <v>9.8000000000000007</v>
      </c>
      <c r="AC510" s="6">
        <v>2.6</v>
      </c>
      <c r="AD510" s="6">
        <v>1.48</v>
      </c>
      <c r="AE510" s="6">
        <v>0.88100000000000001</v>
      </c>
      <c r="AF510" s="6">
        <v>21.3</v>
      </c>
      <c r="AG510" s="6">
        <v>2.12</v>
      </c>
      <c r="AH510" s="6">
        <v>0.29399999999999998</v>
      </c>
      <c r="AI510" s="6">
        <v>0.49399999999999999</v>
      </c>
      <c r="AJ510" s="6">
        <v>2.2999999999999998</v>
      </c>
      <c r="AK510" s="6"/>
      <c r="AL510" s="6">
        <v>0.248</v>
      </c>
      <c r="AM510" s="6"/>
      <c r="AN510" s="6">
        <v>0.34100000000000003</v>
      </c>
      <c r="AO510" s="6">
        <v>4.76</v>
      </c>
      <c r="AP510" s="6">
        <v>15.5</v>
      </c>
      <c r="AQ510" s="6">
        <v>0.77200000000000002</v>
      </c>
      <c r="AR510" s="6">
        <v>0.79400000000000004</v>
      </c>
      <c r="AS510" s="6">
        <v>0.27700000000000002</v>
      </c>
      <c r="AT510" s="6"/>
      <c r="AU510" s="6"/>
      <c r="AV510" s="6">
        <v>1.68</v>
      </c>
      <c r="AW510" s="6"/>
      <c r="AX510" s="6">
        <v>247</v>
      </c>
      <c r="AY510" s="6">
        <v>2.1999999999999999E-2</v>
      </c>
      <c r="AZ510" s="6">
        <v>0.35799999999999998</v>
      </c>
      <c r="BA510" s="6"/>
      <c r="BB510" s="6">
        <f t="shared" si="76"/>
        <v>5215.5146573946413</v>
      </c>
      <c r="BC510" s="6"/>
      <c r="BD510" s="6">
        <v>0.216</v>
      </c>
      <c r="BE510" s="6"/>
      <c r="BF510" s="6">
        <v>304</v>
      </c>
      <c r="BG510" s="6"/>
      <c r="BH510" s="6">
        <v>15.9</v>
      </c>
      <c r="BI510" s="6">
        <v>1.66</v>
      </c>
      <c r="BJ510" s="6">
        <v>64.3</v>
      </c>
      <c r="BK510" s="6">
        <v>11.8</v>
      </c>
      <c r="BL510" s="6">
        <f t="shared" si="77"/>
        <v>0</v>
      </c>
      <c r="BM510" s="6">
        <f t="shared" si="78"/>
        <v>1.0511846041885664</v>
      </c>
      <c r="BN510" s="6">
        <f t="shared" si="79"/>
        <v>0.88325652841781876</v>
      </c>
      <c r="BO510" s="6">
        <v>0.99679292710409984</v>
      </c>
      <c r="BP510" s="6">
        <v>0.90863453815261042</v>
      </c>
      <c r="BQ510" s="6">
        <v>1.4238195405161236</v>
      </c>
      <c r="BR510" s="6">
        <v>6.4782608695652177</v>
      </c>
      <c r="BS510" s="6">
        <v>0.14826086956521742</v>
      </c>
    </row>
    <row r="511" spans="1:71" x14ac:dyDescent="0.3">
      <c r="A511" s="1" t="s">
        <v>916</v>
      </c>
      <c r="B511" s="200" t="s">
        <v>563</v>
      </c>
      <c r="C511" s="1" t="s">
        <v>877</v>
      </c>
      <c r="D511" s="195" t="s">
        <v>876</v>
      </c>
      <c r="E511" s="195">
        <v>50.9</v>
      </c>
      <c r="F511" s="6">
        <v>45.78</v>
      </c>
      <c r="G511" s="6">
        <v>19.32</v>
      </c>
      <c r="I511" s="6"/>
      <c r="J511" s="6">
        <v>12.27</v>
      </c>
      <c r="K511" s="6">
        <v>0.25</v>
      </c>
      <c r="L511" s="6">
        <v>6.24</v>
      </c>
      <c r="M511" s="6">
        <v>11.69</v>
      </c>
      <c r="N511" s="6">
        <v>1.73</v>
      </c>
      <c r="O511" s="6">
        <v>0.09</v>
      </c>
      <c r="P511" s="6">
        <v>0.87</v>
      </c>
      <c r="Q511" s="6">
        <v>0.05</v>
      </c>
      <c r="R511" s="6"/>
      <c r="S511" s="6" t="e">
        <f>F511+P511+G511+#REF!+K511+L511+M511+N511+O511+Q511+R511</f>
        <v>#REF!</v>
      </c>
      <c r="T511" s="6">
        <f t="shared" si="75"/>
        <v>1.9663461538461537</v>
      </c>
      <c r="U511" s="6">
        <v>55.3</v>
      </c>
      <c r="V511" s="6"/>
      <c r="W511" s="6"/>
      <c r="X511" s="6">
        <v>2.5299999999999998</v>
      </c>
      <c r="Y511" s="6">
        <v>42.9</v>
      </c>
      <c r="Z511" s="6">
        <v>22.9</v>
      </c>
      <c r="AA511" s="6">
        <v>8.4000000000000005E-2</v>
      </c>
      <c r="AB511" s="6">
        <v>11.2</v>
      </c>
      <c r="AC511" s="6">
        <v>2.89</v>
      </c>
      <c r="AD511" s="6">
        <v>1.95</v>
      </c>
      <c r="AE511" s="6">
        <v>0.82199999999999995</v>
      </c>
      <c r="AF511" s="6">
        <v>18.5</v>
      </c>
      <c r="AG511" s="6">
        <v>2.02</v>
      </c>
      <c r="AH511" s="6">
        <v>0.29199999999999998</v>
      </c>
      <c r="AI511" s="6">
        <v>0.61799999999999999</v>
      </c>
      <c r="AJ511" s="6">
        <v>0.91300000000000003</v>
      </c>
      <c r="AK511" s="6"/>
      <c r="AL511" s="6">
        <v>0.307</v>
      </c>
      <c r="AM511" s="6"/>
      <c r="AN511" s="6">
        <v>0.191</v>
      </c>
      <c r="AO511" s="6">
        <v>3.08</v>
      </c>
      <c r="AP511" s="6">
        <v>18.7</v>
      </c>
      <c r="AQ511" s="6">
        <v>0.59899999999999998</v>
      </c>
      <c r="AR511" s="6">
        <v>0.46899999999999997</v>
      </c>
      <c r="AS511" s="6">
        <v>0.73899999999999999</v>
      </c>
      <c r="AT511" s="6"/>
      <c r="AU511" s="6"/>
      <c r="AV511" s="6">
        <v>1.3</v>
      </c>
      <c r="AW511" s="6"/>
      <c r="AX511" s="6">
        <v>227</v>
      </c>
      <c r="AY511" s="6">
        <v>1.6E-2</v>
      </c>
      <c r="AZ511" s="6">
        <v>0.38900000000000001</v>
      </c>
      <c r="BA511" s="6"/>
      <c r="BB511" s="6">
        <f t="shared" si="76"/>
        <v>5215.5146573946413</v>
      </c>
      <c r="BC511" s="6"/>
      <c r="BD511" s="6">
        <v>0.28000000000000003</v>
      </c>
      <c r="BE511" s="6">
        <v>8.0000000000000002E-3</v>
      </c>
      <c r="BF511" s="6">
        <v>343</v>
      </c>
      <c r="BG511" s="6"/>
      <c r="BH511" s="6">
        <v>18.399999999999999</v>
      </c>
      <c r="BI511" s="6">
        <v>1.91</v>
      </c>
      <c r="BJ511" s="6">
        <v>85.6</v>
      </c>
      <c r="BK511" s="6">
        <v>10</v>
      </c>
      <c r="BL511" s="6">
        <f t="shared" si="77"/>
        <v>0</v>
      </c>
      <c r="BM511" s="6">
        <f t="shared" si="78"/>
        <v>1.0154959766681895</v>
      </c>
      <c r="BN511" s="6">
        <f t="shared" si="79"/>
        <v>0.45310173697270467</v>
      </c>
      <c r="BO511" s="6">
        <v>0.34389242532675435</v>
      </c>
      <c r="BP511" s="6">
        <v>0.36794648051192552</v>
      </c>
      <c r="BQ511" s="6">
        <v>1.5471273673270352</v>
      </c>
      <c r="BR511" s="6">
        <v>60.569550930996712</v>
      </c>
      <c r="BS511" s="6">
        <v>0.20920043811610076</v>
      </c>
    </row>
    <row r="512" spans="1:71" x14ac:dyDescent="0.3">
      <c r="A512" s="1" t="s">
        <v>915</v>
      </c>
      <c r="B512" s="200" t="s">
        <v>563</v>
      </c>
      <c r="C512" s="1" t="s">
        <v>877</v>
      </c>
      <c r="D512" s="195" t="s">
        <v>876</v>
      </c>
      <c r="E512" s="195">
        <v>50.9</v>
      </c>
      <c r="F512" s="6">
        <v>45.66</v>
      </c>
      <c r="G512" s="6">
        <v>19.14</v>
      </c>
      <c r="I512" s="6"/>
      <c r="J512" s="6">
        <v>11.66</v>
      </c>
      <c r="K512" s="6">
        <v>0.21</v>
      </c>
      <c r="L512" s="6">
        <v>6.02</v>
      </c>
      <c r="M512" s="6">
        <v>11.64</v>
      </c>
      <c r="N512" s="6">
        <v>1.88</v>
      </c>
      <c r="O512" s="6">
        <v>0.09</v>
      </c>
      <c r="P512" s="6">
        <v>0.89</v>
      </c>
      <c r="Q512" s="6">
        <v>0.04</v>
      </c>
      <c r="R512" s="6"/>
      <c r="S512" s="6" t="e">
        <f>F512+P512+G512+#REF!+K512+L512+M512+N512+O512+Q512+R512</f>
        <v>#REF!</v>
      </c>
      <c r="T512" s="6">
        <f t="shared" si="75"/>
        <v>1.9368770764119603</v>
      </c>
      <c r="U512" s="6">
        <v>38.4</v>
      </c>
      <c r="V512" s="6"/>
      <c r="W512" s="6"/>
      <c r="X512" s="6">
        <v>2.5499999999999998</v>
      </c>
      <c r="Y512" s="6">
        <v>38.799999999999997</v>
      </c>
      <c r="Z512" s="6">
        <v>22.6</v>
      </c>
      <c r="AA512" s="6">
        <v>9.4E-2</v>
      </c>
      <c r="AB512" s="6">
        <v>9.8000000000000007</v>
      </c>
      <c r="AC512" s="6">
        <v>1.97</v>
      </c>
      <c r="AD512" s="6">
        <v>1.44</v>
      </c>
      <c r="AE512" s="6">
        <v>0.70399999999999996</v>
      </c>
      <c r="AF512" s="6">
        <v>18.8</v>
      </c>
      <c r="AG512" s="6">
        <v>1.52</v>
      </c>
      <c r="AH512" s="6">
        <v>0.19900000000000001</v>
      </c>
      <c r="AI512" s="6">
        <v>0.47299999999999998</v>
      </c>
      <c r="AJ512" s="6">
        <v>0.84899999999999998</v>
      </c>
      <c r="AK512" s="6"/>
      <c r="AL512" s="6">
        <v>0.223</v>
      </c>
      <c r="AM512" s="6"/>
      <c r="AN512" s="6">
        <v>0.20399999999999999</v>
      </c>
      <c r="AO512" s="6">
        <v>2.9</v>
      </c>
      <c r="AP512" s="6">
        <v>17.899999999999999</v>
      </c>
      <c r="AQ512" s="6">
        <v>0.75600000000000001</v>
      </c>
      <c r="AR512" s="6">
        <v>0.43</v>
      </c>
      <c r="AS512" s="6">
        <v>0.80900000000000005</v>
      </c>
      <c r="AT512" s="6"/>
      <c r="AU512" s="6"/>
      <c r="AV512" s="6">
        <v>0.97599999999999998</v>
      </c>
      <c r="AW512" s="6"/>
      <c r="AX512" s="6">
        <v>246</v>
      </c>
      <c r="AY512" s="6">
        <v>1.7999999999999999E-2</v>
      </c>
      <c r="AZ512" s="6">
        <v>0.311</v>
      </c>
      <c r="BA512" s="6">
        <v>7.0000000000000001E-3</v>
      </c>
      <c r="BB512" s="6">
        <f t="shared" si="76"/>
        <v>5335.4115460703797</v>
      </c>
      <c r="BC512" s="6"/>
      <c r="BD512" s="6">
        <v>0.186</v>
      </c>
      <c r="BE512" s="6">
        <v>1.2E-2</v>
      </c>
      <c r="BF512" s="6">
        <v>343</v>
      </c>
      <c r="BG512" s="6"/>
      <c r="BH512" s="6">
        <v>13.3</v>
      </c>
      <c r="BI512" s="6">
        <v>1.1499999999999999</v>
      </c>
      <c r="BJ512" s="6">
        <v>66.099999999999994</v>
      </c>
      <c r="BK512" s="6">
        <v>8.1999999999999993</v>
      </c>
      <c r="BL512" s="6">
        <f t="shared" ref="BL512:BL539" si="80">BA512/AJ512</f>
        <v>8.2449941107184919E-3</v>
      </c>
      <c r="BM512" s="6">
        <f t="shared" ref="BM512:BM539" si="81">AC512/BI512/1.49</f>
        <v>1.1496936095710535</v>
      </c>
      <c r="BN512" s="6">
        <f t="shared" si="79"/>
        <v>0.56121099947117925</v>
      </c>
      <c r="BO512" s="6">
        <v>0.53112292774476078</v>
      </c>
      <c r="BP512" s="6">
        <v>0.61594202898550721</v>
      </c>
      <c r="BQ512" s="6">
        <v>1.7628995550632256</v>
      </c>
      <c r="BR512" s="6">
        <v>45.229681978798588</v>
      </c>
      <c r="BS512" s="6">
        <v>0.24028268551236748</v>
      </c>
    </row>
    <row r="513" spans="1:71" x14ac:dyDescent="0.3">
      <c r="A513" s="1" t="s">
        <v>914</v>
      </c>
      <c r="B513" s="200" t="s">
        <v>563</v>
      </c>
      <c r="C513" s="1" t="s">
        <v>877</v>
      </c>
      <c r="D513" s="195" t="s">
        <v>876</v>
      </c>
      <c r="E513" s="195">
        <v>50.9</v>
      </c>
      <c r="F513" s="6">
        <v>45.2</v>
      </c>
      <c r="G513" s="6">
        <v>19.27</v>
      </c>
      <c r="I513" s="6"/>
      <c r="J513" s="6">
        <v>12.1</v>
      </c>
      <c r="K513" s="6">
        <v>0.24</v>
      </c>
      <c r="L513" s="6">
        <v>6.26</v>
      </c>
      <c r="M513" s="6">
        <v>12.06</v>
      </c>
      <c r="N513" s="6">
        <v>1.63</v>
      </c>
      <c r="O513" s="6">
        <v>0.08</v>
      </c>
      <c r="P513" s="6">
        <v>0.87</v>
      </c>
      <c r="Q513" s="6">
        <v>0.04</v>
      </c>
      <c r="R513" s="6"/>
      <c r="S513" s="6" t="e">
        <f>F513+P513+G513+#REF!+K513+L513+M513+N513+O513+Q513+R513</f>
        <v>#REF!</v>
      </c>
      <c r="T513" s="6">
        <f t="shared" si="75"/>
        <v>1.9329073482428114</v>
      </c>
      <c r="U513" s="6">
        <v>37.700000000000003</v>
      </c>
      <c r="V513" s="6"/>
      <c r="W513" s="6"/>
      <c r="X513" s="6">
        <v>2.13</v>
      </c>
      <c r="Y513" s="6">
        <v>41.2</v>
      </c>
      <c r="Z513" s="6">
        <v>26.1</v>
      </c>
      <c r="AA513" s="6">
        <v>7.8E-2</v>
      </c>
      <c r="AB513" s="6">
        <v>16.8</v>
      </c>
      <c r="AC513" s="6">
        <v>2.23</v>
      </c>
      <c r="AD513" s="6">
        <v>1.46</v>
      </c>
      <c r="AE513" s="6">
        <v>0.66</v>
      </c>
      <c r="AF513" s="6">
        <v>17.5</v>
      </c>
      <c r="AG513" s="6">
        <v>1.93</v>
      </c>
      <c r="AH513" s="6">
        <v>0.28399999999999997</v>
      </c>
      <c r="AI513" s="6">
        <v>0.47899999999999998</v>
      </c>
      <c r="AJ513" s="6">
        <v>0.73699999999999999</v>
      </c>
      <c r="AK513" s="6"/>
      <c r="AL513" s="6">
        <v>0.20100000000000001</v>
      </c>
      <c r="AM513" s="6"/>
      <c r="AN513" s="6">
        <v>0.14399999999999999</v>
      </c>
      <c r="AO513" s="6">
        <v>2.75</v>
      </c>
      <c r="AP513" s="6">
        <v>20.399999999999999</v>
      </c>
      <c r="AQ513" s="6">
        <v>0.68</v>
      </c>
      <c r="AR513" s="6">
        <v>0.39</v>
      </c>
      <c r="AS513" s="6">
        <v>0.67700000000000005</v>
      </c>
      <c r="AT513" s="6"/>
      <c r="AU513" s="6"/>
      <c r="AV513" s="6">
        <v>1.1100000000000001</v>
      </c>
      <c r="AW513" s="6"/>
      <c r="AX513" s="6">
        <v>238</v>
      </c>
      <c r="AY513" s="6">
        <v>1.2E-2</v>
      </c>
      <c r="AZ513" s="6">
        <v>0.33</v>
      </c>
      <c r="BA513" s="6">
        <v>4.0000000000000001E-3</v>
      </c>
      <c r="BB513" s="6">
        <f t="shared" si="76"/>
        <v>5215.5146573946413</v>
      </c>
      <c r="BC513" s="6"/>
      <c r="BD513" s="6">
        <v>0.192</v>
      </c>
      <c r="BE513" s="6">
        <v>2.5000000000000001E-2</v>
      </c>
      <c r="BF513" s="6">
        <v>351</v>
      </c>
      <c r="BG513" s="6"/>
      <c r="BH513" s="6">
        <v>16.600000000000001</v>
      </c>
      <c r="BI513" s="6">
        <v>1.86</v>
      </c>
      <c r="BJ513" s="6">
        <v>61.7</v>
      </c>
      <c r="BK513" s="6">
        <v>9.4</v>
      </c>
      <c r="BL513" s="6">
        <f t="shared" si="80"/>
        <v>5.4274084124830398E-3</v>
      </c>
      <c r="BM513" s="6">
        <f t="shared" si="81"/>
        <v>0.80464747059248021</v>
      </c>
      <c r="BN513" s="6">
        <f t="shared" si="79"/>
        <v>0.42836384771868635</v>
      </c>
      <c r="BO513" s="6">
        <v>0.28506227276243518</v>
      </c>
      <c r="BP513" s="6">
        <v>0.31810035842293904</v>
      </c>
      <c r="BQ513" s="6">
        <v>1.3753252090239416</v>
      </c>
      <c r="BR513" s="6">
        <v>51.153324287652651</v>
      </c>
      <c r="BS513" s="6">
        <v>0.19538670284938942</v>
      </c>
    </row>
    <row r="514" spans="1:71" x14ac:dyDescent="0.3">
      <c r="A514" s="1" t="s">
        <v>913</v>
      </c>
      <c r="B514" s="200" t="s">
        <v>563</v>
      </c>
      <c r="C514" s="1" t="s">
        <v>877</v>
      </c>
      <c r="D514" s="195" t="s">
        <v>876</v>
      </c>
      <c r="E514" s="195">
        <v>50.9</v>
      </c>
      <c r="F514" s="6">
        <v>50.61</v>
      </c>
      <c r="G514" s="6">
        <v>18.41</v>
      </c>
      <c r="I514" s="6"/>
      <c r="J514" s="6">
        <v>10.45</v>
      </c>
      <c r="K514" s="6">
        <v>0.21</v>
      </c>
      <c r="L514" s="6">
        <v>4.9400000000000004</v>
      </c>
      <c r="M514" s="6">
        <v>10.14</v>
      </c>
      <c r="N514" s="6">
        <v>2.13</v>
      </c>
      <c r="O514" s="6">
        <v>0.09</v>
      </c>
      <c r="P514" s="6">
        <v>0.79</v>
      </c>
      <c r="Q514" s="6">
        <v>0.11</v>
      </c>
      <c r="R514" s="6"/>
      <c r="S514" s="6" t="e">
        <f>F514+P514+G514+#REF!+K514+L514+M514+N514+O514+Q514+R514</f>
        <v>#REF!</v>
      </c>
      <c r="T514" s="6">
        <f t="shared" si="75"/>
        <v>2.115384615384615</v>
      </c>
      <c r="U514" s="6">
        <v>40.1</v>
      </c>
      <c r="V514" s="6"/>
      <c r="W514" s="6"/>
      <c r="X514" s="6">
        <v>4.49</v>
      </c>
      <c r="Y514" s="6">
        <v>35.5</v>
      </c>
      <c r="Z514" s="6">
        <v>16.2</v>
      </c>
      <c r="AA514" s="6">
        <v>6.4000000000000001E-2</v>
      </c>
      <c r="AB514" s="6">
        <v>50.1</v>
      </c>
      <c r="AC514" s="6">
        <v>2.39</v>
      </c>
      <c r="AD514" s="6">
        <v>1.57</v>
      </c>
      <c r="AE514" s="6">
        <v>0.81599999999999995</v>
      </c>
      <c r="AF514" s="6">
        <v>17.8</v>
      </c>
      <c r="AG514" s="6">
        <v>2.12</v>
      </c>
      <c r="AH514" s="6">
        <v>0.23899999999999999</v>
      </c>
      <c r="AI514" s="6">
        <v>0.52800000000000002</v>
      </c>
      <c r="AJ514" s="6">
        <v>1.66</v>
      </c>
      <c r="AK514" s="6"/>
      <c r="AL514" s="6">
        <v>0.26200000000000001</v>
      </c>
      <c r="AM514" s="6"/>
      <c r="AN514" s="6">
        <v>0.42799999999999999</v>
      </c>
      <c r="AO514" s="6">
        <v>4.5199999999999996</v>
      </c>
      <c r="AP514" s="6">
        <v>19.3</v>
      </c>
      <c r="AQ514" s="6">
        <v>0.748</v>
      </c>
      <c r="AR514" s="6">
        <v>0.69499999999999995</v>
      </c>
      <c r="AS514" s="6">
        <v>0.47899999999999998</v>
      </c>
      <c r="AT514" s="6"/>
      <c r="AU514" s="6"/>
      <c r="AV514" s="6">
        <v>1.61</v>
      </c>
      <c r="AW514" s="6"/>
      <c r="AX514" s="6">
        <v>257</v>
      </c>
      <c r="AY514" s="6">
        <v>1.9E-2</v>
      </c>
      <c r="AZ514" s="6">
        <v>0.34799999999999998</v>
      </c>
      <c r="BA514" s="6">
        <v>6.0000000000000001E-3</v>
      </c>
      <c r="BB514" s="6">
        <f t="shared" si="76"/>
        <v>4735.9271026916858</v>
      </c>
      <c r="BC514" s="6"/>
      <c r="BD514" s="6">
        <v>0.215</v>
      </c>
      <c r="BE514" s="6">
        <v>1.2999999999999999E-2</v>
      </c>
      <c r="BF514" s="6">
        <v>294</v>
      </c>
      <c r="BG514" s="6"/>
      <c r="BH514" s="6">
        <v>16.399999999999999</v>
      </c>
      <c r="BI514" s="6">
        <v>1.71</v>
      </c>
      <c r="BJ514" s="6">
        <v>77.8</v>
      </c>
      <c r="BK514" s="6">
        <v>14.4</v>
      </c>
      <c r="BL514" s="6">
        <f t="shared" si="80"/>
        <v>3.6144578313253013E-3</v>
      </c>
      <c r="BM514" s="6">
        <f t="shared" si="81"/>
        <v>0.93802739510969835</v>
      </c>
      <c r="BN514" s="6">
        <f t="shared" si="79"/>
        <v>0.66519735523943091</v>
      </c>
      <c r="BO514" s="6">
        <v>0.69838865749505663</v>
      </c>
      <c r="BP514" s="6">
        <v>0.72936972059779082</v>
      </c>
      <c r="BQ514" s="6">
        <v>1.347134324960904</v>
      </c>
      <c r="BR514" s="6">
        <v>24.1566265060241</v>
      </c>
      <c r="BS514" s="6">
        <v>0.25783132530120484</v>
      </c>
    </row>
    <row r="515" spans="1:71" x14ac:dyDescent="0.3">
      <c r="A515" s="1" t="s">
        <v>913</v>
      </c>
      <c r="B515" s="200" t="s">
        <v>563</v>
      </c>
      <c r="C515" s="1" t="s">
        <v>877</v>
      </c>
      <c r="D515" s="195" t="s">
        <v>876</v>
      </c>
      <c r="E515" s="195">
        <v>50.9</v>
      </c>
      <c r="F515" s="6">
        <v>50.61</v>
      </c>
      <c r="G515" s="6">
        <v>18.41</v>
      </c>
      <c r="I515" s="6"/>
      <c r="J515" s="6">
        <v>10.45</v>
      </c>
      <c r="K515" s="6">
        <v>0.21</v>
      </c>
      <c r="L515" s="6">
        <v>4.9400000000000004</v>
      </c>
      <c r="M515" s="6">
        <v>10.14</v>
      </c>
      <c r="N515" s="6">
        <v>2.13</v>
      </c>
      <c r="O515" s="6">
        <v>0.09</v>
      </c>
      <c r="P515" s="6">
        <v>0.79</v>
      </c>
      <c r="Q515" s="6">
        <v>0.11</v>
      </c>
      <c r="R515" s="6"/>
      <c r="S515" s="6" t="e">
        <f>F515+P515+G515+#REF!+K515+L515+M515+N515+O515+Q515+R515</f>
        <v>#REF!</v>
      </c>
      <c r="T515" s="6">
        <f t="shared" si="75"/>
        <v>2.115384615384615</v>
      </c>
      <c r="U515" s="6">
        <v>40.1</v>
      </c>
      <c r="V515" s="6"/>
      <c r="W515" s="6"/>
      <c r="X515" s="6">
        <v>4.49</v>
      </c>
      <c r="Y515" s="6">
        <v>35.5</v>
      </c>
      <c r="Z515" s="6">
        <v>16.2</v>
      </c>
      <c r="AA515" s="6">
        <v>6.4000000000000001E-2</v>
      </c>
      <c r="AB515" s="6">
        <v>50.1</v>
      </c>
      <c r="AC515" s="6">
        <v>2.39</v>
      </c>
      <c r="AD515" s="6">
        <v>1.57</v>
      </c>
      <c r="AE515" s="6">
        <v>0.81599999999999995</v>
      </c>
      <c r="AF515" s="6">
        <v>17.8</v>
      </c>
      <c r="AG515" s="6">
        <v>2.12</v>
      </c>
      <c r="AH515" s="6">
        <v>0.23899999999999999</v>
      </c>
      <c r="AI515" s="6">
        <v>0.52800000000000002</v>
      </c>
      <c r="AJ515" s="6">
        <v>1.66</v>
      </c>
      <c r="AK515" s="6"/>
      <c r="AL515" s="6">
        <v>0.26200000000000001</v>
      </c>
      <c r="AM515" s="6"/>
      <c r="AN515" s="6">
        <v>0.42799999999999999</v>
      </c>
      <c r="AO515" s="6">
        <v>4.5199999999999996</v>
      </c>
      <c r="AP515" s="6">
        <v>19.3</v>
      </c>
      <c r="AQ515" s="6">
        <v>0.748</v>
      </c>
      <c r="AR515" s="6">
        <v>0.69499999999999995</v>
      </c>
      <c r="AS515" s="6">
        <v>0.47899999999999998</v>
      </c>
      <c r="AT515" s="6"/>
      <c r="AU515" s="6"/>
      <c r="AV515" s="6">
        <v>1.61</v>
      </c>
      <c r="AW515" s="6"/>
      <c r="AX515" s="6">
        <v>257</v>
      </c>
      <c r="AY515" s="6">
        <v>1.9E-2</v>
      </c>
      <c r="AZ515" s="6">
        <v>0.34799999999999998</v>
      </c>
      <c r="BA515" s="6">
        <v>6.0000000000000001E-3</v>
      </c>
      <c r="BB515" s="6">
        <f t="shared" si="76"/>
        <v>4735.9271026916858</v>
      </c>
      <c r="BC515" s="6"/>
      <c r="BD515" s="6">
        <v>0.215</v>
      </c>
      <c r="BE515" s="6">
        <v>1.2999999999999999E-2</v>
      </c>
      <c r="BF515" s="6">
        <v>294</v>
      </c>
      <c r="BG515" s="6"/>
      <c r="BH515" s="6">
        <v>16.399999999999999</v>
      </c>
      <c r="BI515" s="6">
        <v>1.71</v>
      </c>
      <c r="BJ515" s="6">
        <v>77.8</v>
      </c>
      <c r="BK515" s="6">
        <v>14.4</v>
      </c>
      <c r="BL515" s="6">
        <f t="shared" si="80"/>
        <v>3.6144578313253013E-3</v>
      </c>
      <c r="BM515" s="6">
        <f t="shared" si="81"/>
        <v>0.93802739510969835</v>
      </c>
      <c r="BN515" s="6">
        <f t="shared" si="79"/>
        <v>0.66519735523943091</v>
      </c>
      <c r="BO515" s="6">
        <v>0.69838865749505663</v>
      </c>
      <c r="BP515" s="6">
        <v>0.72936972059779082</v>
      </c>
      <c r="BQ515" s="6">
        <v>1.347134324960904</v>
      </c>
      <c r="BR515" s="6">
        <v>24.1566265060241</v>
      </c>
      <c r="BS515" s="6">
        <v>0.25783132530120484</v>
      </c>
    </row>
    <row r="516" spans="1:71" x14ac:dyDescent="0.3">
      <c r="A516" s="1" t="s">
        <v>912</v>
      </c>
      <c r="B516" s="200" t="s">
        <v>563</v>
      </c>
      <c r="C516" s="1" t="s">
        <v>877</v>
      </c>
      <c r="D516" s="195" t="s">
        <v>876</v>
      </c>
      <c r="E516" s="195">
        <v>50.9</v>
      </c>
      <c r="F516" s="6">
        <v>49.02</v>
      </c>
      <c r="G516" s="6">
        <v>18.649999999999999</v>
      </c>
      <c r="I516" s="6"/>
      <c r="J516" s="6">
        <v>10.81</v>
      </c>
      <c r="K516" s="6">
        <v>0.21</v>
      </c>
      <c r="L516" s="6">
        <v>5.14</v>
      </c>
      <c r="M516" s="6">
        <v>10.7</v>
      </c>
      <c r="N516" s="6">
        <v>1.57</v>
      </c>
      <c r="O516" s="6">
        <v>0.09</v>
      </c>
      <c r="P516" s="6">
        <v>0.84</v>
      </c>
      <c r="Q516" s="6">
        <v>0.11</v>
      </c>
      <c r="R516" s="6"/>
      <c r="S516" s="6" t="e">
        <f>F516+P516+G516+#REF!+K516+L516+M516+N516+O516+Q516+R516</f>
        <v>#REF!</v>
      </c>
      <c r="T516" s="6">
        <f t="shared" si="75"/>
        <v>2.1031128404669261</v>
      </c>
      <c r="U516" s="6">
        <v>60.8</v>
      </c>
      <c r="V516" s="6"/>
      <c r="W516" s="6"/>
      <c r="X516" s="6">
        <v>5.0199999999999996</v>
      </c>
      <c r="Y516" s="6">
        <v>34.9</v>
      </c>
      <c r="Z516" s="6">
        <v>19</v>
      </c>
      <c r="AA516" s="6">
        <v>5.2999999999999999E-2</v>
      </c>
      <c r="AB516" s="6">
        <v>32.9</v>
      </c>
      <c r="AC516" s="6">
        <v>2.39</v>
      </c>
      <c r="AD516" s="6">
        <v>1.52</v>
      </c>
      <c r="AE516" s="6">
        <v>0.74399999999999999</v>
      </c>
      <c r="AF516" s="6">
        <v>18.100000000000001</v>
      </c>
      <c r="AG516" s="6">
        <v>2.21</v>
      </c>
      <c r="AH516" s="6">
        <v>0.29199999999999998</v>
      </c>
      <c r="AI516" s="6">
        <v>0.50800000000000001</v>
      </c>
      <c r="AJ516" s="6">
        <v>2.0499999999999998</v>
      </c>
      <c r="AK516" s="6"/>
      <c r="AL516" s="6">
        <v>0.23699999999999999</v>
      </c>
      <c r="AM516" s="6"/>
      <c r="AN516" s="6">
        <v>0.34300000000000003</v>
      </c>
      <c r="AO516" s="6">
        <v>4.75</v>
      </c>
      <c r="AP516" s="6">
        <v>14.5</v>
      </c>
      <c r="AQ516" s="6">
        <v>0.88</v>
      </c>
      <c r="AR516" s="6">
        <v>0.77100000000000002</v>
      </c>
      <c r="AS516" s="6"/>
      <c r="AT516" s="6"/>
      <c r="AU516" s="6"/>
      <c r="AV516" s="6">
        <v>0.502</v>
      </c>
      <c r="AW516" s="6"/>
      <c r="AX516" s="6">
        <v>259</v>
      </c>
      <c r="AY516" s="6">
        <v>0.02</v>
      </c>
      <c r="AZ516" s="6">
        <v>0.371</v>
      </c>
      <c r="BA516" s="6">
        <v>1.2999999999999999E-2</v>
      </c>
      <c r="BB516" s="6">
        <f t="shared" si="76"/>
        <v>5035.6693243810323</v>
      </c>
      <c r="BC516" s="6"/>
      <c r="BD516" s="6">
        <v>0.252</v>
      </c>
      <c r="BE516" s="6">
        <v>1.4E-2</v>
      </c>
      <c r="BF516" s="6">
        <v>305</v>
      </c>
      <c r="BG516" s="6"/>
      <c r="BH516" s="6">
        <v>16.600000000000001</v>
      </c>
      <c r="BI516" s="6">
        <v>1.59</v>
      </c>
      <c r="BJ516" s="6">
        <v>67.7</v>
      </c>
      <c r="BK516" s="6">
        <v>10.4</v>
      </c>
      <c r="BL516" s="6">
        <f t="shared" si="80"/>
        <v>6.3414634146341468E-3</v>
      </c>
      <c r="BM516" s="6">
        <f t="shared" si="81"/>
        <v>1.008821915495336</v>
      </c>
      <c r="BN516" s="6">
        <f t="shared" si="79"/>
        <v>2.6346227991260762</v>
      </c>
      <c r="BO516" s="6">
        <v>0.92755983892131566</v>
      </c>
      <c r="BP516" s="6">
        <v>0.87700908455625426</v>
      </c>
      <c r="BQ516" s="6">
        <v>2.154401049419596</v>
      </c>
      <c r="BR516" s="6">
        <v>29.658536585365855</v>
      </c>
      <c r="BS516" s="6">
        <v>0.16731707317073174</v>
      </c>
    </row>
    <row r="517" spans="1:71" x14ac:dyDescent="0.3">
      <c r="A517" s="1" t="s">
        <v>911</v>
      </c>
      <c r="B517" s="200" t="s">
        <v>563</v>
      </c>
      <c r="C517" s="1" t="s">
        <v>877</v>
      </c>
      <c r="D517" s="195" t="s">
        <v>876</v>
      </c>
      <c r="E517" s="195">
        <v>50.9</v>
      </c>
      <c r="F517" s="6">
        <v>50.24</v>
      </c>
      <c r="G517" s="6">
        <v>18.579999999999998</v>
      </c>
      <c r="I517" s="6"/>
      <c r="J517" s="6">
        <v>10.74</v>
      </c>
      <c r="K517" s="6">
        <v>0.21</v>
      </c>
      <c r="L517" s="6">
        <v>5.16</v>
      </c>
      <c r="M517" s="6">
        <v>10.37</v>
      </c>
      <c r="N517" s="6">
        <v>1.61</v>
      </c>
      <c r="O517" s="6">
        <v>0.08</v>
      </c>
      <c r="P517" s="6">
        <v>0.81</v>
      </c>
      <c r="Q517" s="6">
        <v>0.11</v>
      </c>
      <c r="R517" s="6"/>
      <c r="S517" s="6" t="e">
        <f>F517+P517+G517+#REF!+K517+L517+M517+N517+O517+Q517+R517</f>
        <v>#REF!</v>
      </c>
      <c r="T517" s="6">
        <f t="shared" si="75"/>
        <v>2.0813953488372094</v>
      </c>
      <c r="U517" s="6">
        <v>50.1</v>
      </c>
      <c r="V517" s="6"/>
      <c r="W517" s="6"/>
      <c r="X517" s="6">
        <v>5.73</v>
      </c>
      <c r="Y517" s="6">
        <v>35.9</v>
      </c>
      <c r="Z517" s="6">
        <v>17.5</v>
      </c>
      <c r="AA517" s="6">
        <v>2.4E-2</v>
      </c>
      <c r="AB517" s="6">
        <v>46.4</v>
      </c>
      <c r="AC517" s="6">
        <v>2.4500000000000002</v>
      </c>
      <c r="AD517" s="6">
        <v>1.63</v>
      </c>
      <c r="AE517" s="6">
        <v>0.66500000000000004</v>
      </c>
      <c r="AF517" s="6">
        <v>19</v>
      </c>
      <c r="AG517" s="6">
        <v>2.31</v>
      </c>
      <c r="AH517" s="6">
        <v>0.28699999999999998</v>
      </c>
      <c r="AI517" s="6">
        <v>0.51100000000000001</v>
      </c>
      <c r="AJ517" s="6">
        <v>2.2599999999999998</v>
      </c>
      <c r="AK517" s="6"/>
      <c r="AL517" s="6">
        <v>0.253</v>
      </c>
      <c r="AM517" s="6"/>
      <c r="AN517" s="6">
        <v>0.38600000000000001</v>
      </c>
      <c r="AO517" s="6">
        <v>4.4000000000000004</v>
      </c>
      <c r="AP517" s="6">
        <v>12.7</v>
      </c>
      <c r="AQ517" s="6">
        <v>0.91700000000000004</v>
      </c>
      <c r="AR517" s="6">
        <v>0.85499999999999998</v>
      </c>
      <c r="AS517" s="6"/>
      <c r="AT517" s="6"/>
      <c r="AU517" s="6"/>
      <c r="AV517" s="6"/>
      <c r="AW517" s="6"/>
      <c r="AX517" s="6">
        <v>256</v>
      </c>
      <c r="AY517" s="6">
        <v>0.03</v>
      </c>
      <c r="AZ517" s="6">
        <v>0.40799999999999997</v>
      </c>
      <c r="BA517" s="6">
        <v>1.0999999999999999E-2</v>
      </c>
      <c r="BB517" s="6">
        <f t="shared" si="76"/>
        <v>4855.8239913674242</v>
      </c>
      <c r="BC517" s="6"/>
      <c r="BD517" s="6">
        <v>0.23599999999999999</v>
      </c>
      <c r="BE517" s="6">
        <v>5.0000000000000001E-3</v>
      </c>
      <c r="BF517" s="6">
        <v>302</v>
      </c>
      <c r="BG517" s="6"/>
      <c r="BH517" s="6">
        <v>14.9</v>
      </c>
      <c r="BI517" s="6">
        <v>1.54</v>
      </c>
      <c r="BJ517" s="6">
        <v>82.4</v>
      </c>
      <c r="BK517" s="6">
        <v>10.1</v>
      </c>
      <c r="BL517" s="6">
        <f t="shared" si="80"/>
        <v>4.8672566371681415E-3</v>
      </c>
      <c r="BM517" s="6">
        <f t="shared" si="81"/>
        <v>1.0677242220866383</v>
      </c>
      <c r="BO517" s="6">
        <v>1.0557787536204803</v>
      </c>
      <c r="BP517" s="6">
        <v>1.0335497835497836</v>
      </c>
      <c r="BR517" s="6">
        <v>22.168141592920357</v>
      </c>
      <c r="BS517" s="6">
        <v>0.17079646017699118</v>
      </c>
    </row>
    <row r="518" spans="1:71" x14ac:dyDescent="0.3">
      <c r="A518" s="1" t="s">
        <v>910</v>
      </c>
      <c r="B518" s="200" t="s">
        <v>563</v>
      </c>
      <c r="C518" s="1" t="s">
        <v>877</v>
      </c>
      <c r="D518" s="195" t="s">
        <v>876</v>
      </c>
      <c r="E518" s="195">
        <v>50.9</v>
      </c>
      <c r="F518" s="6">
        <v>45.55</v>
      </c>
      <c r="G518" s="6">
        <v>19</v>
      </c>
      <c r="I518" s="6"/>
      <c r="J518" s="6">
        <v>11.25</v>
      </c>
      <c r="K518" s="6">
        <v>0.2</v>
      </c>
      <c r="L518" s="6">
        <v>6.29</v>
      </c>
      <c r="M518" s="6">
        <v>12.65</v>
      </c>
      <c r="N518" s="6">
        <v>1.53</v>
      </c>
      <c r="O518" s="6">
        <v>0.06</v>
      </c>
      <c r="P518" s="6">
        <v>0.89</v>
      </c>
      <c r="Q518" s="6">
        <v>0.03</v>
      </c>
      <c r="R518" s="6"/>
      <c r="S518" s="6" t="e">
        <f>F518+P518+G518+#REF!+K518+L518+M518+N518+O518+Q518+R518</f>
        <v>#REF!</v>
      </c>
      <c r="T518" s="6">
        <f t="shared" si="75"/>
        <v>1.7885532591414943</v>
      </c>
      <c r="U518" s="6">
        <v>44.7</v>
      </c>
      <c r="V518" s="6"/>
      <c r="W518" s="6"/>
      <c r="X518" s="6">
        <v>1.22</v>
      </c>
      <c r="Y518" s="6">
        <v>39.5</v>
      </c>
      <c r="Z518" s="6">
        <v>22.7</v>
      </c>
      <c r="AA518" s="6">
        <v>2.1000000000000001E-2</v>
      </c>
      <c r="AB518" s="6">
        <v>12.1</v>
      </c>
      <c r="AC518" s="6">
        <v>1.61</v>
      </c>
      <c r="AD518" s="6">
        <v>0.91900000000000004</v>
      </c>
      <c r="AE518" s="6">
        <v>0.41799999999999998</v>
      </c>
      <c r="AF518" s="6">
        <v>18.3</v>
      </c>
      <c r="AG518" s="6">
        <v>1.36</v>
      </c>
      <c r="AH518" s="6">
        <v>0.16600000000000001</v>
      </c>
      <c r="AI518" s="6">
        <v>0.311</v>
      </c>
      <c r="AJ518" s="6">
        <v>0.45200000000000001</v>
      </c>
      <c r="AK518" s="6"/>
      <c r="AL518" s="6">
        <v>0.155</v>
      </c>
      <c r="AM518" s="6"/>
      <c r="AN518" s="6">
        <v>0.13400000000000001</v>
      </c>
      <c r="AO518" s="6">
        <v>1.86</v>
      </c>
      <c r="AP518" s="6">
        <v>20.6</v>
      </c>
      <c r="AQ518" s="6">
        <v>0.26200000000000001</v>
      </c>
      <c r="AR518" s="6">
        <v>0.25900000000000001</v>
      </c>
      <c r="AS518" s="6"/>
      <c r="AT518" s="6"/>
      <c r="AU518" s="6"/>
      <c r="AV518" s="6"/>
      <c r="AW518" s="6"/>
      <c r="AX518" s="6">
        <v>242</v>
      </c>
      <c r="AY518" s="6">
        <v>1.2999999999999999E-2</v>
      </c>
      <c r="AZ518" s="6">
        <v>0.24099999999999999</v>
      </c>
      <c r="BA518" s="6">
        <v>8.9999999999999993E-3</v>
      </c>
      <c r="BB518" s="6">
        <f t="shared" si="76"/>
        <v>5335.4115460703797</v>
      </c>
      <c r="BC518" s="6"/>
      <c r="BD518" s="6">
        <v>0.17899999999999999</v>
      </c>
      <c r="BE518" s="6"/>
      <c r="BF518" s="6">
        <v>340</v>
      </c>
      <c r="BG518" s="6"/>
      <c r="BH518" s="6">
        <v>11.1</v>
      </c>
      <c r="BI518" s="6">
        <v>1.0900000000000001</v>
      </c>
      <c r="BJ518" s="6">
        <v>80.400000000000006</v>
      </c>
      <c r="BK518" s="6">
        <v>8.3000000000000007</v>
      </c>
      <c r="BL518" s="6">
        <f t="shared" si="80"/>
        <v>1.9911504424778757E-2</v>
      </c>
      <c r="BM518" s="6">
        <f t="shared" si="81"/>
        <v>0.99131826857952099</v>
      </c>
      <c r="BO518" s="6">
        <v>0.29833014322486967</v>
      </c>
      <c r="BP518" s="6">
        <v>0.31090723751274207</v>
      </c>
      <c r="BR518" s="6">
        <v>98.893805309734518</v>
      </c>
      <c r="BS518" s="6">
        <v>0.29646017699115046</v>
      </c>
    </row>
    <row r="519" spans="1:71" x14ac:dyDescent="0.3">
      <c r="A519" s="1" t="s">
        <v>909</v>
      </c>
      <c r="B519" s="200" t="s">
        <v>563</v>
      </c>
      <c r="C519" s="1" t="s">
        <v>877</v>
      </c>
      <c r="D519" s="195" t="s">
        <v>876</v>
      </c>
      <c r="E519" s="195">
        <v>50.9</v>
      </c>
      <c r="F519" s="6">
        <v>41.61</v>
      </c>
      <c r="G519" s="6">
        <v>19.420000000000002</v>
      </c>
      <c r="I519" s="6"/>
      <c r="J519" s="6">
        <v>13.15</v>
      </c>
      <c r="K519" s="6">
        <v>0.3</v>
      </c>
      <c r="L519" s="6">
        <v>8.4700000000000006</v>
      </c>
      <c r="M519" s="6">
        <v>13.25</v>
      </c>
      <c r="N519" s="6">
        <v>1.1200000000000001</v>
      </c>
      <c r="O519" s="6">
        <v>0.01</v>
      </c>
      <c r="P519" s="6">
        <v>0.47</v>
      </c>
      <c r="Q519" s="6">
        <v>0.03</v>
      </c>
      <c r="R519" s="6"/>
      <c r="S519" s="6" t="e">
        <f>F519+P519+G519+#REF!+K519+L519+M519+N519+O519+Q519+R519</f>
        <v>#REF!</v>
      </c>
      <c r="T519" s="6">
        <f t="shared" si="75"/>
        <v>1.5525383707201887</v>
      </c>
      <c r="U519" s="6">
        <v>13.4</v>
      </c>
      <c r="V519" s="6"/>
      <c r="W519" s="6"/>
      <c r="X519" s="6">
        <v>0.99299999999999999</v>
      </c>
      <c r="Y519" s="6">
        <v>50.4</v>
      </c>
      <c r="Z519" s="6">
        <v>29.4</v>
      </c>
      <c r="AA519" s="6">
        <v>7.1999999999999995E-2</v>
      </c>
      <c r="AB519" s="6">
        <v>28.9</v>
      </c>
      <c r="AC519" s="6">
        <v>3.39</v>
      </c>
      <c r="AD519" s="6">
        <v>2.2599999999999998</v>
      </c>
      <c r="AE519" s="6">
        <v>0.51</v>
      </c>
      <c r="AF519" s="6">
        <v>15.7</v>
      </c>
      <c r="AG519" s="6">
        <v>2.0299999999999998</v>
      </c>
      <c r="AH519" s="6">
        <v>0.155</v>
      </c>
      <c r="AI519" s="6">
        <v>0.64900000000000002</v>
      </c>
      <c r="AJ519" s="6">
        <v>0.34</v>
      </c>
      <c r="AK519" s="6"/>
      <c r="AL519" s="6">
        <v>0.373</v>
      </c>
      <c r="AM519" s="6"/>
      <c r="AO519" s="6">
        <v>1.67</v>
      </c>
      <c r="AP519" s="6">
        <v>25.2</v>
      </c>
      <c r="AQ519" s="6">
        <v>7.2999999999999995E-2</v>
      </c>
      <c r="AR519" s="6">
        <v>0.22500000000000001</v>
      </c>
      <c r="AS519" s="6"/>
      <c r="AT519" s="6"/>
      <c r="AU519" s="6"/>
      <c r="AV519" s="6"/>
      <c r="AW519" s="6"/>
      <c r="AX519" s="6">
        <v>125</v>
      </c>
      <c r="AY519" s="6">
        <v>1.0999999999999999E-2</v>
      </c>
      <c r="AZ519" s="6">
        <v>0.48399999999999999</v>
      </c>
      <c r="BA519" s="6">
        <v>1.4999999999999999E-2</v>
      </c>
      <c r="BB519" s="6">
        <f t="shared" si="76"/>
        <v>2817.5768838798631</v>
      </c>
      <c r="BC519" s="6"/>
      <c r="BD519" s="6">
        <v>0.26300000000000001</v>
      </c>
      <c r="BE519" s="6">
        <v>4.5999999999999999E-2</v>
      </c>
      <c r="BF519" s="6">
        <v>283</v>
      </c>
      <c r="BG519" s="6"/>
      <c r="BH519" s="6">
        <v>21.2</v>
      </c>
      <c r="BI519" s="6">
        <v>2.19</v>
      </c>
      <c r="BJ519" s="6">
        <v>69.5</v>
      </c>
      <c r="BK519" s="6">
        <v>8.4</v>
      </c>
      <c r="BL519" s="6">
        <f t="shared" si="80"/>
        <v>4.4117647058823525E-2</v>
      </c>
      <c r="BM519" s="6">
        <f t="shared" si="81"/>
        <v>1.0388893996506392</v>
      </c>
      <c r="BO519" s="6">
        <v>0.11169146874281399</v>
      </c>
      <c r="BP519" s="6">
        <v>0.12595129375951294</v>
      </c>
      <c r="BR519" s="6">
        <v>39.411764705882348</v>
      </c>
    </row>
    <row r="520" spans="1:71" x14ac:dyDescent="0.3">
      <c r="A520" s="1" t="s">
        <v>908</v>
      </c>
      <c r="B520" s="200" t="s">
        <v>563</v>
      </c>
      <c r="C520" s="1" t="s">
        <v>877</v>
      </c>
      <c r="D520" s="195" t="s">
        <v>876</v>
      </c>
      <c r="E520" s="195">
        <v>50.9</v>
      </c>
      <c r="F520" s="6">
        <v>41.26</v>
      </c>
      <c r="G520" s="6">
        <v>18.75</v>
      </c>
      <c r="I520" s="6"/>
      <c r="J520" s="6">
        <v>14.36</v>
      </c>
      <c r="K520" s="6">
        <v>0.33</v>
      </c>
      <c r="L520" s="6">
        <v>9.76</v>
      </c>
      <c r="M520" s="6">
        <v>13.09</v>
      </c>
      <c r="N520" s="6">
        <v>0.56999999999999995</v>
      </c>
      <c r="O520" s="6">
        <v>0.01</v>
      </c>
      <c r="P520" s="6">
        <v>0.48</v>
      </c>
      <c r="Q520" s="6">
        <v>0.03</v>
      </c>
      <c r="R520" s="6"/>
      <c r="S520" s="6" t="e">
        <f>F520+P520+G520+#REF!+K520+L520+M520+N520+O520+Q520+R520</f>
        <v>#REF!</v>
      </c>
      <c r="T520" s="6">
        <f t="shared" si="75"/>
        <v>1.471311475409836</v>
      </c>
      <c r="U520" s="6">
        <v>5.98</v>
      </c>
      <c r="V520" s="6"/>
      <c r="W520" s="6"/>
      <c r="X520" s="6">
        <v>0.68600000000000005</v>
      </c>
      <c r="Y520" s="6">
        <v>54.5</v>
      </c>
      <c r="Z520" s="6">
        <v>38.700000000000003</v>
      </c>
      <c r="AA520" s="6">
        <v>1.4999999999999999E-2</v>
      </c>
      <c r="AB520" s="6">
        <v>15.4</v>
      </c>
      <c r="AC520" s="6">
        <v>3.37</v>
      </c>
      <c r="AD520" s="6">
        <v>2.4</v>
      </c>
      <c r="AE520" s="6">
        <v>0.54200000000000004</v>
      </c>
      <c r="AF520" s="6">
        <v>12.9</v>
      </c>
      <c r="AG520" s="6">
        <v>2.19</v>
      </c>
      <c r="AH520" s="6">
        <v>0.13700000000000001</v>
      </c>
      <c r="AI520" s="6">
        <v>0.75900000000000001</v>
      </c>
      <c r="AJ520" s="6">
        <v>0.14799999999999999</v>
      </c>
      <c r="AK520" s="6"/>
      <c r="AL520" s="6">
        <v>0.374</v>
      </c>
      <c r="AM520" s="6"/>
      <c r="AO520" s="6">
        <v>1.39</v>
      </c>
      <c r="AP520" s="6">
        <v>27.6</v>
      </c>
      <c r="AQ520" s="6"/>
      <c r="AR520" s="6">
        <v>0.186</v>
      </c>
      <c r="AS520" s="6"/>
      <c r="AT520" s="6"/>
      <c r="AU520" s="6"/>
      <c r="AV520" s="6"/>
      <c r="AW520" s="6"/>
      <c r="AX520" s="6">
        <v>54.6</v>
      </c>
      <c r="AY520" s="6">
        <v>8.0000000000000002E-3</v>
      </c>
      <c r="AZ520" s="6">
        <v>0.39600000000000002</v>
      </c>
      <c r="BA520" s="6">
        <v>1.0999999999999999E-2</v>
      </c>
      <c r="BB520" s="6">
        <f t="shared" si="76"/>
        <v>2877.5253282177327</v>
      </c>
      <c r="BC520" s="6"/>
      <c r="BD520" s="6">
        <v>0.28999999999999998</v>
      </c>
      <c r="BE520" s="6"/>
      <c r="BF520" s="6">
        <v>297</v>
      </c>
      <c r="BG520" s="6"/>
      <c r="BH520" s="6">
        <v>21.7</v>
      </c>
      <c r="BI520" s="6">
        <v>2.48</v>
      </c>
      <c r="BJ520" s="6">
        <v>42.5</v>
      </c>
      <c r="BK520" s="6">
        <v>8.9</v>
      </c>
      <c r="BL520" s="6">
        <f t="shared" si="80"/>
        <v>7.4324324324324328E-2</v>
      </c>
      <c r="BM520" s="6">
        <f t="shared" si="81"/>
        <v>0.91199393808183593</v>
      </c>
      <c r="BO520" s="6">
        <v>4.2933395219308425E-2</v>
      </c>
      <c r="BP520" s="6">
        <v>7.6836917562724011E-2</v>
      </c>
      <c r="BR520" s="6">
        <v>40.405405405405411</v>
      </c>
    </row>
    <row r="521" spans="1:71" x14ac:dyDescent="0.3">
      <c r="A521" s="1" t="s">
        <v>907</v>
      </c>
      <c r="B521" s="200" t="s">
        <v>563</v>
      </c>
      <c r="C521" s="1" t="s">
        <v>877</v>
      </c>
      <c r="D521" s="195" t="s">
        <v>876</v>
      </c>
      <c r="E521" s="195">
        <v>50.9</v>
      </c>
      <c r="F521" s="6">
        <v>45.25</v>
      </c>
      <c r="G521" s="6">
        <v>19.899999999999999</v>
      </c>
      <c r="I521" s="6"/>
      <c r="J521" s="6">
        <v>13.17</v>
      </c>
      <c r="K521" s="6">
        <v>0.24</v>
      </c>
      <c r="L521" s="6">
        <v>6.57</v>
      </c>
      <c r="M521" s="6">
        <v>12.71</v>
      </c>
      <c r="N521" s="6">
        <v>1.04</v>
      </c>
      <c r="O521" s="6">
        <v>0.05</v>
      </c>
      <c r="P521" s="6">
        <v>0.96</v>
      </c>
      <c r="Q521" s="6">
        <v>0.11</v>
      </c>
      <c r="R521" s="6"/>
      <c r="S521" s="6" t="e">
        <f>F521+P521+G521+#REF!+K521+L521+M521+N521+O521+Q521+R521</f>
        <v>#REF!</v>
      </c>
      <c r="T521" s="6">
        <f t="shared" si="75"/>
        <v>2.0045662100456618</v>
      </c>
      <c r="U521" s="6">
        <v>25.3</v>
      </c>
      <c r="V521" s="6"/>
      <c r="W521" s="6"/>
      <c r="X521" s="6">
        <v>5.5</v>
      </c>
      <c r="Y521" s="6"/>
      <c r="Z521" s="6">
        <v>75</v>
      </c>
      <c r="AA521" s="6">
        <v>6.4000000000000001E-2</v>
      </c>
      <c r="AB521" s="6"/>
      <c r="AC521" s="6">
        <v>2.62</v>
      </c>
      <c r="AD521" s="6">
        <v>1.67</v>
      </c>
      <c r="AE521" s="6">
        <v>0.86899999999999999</v>
      </c>
      <c r="AF521" s="6"/>
      <c r="AG521" s="6">
        <v>2.11</v>
      </c>
      <c r="AH521" s="6">
        <v>0.40400000000000003</v>
      </c>
      <c r="AI521" s="6"/>
      <c r="AJ521" s="6">
        <v>2.17</v>
      </c>
      <c r="AK521" s="6"/>
      <c r="AL521" s="6">
        <v>0.27100000000000002</v>
      </c>
      <c r="AM521" s="6"/>
      <c r="AN521" s="6">
        <v>0.64800000000000002</v>
      </c>
      <c r="AO521" s="6">
        <v>4.7300000000000004</v>
      </c>
      <c r="AP521" s="6">
        <v>18</v>
      </c>
      <c r="AQ521" s="6">
        <v>0.70199999999999996</v>
      </c>
      <c r="AR521" s="6"/>
      <c r="AS521" s="6">
        <v>0.224</v>
      </c>
      <c r="AT521" s="6"/>
      <c r="AU521" s="6"/>
      <c r="AV521" s="6">
        <v>1.53</v>
      </c>
      <c r="AW521" s="6"/>
      <c r="AX521" s="6">
        <v>296</v>
      </c>
      <c r="AY521" s="6">
        <v>3.5000000000000003E-2</v>
      </c>
      <c r="AZ521" s="6"/>
      <c r="BA521" s="6"/>
      <c r="BB521" s="6">
        <f t="shared" si="76"/>
        <v>5755.0506564354655</v>
      </c>
      <c r="BC521" s="6"/>
      <c r="BD521" s="6"/>
      <c r="BE521" s="6"/>
      <c r="BF521" s="6">
        <v>438</v>
      </c>
      <c r="BG521" s="6"/>
      <c r="BH521" s="6">
        <v>15.6</v>
      </c>
      <c r="BI521" s="6">
        <v>1.61</v>
      </c>
      <c r="BJ521" s="6"/>
      <c r="BK521" s="6">
        <v>9.5</v>
      </c>
      <c r="BL521" s="6">
        <f t="shared" si="80"/>
        <v>0</v>
      </c>
      <c r="BM521" s="6">
        <f t="shared" si="81"/>
        <v>1.0921672433198548</v>
      </c>
      <c r="BN521" s="6">
        <f t="shared" ref="BN521:BN539" si="82">AJ521/AV521/1.55</f>
        <v>0.91503267973856195</v>
      </c>
      <c r="BO521" s="6">
        <v>0.969659055364404</v>
      </c>
      <c r="BP521" s="6">
        <v>0.94893029675638374</v>
      </c>
      <c r="BQ521" s="6">
        <v>1.4751440952662211</v>
      </c>
      <c r="BR521" s="6">
        <v>11.658986175115208</v>
      </c>
      <c r="BS521" s="6">
        <v>0.29861751152073734</v>
      </c>
    </row>
    <row r="522" spans="1:71" x14ac:dyDescent="0.3">
      <c r="A522" s="1" t="s">
        <v>906</v>
      </c>
      <c r="B522" s="200" t="s">
        <v>563</v>
      </c>
      <c r="C522" s="1" t="s">
        <v>877</v>
      </c>
      <c r="D522" s="195" t="s">
        <v>876</v>
      </c>
      <c r="E522" s="195">
        <v>51.2</v>
      </c>
      <c r="F522" s="6">
        <v>51.61</v>
      </c>
      <c r="G522" s="6">
        <v>18.63</v>
      </c>
      <c r="I522" s="6"/>
      <c r="J522" s="6">
        <v>10.56</v>
      </c>
      <c r="K522" s="6">
        <v>0.21</v>
      </c>
      <c r="L522" s="6">
        <v>5.01</v>
      </c>
      <c r="M522" s="6">
        <v>10.1</v>
      </c>
      <c r="N522" s="6">
        <v>2.33</v>
      </c>
      <c r="O522" s="6">
        <v>0.05</v>
      </c>
      <c r="P522" s="6">
        <v>0.8</v>
      </c>
      <c r="Q522" s="6">
        <v>0.11</v>
      </c>
      <c r="R522" s="6"/>
      <c r="S522" s="6" t="e">
        <f>F522+P522+G522+#REF!+K522+L522+M522+N522+O522+Q522+R522</f>
        <v>#REF!</v>
      </c>
      <c r="T522" s="6">
        <f t="shared" si="75"/>
        <v>2.1077844311377247</v>
      </c>
      <c r="U522" s="6">
        <v>36.299999999999997</v>
      </c>
      <c r="V522" s="6"/>
      <c r="W522" s="6"/>
      <c r="X522" s="6">
        <v>4.21</v>
      </c>
      <c r="Y522" s="6"/>
      <c r="Z522" s="6">
        <v>30.9</v>
      </c>
      <c r="AA522" s="6">
        <v>4.8000000000000001E-2</v>
      </c>
      <c r="AB522" s="6"/>
      <c r="AC522" s="6">
        <v>2</v>
      </c>
      <c r="AD522" s="6">
        <v>1.42</v>
      </c>
      <c r="AE522" s="6">
        <v>0.72499999999999998</v>
      </c>
      <c r="AF522" s="6"/>
      <c r="AG522" s="6">
        <v>1.69</v>
      </c>
      <c r="AH522" s="6">
        <v>0.30399999999999999</v>
      </c>
      <c r="AI522" s="6">
        <v>0.46300000000000002</v>
      </c>
      <c r="AJ522" s="6">
        <v>1.77</v>
      </c>
      <c r="AK522" s="6"/>
      <c r="AL522" s="6">
        <v>0.217</v>
      </c>
      <c r="AM522" s="6"/>
      <c r="AN522" s="6">
        <v>0.53600000000000003</v>
      </c>
      <c r="AO522" s="6">
        <v>3.63</v>
      </c>
      <c r="AP522" s="6">
        <v>11.3</v>
      </c>
      <c r="AQ522" s="6">
        <v>1.31</v>
      </c>
      <c r="AR522" s="6">
        <v>0.64100000000000001</v>
      </c>
      <c r="AS522" s="6">
        <v>0.41499999999999998</v>
      </c>
      <c r="AT522" s="6"/>
      <c r="AU522" s="6"/>
      <c r="AV522" s="6">
        <v>1.32</v>
      </c>
      <c r="AW522" s="6"/>
      <c r="AX522" s="6">
        <v>239</v>
      </c>
      <c r="AY522" s="6">
        <v>0.161</v>
      </c>
      <c r="AZ522" s="6">
        <v>0.33100000000000002</v>
      </c>
      <c r="BA522" s="6">
        <v>2.4E-2</v>
      </c>
      <c r="BB522" s="6">
        <f t="shared" si="76"/>
        <v>4795.8755470295546</v>
      </c>
      <c r="BC522" s="6"/>
      <c r="BD522" s="6">
        <v>0.191</v>
      </c>
      <c r="BE522" s="6"/>
      <c r="BF522" s="6">
        <v>286</v>
      </c>
      <c r="BG522" s="6"/>
      <c r="BH522" s="6">
        <v>12.1</v>
      </c>
      <c r="BI522" s="6">
        <v>1.46</v>
      </c>
      <c r="BJ522" s="6"/>
      <c r="BK522" s="6">
        <v>6.67</v>
      </c>
      <c r="BL522" s="6">
        <f t="shared" si="80"/>
        <v>1.3559322033898305E-2</v>
      </c>
      <c r="BM522" s="6">
        <f t="shared" si="81"/>
        <v>0.91937115013330872</v>
      </c>
      <c r="BN522" s="6">
        <f t="shared" si="82"/>
        <v>0.86510263929618758</v>
      </c>
      <c r="BO522" s="6">
        <v>0.87217896915344439</v>
      </c>
      <c r="BP522" s="6">
        <v>0.80098934550989354</v>
      </c>
      <c r="BQ522" s="6">
        <v>1.4805030297508202</v>
      </c>
      <c r="BR522" s="6">
        <v>20.508474576271183</v>
      </c>
      <c r="BS522" s="6">
        <v>0.30282485875706217</v>
      </c>
    </row>
    <row r="523" spans="1:71" x14ac:dyDescent="0.3">
      <c r="A523" s="1" t="s">
        <v>905</v>
      </c>
      <c r="B523" s="200" t="s">
        <v>563</v>
      </c>
      <c r="C523" s="1" t="s">
        <v>877</v>
      </c>
      <c r="D523" s="195" t="s">
        <v>876</v>
      </c>
      <c r="E523" s="195">
        <v>51.2</v>
      </c>
      <c r="F523" s="6">
        <v>45.51</v>
      </c>
      <c r="G523" s="6">
        <v>19.61</v>
      </c>
      <c r="I523" s="6"/>
      <c r="J523" s="6">
        <v>12.15</v>
      </c>
      <c r="K523" s="6">
        <v>0.23</v>
      </c>
      <c r="L523" s="6">
        <v>6.14</v>
      </c>
      <c r="M523" s="6">
        <v>12.12</v>
      </c>
      <c r="N523" s="6">
        <v>1.1599999999999999</v>
      </c>
      <c r="O523" s="6">
        <v>0.03</v>
      </c>
      <c r="P523" s="6">
        <v>0.83</v>
      </c>
      <c r="Q523" s="6">
        <v>0.12</v>
      </c>
      <c r="R523" s="6"/>
      <c r="S523" s="6" t="e">
        <f>F523+P523+G523+#REF!+K523+L523+M523+N523+O523+Q523+R523</f>
        <v>#REF!</v>
      </c>
      <c r="T523" s="6">
        <f t="shared" si="75"/>
        <v>1.9788273615635181</v>
      </c>
      <c r="U523" s="6">
        <v>10.9</v>
      </c>
      <c r="V523" s="6"/>
      <c r="W523" s="6"/>
      <c r="X523" s="6">
        <v>3.13</v>
      </c>
      <c r="Y523" s="6"/>
      <c r="Z523" s="6">
        <v>32.1</v>
      </c>
      <c r="AA523" s="6">
        <v>5.7000000000000002E-2</v>
      </c>
      <c r="AB523" s="6"/>
      <c r="AC523" s="6">
        <v>2.02</v>
      </c>
      <c r="AD523" s="6">
        <v>1.35</v>
      </c>
      <c r="AE523" s="6">
        <v>0.77900000000000003</v>
      </c>
      <c r="AF523" s="6"/>
      <c r="AG523" s="6">
        <v>1.64</v>
      </c>
      <c r="AH523" s="6">
        <v>0.28799999999999998</v>
      </c>
      <c r="AI523" s="6">
        <v>0.47699999999999998</v>
      </c>
      <c r="AJ523" s="6">
        <v>1.31</v>
      </c>
      <c r="AK523" s="6"/>
      <c r="AL523" s="6">
        <v>0.183</v>
      </c>
      <c r="AM523" s="6"/>
      <c r="AN523" s="6">
        <v>0.26</v>
      </c>
      <c r="AO523" s="6">
        <v>3.29</v>
      </c>
      <c r="AP523" s="6">
        <v>15.4</v>
      </c>
      <c r="AQ523" s="6">
        <v>1.18</v>
      </c>
      <c r="AR523" s="6">
        <v>0.52800000000000002</v>
      </c>
      <c r="AS523" s="6">
        <v>0.46200000000000002</v>
      </c>
      <c r="AT523" s="6"/>
      <c r="AU523" s="6"/>
      <c r="AV523" s="6">
        <v>1.21</v>
      </c>
      <c r="AW523" s="6"/>
      <c r="AX523" s="6">
        <v>225</v>
      </c>
      <c r="AY523" s="6">
        <v>8.1000000000000003E-2</v>
      </c>
      <c r="AZ523" s="6">
        <v>0.32200000000000001</v>
      </c>
      <c r="BA523" s="6"/>
      <c r="BB523" s="6">
        <f t="shared" si="76"/>
        <v>4975.7208800431627</v>
      </c>
      <c r="BC523" s="6"/>
      <c r="BD523" s="6">
        <v>0.2</v>
      </c>
      <c r="BE523" s="6">
        <v>3.0000000000000001E-3</v>
      </c>
      <c r="BF523" s="6">
        <v>343</v>
      </c>
      <c r="BG523" s="6"/>
      <c r="BH523" s="6">
        <v>11.7</v>
      </c>
      <c r="BI523" s="6">
        <v>1.35</v>
      </c>
      <c r="BJ523" s="6"/>
      <c r="BK523" s="6">
        <v>5.34</v>
      </c>
      <c r="BL523" s="6">
        <f t="shared" si="80"/>
        <v>0</v>
      </c>
      <c r="BM523" s="6">
        <f t="shared" si="81"/>
        <v>1.0042257022122794</v>
      </c>
      <c r="BN523" s="6">
        <f t="shared" si="82"/>
        <v>0.69848040522527333</v>
      </c>
      <c r="BO523" s="6">
        <v>0.69810818012256859</v>
      </c>
      <c r="BP523" s="6">
        <v>0.6440329218106996</v>
      </c>
      <c r="BQ523" s="6">
        <v>1.6866480180116514</v>
      </c>
      <c r="BR523" s="6">
        <v>8.3206106870229011</v>
      </c>
      <c r="BS523" s="6">
        <v>0.19847328244274809</v>
      </c>
    </row>
    <row r="524" spans="1:71" x14ac:dyDescent="0.3">
      <c r="A524" s="1" t="s">
        <v>904</v>
      </c>
      <c r="B524" s="200" t="s">
        <v>563</v>
      </c>
      <c r="C524" s="1" t="s">
        <v>877</v>
      </c>
      <c r="D524" s="195" t="s">
        <v>876</v>
      </c>
      <c r="E524" s="195">
        <v>51.2</v>
      </c>
      <c r="F524" s="6">
        <v>50.83</v>
      </c>
      <c r="G524" s="6">
        <v>18.579999999999998</v>
      </c>
      <c r="I524" s="6"/>
      <c r="J524" s="6">
        <v>10.57</v>
      </c>
      <c r="K524" s="6">
        <v>0.2</v>
      </c>
      <c r="L524" s="6">
        <v>5.07</v>
      </c>
      <c r="M524" s="6">
        <v>10.41</v>
      </c>
      <c r="N524" s="6">
        <v>1.59</v>
      </c>
      <c r="O524" s="6">
        <v>0.06</v>
      </c>
      <c r="P524" s="6">
        <v>0.81</v>
      </c>
      <c r="Q524" s="6">
        <v>0.11</v>
      </c>
      <c r="R524" s="6"/>
      <c r="S524" s="6" t="e">
        <f>F524+P524+G524+#REF!+K524+L524+M524+N524+O524+Q524+R524</f>
        <v>#REF!</v>
      </c>
      <c r="T524" s="6">
        <f t="shared" si="75"/>
        <v>2.0848126232741615</v>
      </c>
      <c r="U524" s="6">
        <v>43.1</v>
      </c>
      <c r="V524" s="6"/>
      <c r="W524" s="6"/>
      <c r="X524" s="6">
        <v>4.1900000000000004</v>
      </c>
      <c r="Y524" s="6"/>
      <c r="Z524" s="6">
        <v>21.1</v>
      </c>
      <c r="AA524" s="6">
        <v>0.107</v>
      </c>
      <c r="AB524" s="6"/>
      <c r="AC524" s="6">
        <v>1.88</v>
      </c>
      <c r="AD524" s="6">
        <v>1.24</v>
      </c>
      <c r="AE524" s="6">
        <v>0.71899999999999997</v>
      </c>
      <c r="AF524" s="6"/>
      <c r="AG524" s="6">
        <v>1.41</v>
      </c>
      <c r="AH524" s="6">
        <v>0.27900000000000003</v>
      </c>
      <c r="AI524" s="6">
        <v>0.47799999999999998</v>
      </c>
      <c r="AJ524" s="6">
        <v>1.75</v>
      </c>
      <c r="AK524" s="6"/>
      <c r="AL524" s="6">
        <v>0.20300000000000001</v>
      </c>
      <c r="AM524" s="6"/>
      <c r="AN524" s="6">
        <v>0.45600000000000002</v>
      </c>
      <c r="AO524" s="6">
        <v>3.63</v>
      </c>
      <c r="AP524" s="6">
        <v>10.4</v>
      </c>
      <c r="AQ524" s="6">
        <v>1.03</v>
      </c>
      <c r="AR524" s="6">
        <v>0.60899999999999999</v>
      </c>
      <c r="AS524" s="6">
        <v>0.72599999999999998</v>
      </c>
      <c r="AT524" s="6"/>
      <c r="AU524" s="6"/>
      <c r="AV524" s="6">
        <v>1.2</v>
      </c>
      <c r="AW524" s="6"/>
      <c r="AX524" s="6">
        <v>224</v>
      </c>
      <c r="AY524" s="6">
        <v>8.2000000000000003E-2</v>
      </c>
      <c r="AZ524" s="6">
        <v>0.32400000000000001</v>
      </c>
      <c r="BA524" s="6"/>
      <c r="BB524" s="6">
        <f t="shared" si="76"/>
        <v>4855.8239913674242</v>
      </c>
      <c r="BC524" s="6"/>
      <c r="BD524" s="6">
        <v>0.19400000000000001</v>
      </c>
      <c r="BE524" s="6">
        <v>2.3E-2</v>
      </c>
      <c r="BF524" s="6">
        <v>291</v>
      </c>
      <c r="BG524" s="6"/>
      <c r="BH524" s="6">
        <v>11.5</v>
      </c>
      <c r="BI524" s="6">
        <v>1.4</v>
      </c>
      <c r="BJ524" s="6"/>
      <c r="BK524" s="6">
        <v>6.63</v>
      </c>
      <c r="BL524" s="6">
        <f t="shared" si="80"/>
        <v>0</v>
      </c>
      <c r="BM524" s="6">
        <f t="shared" si="81"/>
        <v>0.90124640460210936</v>
      </c>
      <c r="BN524" s="6">
        <f t="shared" si="82"/>
        <v>0.94086021505376349</v>
      </c>
      <c r="BO524" s="6">
        <v>0.89928057553956842</v>
      </c>
      <c r="BP524" s="6">
        <v>0.8313492063492065</v>
      </c>
      <c r="BQ524" s="6">
        <v>1.6858942244475228</v>
      </c>
      <c r="BR524" s="6">
        <v>24.62857142857143</v>
      </c>
      <c r="BS524" s="6">
        <v>0.26057142857142856</v>
      </c>
    </row>
    <row r="525" spans="1:71" x14ac:dyDescent="0.3">
      <c r="A525" s="1" t="s">
        <v>903</v>
      </c>
      <c r="B525" s="200" t="s">
        <v>563</v>
      </c>
      <c r="C525" s="1" t="s">
        <v>877</v>
      </c>
      <c r="D525" s="195" t="s">
        <v>876</v>
      </c>
      <c r="E525" s="195">
        <v>51.2</v>
      </c>
      <c r="F525" s="6">
        <v>49.73</v>
      </c>
      <c r="G525" s="6">
        <v>19.010000000000002</v>
      </c>
      <c r="I525" s="6"/>
      <c r="J525" s="6">
        <v>10.95</v>
      </c>
      <c r="K525" s="6">
        <v>0.22</v>
      </c>
      <c r="L525" s="6">
        <v>5.38</v>
      </c>
      <c r="M525" s="6">
        <v>10.61</v>
      </c>
      <c r="N525" s="6">
        <v>1.61</v>
      </c>
      <c r="O525" s="6">
        <v>0.03</v>
      </c>
      <c r="P525" s="6">
        <v>0.82</v>
      </c>
      <c r="Q525" s="6">
        <v>0.06</v>
      </c>
      <c r="R525" s="6"/>
      <c r="S525" s="6" t="e">
        <f>F525+P525+G525+#REF!+K525+L525+M525+N525+O525+Q525+R525</f>
        <v>#REF!</v>
      </c>
      <c r="T525" s="6">
        <f t="shared" si="75"/>
        <v>2.0353159851301115</v>
      </c>
      <c r="U525" s="6">
        <v>68</v>
      </c>
      <c r="V525" s="6"/>
      <c r="W525" s="6"/>
      <c r="X525" s="6">
        <v>3.4</v>
      </c>
      <c r="Y525" s="6"/>
      <c r="Z525" s="6">
        <v>26.5</v>
      </c>
      <c r="AA525" s="6">
        <v>5.6000000000000001E-2</v>
      </c>
      <c r="AB525" s="6"/>
      <c r="AC525" s="6">
        <v>1.9</v>
      </c>
      <c r="AD525" s="6">
        <v>1.1299999999999999</v>
      </c>
      <c r="AE525" s="6">
        <v>0.65600000000000003</v>
      </c>
      <c r="AF525" s="6"/>
      <c r="AG525" s="6">
        <v>1.57</v>
      </c>
      <c r="AH525" s="6">
        <v>0.27</v>
      </c>
      <c r="AI525" s="6">
        <v>0.435</v>
      </c>
      <c r="AJ525" s="6">
        <v>1.39</v>
      </c>
      <c r="AK525" s="6"/>
      <c r="AL525" s="6">
        <v>0.188</v>
      </c>
      <c r="AM525" s="6"/>
      <c r="AN525" s="6">
        <v>0.378</v>
      </c>
      <c r="AO525" s="6">
        <v>3.15</v>
      </c>
      <c r="AP525" s="6">
        <v>10.9</v>
      </c>
      <c r="AQ525" s="6">
        <v>0.72799999999999998</v>
      </c>
      <c r="AR525" s="6">
        <v>0.52200000000000002</v>
      </c>
      <c r="AS525" s="6">
        <v>0.52900000000000003</v>
      </c>
      <c r="AT525" s="6"/>
      <c r="AU525" s="6"/>
      <c r="AV525" s="6">
        <v>1.1599999999999999</v>
      </c>
      <c r="AW525" s="6"/>
      <c r="AX525" s="6">
        <v>212</v>
      </c>
      <c r="AY525" s="6">
        <v>8.1000000000000003E-2</v>
      </c>
      <c r="AZ525" s="6">
        <v>0.27600000000000002</v>
      </c>
      <c r="BA525" s="6"/>
      <c r="BB525" s="6">
        <f t="shared" si="76"/>
        <v>4915.772435705293</v>
      </c>
      <c r="BC525" s="6"/>
      <c r="BD525" s="6">
        <v>0.192</v>
      </c>
      <c r="BE525" s="6"/>
      <c r="BF525" s="6">
        <v>300</v>
      </c>
      <c r="BG525" s="6"/>
      <c r="BH525" s="6">
        <v>10.8</v>
      </c>
      <c r="BI525" s="6">
        <v>1.39</v>
      </c>
      <c r="BJ525" s="6"/>
      <c r="BK525" s="6">
        <v>5.72</v>
      </c>
      <c r="BL525" s="6">
        <f t="shared" si="80"/>
        <v>0</v>
      </c>
      <c r="BM525" s="6">
        <f t="shared" si="81"/>
        <v>0.91738689585244548</v>
      </c>
      <c r="BN525" s="6">
        <f t="shared" si="82"/>
        <v>0.77308120133481639</v>
      </c>
      <c r="BO525" s="6">
        <v>0.71942446043165476</v>
      </c>
      <c r="BP525" s="6">
        <v>0.67945643485211826</v>
      </c>
      <c r="BQ525" s="6">
        <v>1.4826089940293721</v>
      </c>
      <c r="BR525" s="6">
        <v>48.920863309352519</v>
      </c>
      <c r="BS525" s="6">
        <v>0.27194244604316548</v>
      </c>
    </row>
    <row r="526" spans="1:71" x14ac:dyDescent="0.3">
      <c r="A526" s="1" t="s">
        <v>902</v>
      </c>
      <c r="B526" s="200" t="s">
        <v>563</v>
      </c>
      <c r="C526" s="1" t="s">
        <v>877</v>
      </c>
      <c r="D526" s="195" t="s">
        <v>876</v>
      </c>
      <c r="E526" s="195">
        <v>51.2</v>
      </c>
      <c r="F526" s="6">
        <v>49.56</v>
      </c>
      <c r="G526" s="6">
        <v>18.7</v>
      </c>
      <c r="I526" s="6"/>
      <c r="J526" s="6">
        <v>10.66</v>
      </c>
      <c r="K526" s="6">
        <v>0.2</v>
      </c>
      <c r="L526" s="6">
        <v>5.23</v>
      </c>
      <c r="M526" s="6">
        <v>10.83</v>
      </c>
      <c r="N526" s="6">
        <v>1.6</v>
      </c>
      <c r="O526" s="6">
        <v>7.0000000000000007E-2</v>
      </c>
      <c r="P526" s="6">
        <v>0.82</v>
      </c>
      <c r="Q526" s="6">
        <v>0.1</v>
      </c>
      <c r="R526" s="6"/>
      <c r="S526" s="6" t="e">
        <f>F526+P526+G526+#REF!+K526+L526+M526+N526+O526+Q526+R526</f>
        <v>#REF!</v>
      </c>
      <c r="T526" s="6">
        <f t="shared" si="75"/>
        <v>2.0382409177820264</v>
      </c>
      <c r="U526" s="6">
        <v>42.8</v>
      </c>
      <c r="V526" s="6"/>
      <c r="W526" s="6"/>
      <c r="X526" s="6">
        <v>4.5999999999999996</v>
      </c>
      <c r="Y526" s="6"/>
      <c r="Z526" s="6">
        <v>24.9</v>
      </c>
      <c r="AA526" s="6">
        <v>9.6000000000000002E-2</v>
      </c>
      <c r="AB526" s="6"/>
      <c r="AC526" s="6">
        <v>2.13</v>
      </c>
      <c r="AD526" s="6">
        <v>1.22</v>
      </c>
      <c r="AE526" s="6">
        <v>0.76100000000000001</v>
      </c>
      <c r="AF526" s="6"/>
      <c r="AG526" s="6">
        <v>1.93</v>
      </c>
      <c r="AH526" s="6">
        <v>0.27900000000000003</v>
      </c>
      <c r="AI526" s="6">
        <v>0.49299999999999999</v>
      </c>
      <c r="AJ526" s="6">
        <v>1.78</v>
      </c>
      <c r="AK526" s="6"/>
      <c r="AL526" s="6">
        <v>0.18</v>
      </c>
      <c r="AM526" s="6"/>
      <c r="AN526" s="6">
        <v>0.45800000000000002</v>
      </c>
      <c r="AO526" s="6">
        <v>4.3600000000000003</v>
      </c>
      <c r="AP526" s="6">
        <v>8.35</v>
      </c>
      <c r="AQ526" s="6">
        <v>1.07</v>
      </c>
      <c r="AR526" s="6">
        <v>0.74199999999999999</v>
      </c>
      <c r="AS526" s="6">
        <v>0.97399999999999998</v>
      </c>
      <c r="AT526" s="6"/>
      <c r="AU526" s="6"/>
      <c r="AV526" s="6">
        <v>1.53</v>
      </c>
      <c r="AW526" s="6"/>
      <c r="AX526" s="6">
        <v>231</v>
      </c>
      <c r="AY526" s="6">
        <v>5.7000000000000002E-2</v>
      </c>
      <c r="AZ526" s="6">
        <v>0.35699999999999998</v>
      </c>
      <c r="BA526" s="6"/>
      <c r="BB526" s="6">
        <f t="shared" si="76"/>
        <v>4915.772435705293</v>
      </c>
      <c r="BC526" s="6"/>
      <c r="BD526" s="6">
        <v>0.19</v>
      </c>
      <c r="BE526" s="6"/>
      <c r="BF526" s="6">
        <v>307</v>
      </c>
      <c r="BG526" s="6"/>
      <c r="BH526" s="6">
        <v>12.4</v>
      </c>
      <c r="BI526" s="6">
        <v>1.33</v>
      </c>
      <c r="BJ526" s="6"/>
      <c r="BK526" s="6">
        <v>8.6199999999999992</v>
      </c>
      <c r="BL526" s="6">
        <f t="shared" si="80"/>
        <v>0</v>
      </c>
      <c r="BM526" s="6">
        <f t="shared" si="81"/>
        <v>1.0748347378513396</v>
      </c>
      <c r="BN526" s="6">
        <f t="shared" si="82"/>
        <v>0.75057980181319839</v>
      </c>
      <c r="BO526" s="6">
        <v>0.96283875155514698</v>
      </c>
      <c r="BP526" s="6">
        <v>0.96073517126148689</v>
      </c>
      <c r="BQ526" s="6">
        <v>1.3507093266474077</v>
      </c>
      <c r="BR526" s="6">
        <v>24.044943820224717</v>
      </c>
      <c r="BS526" s="6">
        <v>0.25730337078651688</v>
      </c>
    </row>
    <row r="527" spans="1:71" x14ac:dyDescent="0.3">
      <c r="A527" s="1" t="s">
        <v>899</v>
      </c>
      <c r="B527" s="200" t="s">
        <v>563</v>
      </c>
      <c r="C527" s="1" t="s">
        <v>877</v>
      </c>
      <c r="D527" s="195" t="s">
        <v>876</v>
      </c>
      <c r="E527" s="195">
        <v>51.4</v>
      </c>
      <c r="F527" s="6">
        <v>42.45</v>
      </c>
      <c r="G527" s="6">
        <v>18.100000000000001</v>
      </c>
      <c r="I527" s="6"/>
      <c r="J527" s="6">
        <v>10.73</v>
      </c>
      <c r="K527" s="6">
        <v>0.08</v>
      </c>
      <c r="L527" s="6">
        <v>13.48</v>
      </c>
      <c r="M527" s="6">
        <v>11.86</v>
      </c>
      <c r="N527" s="6">
        <v>2.39</v>
      </c>
      <c r="O527" s="6">
        <v>0.16</v>
      </c>
      <c r="P527" s="6">
        <v>0.68</v>
      </c>
      <c r="Q527" s="6">
        <v>0.01</v>
      </c>
      <c r="R527" s="6"/>
      <c r="S527" s="6" t="e">
        <f>F527+P527+G527+#REF!+K527+L527+M527+N527+O527+Q527+R527</f>
        <v>#REF!</v>
      </c>
      <c r="T527" s="6">
        <f t="shared" si="75"/>
        <v>0.79599406528189909</v>
      </c>
      <c r="U527" s="6">
        <v>16.7</v>
      </c>
      <c r="V527" s="6"/>
      <c r="W527" s="6"/>
      <c r="X527" s="6">
        <v>0.995</v>
      </c>
      <c r="Y527" s="6"/>
      <c r="Z527" s="6">
        <v>238</v>
      </c>
      <c r="AA527" s="6">
        <v>9.9000000000000005E-2</v>
      </c>
      <c r="AB527" s="6"/>
      <c r="AC527" s="6">
        <v>1.0900000000000001</v>
      </c>
      <c r="AD527" s="6">
        <v>0.495</v>
      </c>
      <c r="AE527" s="6">
        <v>0.437</v>
      </c>
      <c r="AF527" s="6"/>
      <c r="AG527" s="6">
        <v>1.1000000000000001</v>
      </c>
      <c r="AH527" s="6">
        <v>0.17899999999999999</v>
      </c>
      <c r="AI527" s="6">
        <v>0.20200000000000001</v>
      </c>
      <c r="AJ527" s="6">
        <v>0.216</v>
      </c>
      <c r="AK527" s="6"/>
      <c r="AL527" s="6">
        <v>5.5E-2</v>
      </c>
      <c r="AM527" s="6"/>
      <c r="AN527" s="6">
        <v>0.19600000000000001</v>
      </c>
      <c r="AO527" s="6">
        <v>1.86</v>
      </c>
      <c r="AP527" s="6">
        <v>152</v>
      </c>
      <c r="AQ527" s="6">
        <v>0.27800000000000002</v>
      </c>
      <c r="AR527" s="6">
        <v>0.23899999999999999</v>
      </c>
      <c r="AS527" s="6">
        <v>0.746</v>
      </c>
      <c r="AT527" s="6"/>
      <c r="AU527" s="6"/>
      <c r="AV527" s="6">
        <v>0.80200000000000005</v>
      </c>
      <c r="AW527" s="6"/>
      <c r="AX527" s="6">
        <v>157</v>
      </c>
      <c r="AY527" s="6">
        <v>2.7E-2</v>
      </c>
      <c r="AZ527" s="6">
        <v>0.16900000000000001</v>
      </c>
      <c r="BA527" s="6">
        <v>1E-3</v>
      </c>
      <c r="BB527" s="6">
        <f t="shared" si="76"/>
        <v>4076.4942149751223</v>
      </c>
      <c r="BC527" s="6"/>
      <c r="BD527" s="6">
        <v>6.5000000000000002E-2</v>
      </c>
      <c r="BE527" s="6">
        <v>2E-3</v>
      </c>
      <c r="BF527" s="6">
        <v>529</v>
      </c>
      <c r="BG527" s="6"/>
      <c r="BH527" s="6">
        <v>4.3099999999999996</v>
      </c>
      <c r="BI527" s="6">
        <v>0.36399999999999999</v>
      </c>
      <c r="BJ527" s="6"/>
      <c r="BK527" s="6">
        <v>2.25</v>
      </c>
      <c r="BL527" s="6">
        <f t="shared" si="80"/>
        <v>4.6296296296296294E-3</v>
      </c>
      <c r="BM527" s="6">
        <f t="shared" si="81"/>
        <v>2.0097352312117418</v>
      </c>
      <c r="BN527" s="6">
        <f t="shared" si="82"/>
        <v>0.17375915051081972</v>
      </c>
      <c r="BO527" s="6">
        <v>0.42691121827812478</v>
      </c>
      <c r="BP527" s="6">
        <v>0.75931013431013428</v>
      </c>
      <c r="BQ527" s="6">
        <v>1.4190559600499058</v>
      </c>
      <c r="BR527" s="6">
        <v>77.31481481481481</v>
      </c>
      <c r="BS527" s="6">
        <v>0.90740740740740744</v>
      </c>
    </row>
    <row r="528" spans="1:71" x14ac:dyDescent="0.3">
      <c r="A528" s="1" t="s">
        <v>901</v>
      </c>
      <c r="B528" s="200" t="s">
        <v>563</v>
      </c>
      <c r="C528" s="1" t="s">
        <v>877</v>
      </c>
      <c r="D528" s="195" t="s">
        <v>876</v>
      </c>
      <c r="E528" s="195">
        <v>51.4</v>
      </c>
      <c r="F528" s="6">
        <v>42.63</v>
      </c>
      <c r="G528" s="6">
        <v>17.399999999999999</v>
      </c>
      <c r="I528" s="6"/>
      <c r="J528" s="6">
        <v>16.010000000000002</v>
      </c>
      <c r="K528" s="6">
        <v>0.42</v>
      </c>
      <c r="L528" s="6">
        <v>10.27</v>
      </c>
      <c r="M528" s="6">
        <v>12.71</v>
      </c>
      <c r="N528" s="6">
        <v>0.09</v>
      </c>
      <c r="O528" s="6">
        <v>0</v>
      </c>
      <c r="P528" s="6">
        <v>0.45</v>
      </c>
      <c r="Q528" s="6">
        <v>0.02</v>
      </c>
      <c r="R528" s="6"/>
      <c r="S528" s="6" t="e">
        <f>F528+P528+G528+#REF!+K528+L528+M528+N528+O528+Q528+R528</f>
        <v>#REF!</v>
      </c>
      <c r="T528" s="6">
        <f t="shared" si="75"/>
        <v>1.5589094449853946</v>
      </c>
      <c r="U528" s="6">
        <v>0.434</v>
      </c>
      <c r="V528" s="6"/>
      <c r="W528" s="6"/>
      <c r="X528" s="6">
        <v>0.9</v>
      </c>
      <c r="Y528" s="6"/>
      <c r="Z528" s="6"/>
      <c r="AA528" s="6">
        <v>3.7999999999999999E-2</v>
      </c>
      <c r="AB528" s="6"/>
      <c r="AC528" s="6">
        <v>5.7</v>
      </c>
      <c r="AD528" s="6">
        <v>3.9</v>
      </c>
      <c r="AE528" s="6">
        <v>0.66600000000000004</v>
      </c>
      <c r="AF528" s="6"/>
      <c r="AG528" s="6">
        <v>2.63</v>
      </c>
      <c r="AH528" s="6">
        <v>0.16200000000000001</v>
      </c>
      <c r="AI528" s="6">
        <v>1.37</v>
      </c>
      <c r="AJ528" s="6">
        <v>0.23200000000000001</v>
      </c>
      <c r="AK528" s="6"/>
      <c r="AL528" s="6">
        <v>0.60799999999999998</v>
      </c>
      <c r="AM528" s="6"/>
      <c r="AN528" s="6">
        <v>3.5999999999999997E-2</v>
      </c>
      <c r="AO528" s="6">
        <v>1.38</v>
      </c>
      <c r="AP528" s="6"/>
      <c r="AQ528" s="6">
        <v>4.2000000000000003E-2</v>
      </c>
      <c r="AR528" s="6">
        <v>0.188</v>
      </c>
      <c r="AS528" s="6">
        <v>3.6999999999999998E-2</v>
      </c>
      <c r="AT528" s="6"/>
      <c r="AU528" s="6"/>
      <c r="AV528" s="6">
        <v>0.88300000000000001</v>
      </c>
      <c r="AW528" s="6"/>
      <c r="AX528" s="6">
        <v>10.9</v>
      </c>
      <c r="AY528" s="6">
        <v>2.8000000000000001E-2</v>
      </c>
      <c r="AZ528" s="6">
        <v>0.64500000000000002</v>
      </c>
      <c r="BA528" s="6">
        <v>1.7000000000000001E-2</v>
      </c>
      <c r="BB528" s="6">
        <f t="shared" si="76"/>
        <v>2697.6799952041247</v>
      </c>
      <c r="BC528" s="6"/>
      <c r="BD528" s="6">
        <v>6.5000000000000002E-2</v>
      </c>
      <c r="BE528" s="6">
        <v>2E-3</v>
      </c>
      <c r="BF528" s="6"/>
      <c r="BG528" s="6"/>
      <c r="BH528" s="6">
        <v>36.6</v>
      </c>
      <c r="BI528" s="6">
        <v>3.65</v>
      </c>
      <c r="BJ528" s="6"/>
      <c r="BK528" s="6">
        <v>2.73</v>
      </c>
      <c r="BL528" s="6">
        <f t="shared" si="80"/>
        <v>7.3275862068965525E-2</v>
      </c>
      <c r="BM528" s="6">
        <f t="shared" si="81"/>
        <v>1.0480831111519722</v>
      </c>
      <c r="BN528" s="6">
        <f t="shared" si="82"/>
        <v>0.16951010119460785</v>
      </c>
      <c r="BO528" s="6">
        <v>4.5727801320587368E-2</v>
      </c>
      <c r="BP528" s="6">
        <v>6.8493150684931503E-2</v>
      </c>
      <c r="BQ528" s="6">
        <v>1.3329615279690832</v>
      </c>
      <c r="BR528" s="6">
        <v>1.8706896551724137</v>
      </c>
      <c r="BS528" s="6">
        <v>0.15517241379310343</v>
      </c>
    </row>
    <row r="529" spans="1:71" x14ac:dyDescent="0.3">
      <c r="A529" s="1" t="s">
        <v>900</v>
      </c>
      <c r="B529" s="200" t="s">
        <v>563</v>
      </c>
      <c r="C529" s="1" t="s">
        <v>877</v>
      </c>
      <c r="D529" s="195" t="s">
        <v>876</v>
      </c>
      <c r="E529" s="195">
        <v>51.4</v>
      </c>
      <c r="F529" s="6">
        <v>42.16</v>
      </c>
      <c r="G529" s="6">
        <v>18.12</v>
      </c>
      <c r="I529" s="6"/>
      <c r="J529" s="6">
        <v>15.33</v>
      </c>
      <c r="K529" s="6">
        <v>0.41</v>
      </c>
      <c r="L529" s="6">
        <v>10.5</v>
      </c>
      <c r="M529" s="6">
        <v>12.9</v>
      </c>
      <c r="N529" s="6">
        <v>0.12</v>
      </c>
      <c r="O529" s="6">
        <v>0</v>
      </c>
      <c r="P529" s="6">
        <v>0.42</v>
      </c>
      <c r="Q529" s="6">
        <v>0.02</v>
      </c>
      <c r="R529" s="6"/>
      <c r="S529" s="6" t="e">
        <f>F529+P529+G529+#REF!+K529+L529+M529+N529+O529+Q529+R529</f>
        <v>#REF!</v>
      </c>
      <c r="T529" s="6">
        <f t="shared" si="75"/>
        <v>1.46</v>
      </c>
      <c r="U529" s="6">
        <v>0.82</v>
      </c>
      <c r="V529" s="6"/>
      <c r="W529" s="6"/>
      <c r="X529" s="6">
        <v>0.68600000000000005</v>
      </c>
      <c r="Y529" s="6"/>
      <c r="Z529" s="6">
        <v>54.8</v>
      </c>
      <c r="AA529" s="6">
        <v>5.1999999999999998E-2</v>
      </c>
      <c r="AB529" s="6"/>
      <c r="AC529" s="6">
        <v>4.34</v>
      </c>
      <c r="AD529" s="6">
        <v>3.2</v>
      </c>
      <c r="AE529" s="6">
        <v>0.64700000000000002</v>
      </c>
      <c r="AF529" s="6"/>
      <c r="AG529" s="6">
        <v>2.2599999999999998</v>
      </c>
      <c r="AH529" s="6">
        <v>0.23200000000000001</v>
      </c>
      <c r="AI529" s="6">
        <v>1.06</v>
      </c>
      <c r="AJ529" s="6">
        <v>0.151</v>
      </c>
      <c r="AK529" s="6"/>
      <c r="AL529" s="6">
        <v>0.54200000000000004</v>
      </c>
      <c r="AM529" s="6"/>
      <c r="AN529" s="6">
        <v>1.7000000000000001E-2</v>
      </c>
      <c r="AO529" s="6">
        <v>1.43</v>
      </c>
      <c r="AP529" s="6">
        <v>26.4</v>
      </c>
      <c r="AQ529" s="6">
        <v>0.10299999999999999</v>
      </c>
      <c r="AR529" s="6">
        <v>0.17199999999999999</v>
      </c>
      <c r="AS529" s="6">
        <v>5.8999999999999997E-2</v>
      </c>
      <c r="AT529" s="6"/>
      <c r="AU529" s="6"/>
      <c r="AV529" s="6">
        <v>0.93700000000000006</v>
      </c>
      <c r="AW529" s="6"/>
      <c r="AX529" s="6">
        <v>15.6</v>
      </c>
      <c r="AY529" s="6">
        <v>2.1999999999999999E-2</v>
      </c>
      <c r="AZ529" s="6">
        <v>0.501</v>
      </c>
      <c r="BA529" s="6">
        <v>2E-3</v>
      </c>
      <c r="BB529" s="6">
        <f t="shared" si="76"/>
        <v>2517.8346621905162</v>
      </c>
      <c r="BC529" s="6"/>
      <c r="BD529" s="6">
        <v>0.161</v>
      </c>
      <c r="BE529" s="6">
        <v>2E-3</v>
      </c>
      <c r="BF529" s="6">
        <v>363</v>
      </c>
      <c r="BG529" s="6"/>
      <c r="BH529" s="6">
        <v>23.5</v>
      </c>
      <c r="BI529" s="6">
        <v>3.21</v>
      </c>
      <c r="BJ529" s="6"/>
      <c r="BK529" s="6">
        <v>3.95</v>
      </c>
      <c r="BL529" s="6">
        <f t="shared" si="80"/>
        <v>1.3245033112582781E-2</v>
      </c>
      <c r="BM529" s="6">
        <f t="shared" si="81"/>
        <v>0.9073992765895168</v>
      </c>
      <c r="BN529" s="6">
        <f t="shared" si="82"/>
        <v>0.10396942885668053</v>
      </c>
      <c r="BO529" s="6">
        <v>3.3842085210336409E-2</v>
      </c>
      <c r="BP529" s="6">
        <v>5.9363101419176188E-2</v>
      </c>
      <c r="BQ529" s="6">
        <v>1.3560692792936129</v>
      </c>
      <c r="BR529" s="6">
        <v>5.4304635761589406</v>
      </c>
      <c r="BS529" s="6">
        <v>0.11258278145695365</v>
      </c>
    </row>
    <row r="530" spans="1:71" x14ac:dyDescent="0.3">
      <c r="A530" s="1" t="s">
        <v>899</v>
      </c>
      <c r="B530" s="200" t="s">
        <v>563</v>
      </c>
      <c r="C530" s="1" t="s">
        <v>877</v>
      </c>
      <c r="D530" s="195" t="s">
        <v>876</v>
      </c>
      <c r="E530" s="195">
        <v>51.4</v>
      </c>
      <c r="F530" s="6">
        <v>42.45</v>
      </c>
      <c r="G530" s="6">
        <v>18.100000000000001</v>
      </c>
      <c r="I530" s="6"/>
      <c r="J530" s="6">
        <v>10.73</v>
      </c>
      <c r="K530" s="6">
        <v>0.08</v>
      </c>
      <c r="L530" s="6">
        <v>13.48</v>
      </c>
      <c r="M530" s="6">
        <v>11.86</v>
      </c>
      <c r="N530" s="6">
        <v>2.39</v>
      </c>
      <c r="O530" s="6">
        <v>0.16</v>
      </c>
      <c r="P530" s="6">
        <v>0.68</v>
      </c>
      <c r="Q530" s="6">
        <v>0.01</v>
      </c>
      <c r="R530" s="6"/>
      <c r="S530" s="6" t="e">
        <f>F530+P530+G530+#REF!+K530+L530+M530+N530+O530+Q530+R530</f>
        <v>#REF!</v>
      </c>
      <c r="T530" s="6">
        <f t="shared" si="75"/>
        <v>0.79599406528189909</v>
      </c>
      <c r="U530" s="6">
        <v>16.7</v>
      </c>
      <c r="V530" s="6"/>
      <c r="W530" s="6"/>
      <c r="X530" s="6">
        <v>0.995</v>
      </c>
      <c r="Y530" s="6"/>
      <c r="Z530" s="6">
        <v>238</v>
      </c>
      <c r="AA530" s="6">
        <v>9.9000000000000005E-2</v>
      </c>
      <c r="AB530" s="6"/>
      <c r="AC530" s="6">
        <v>1.0900000000000001</v>
      </c>
      <c r="AD530" s="6">
        <v>0.495</v>
      </c>
      <c r="AE530" s="6">
        <v>0.437</v>
      </c>
      <c r="AF530" s="6"/>
      <c r="AG530" s="6">
        <v>1.1000000000000001</v>
      </c>
      <c r="AH530" s="6">
        <v>0.17899999999999999</v>
      </c>
      <c r="AI530" s="6"/>
      <c r="AJ530" s="6">
        <v>0.216</v>
      </c>
      <c r="AK530" s="6"/>
      <c r="AL530" s="6">
        <v>5.5E-2</v>
      </c>
      <c r="AM530" s="6"/>
      <c r="AN530" s="6">
        <v>0.19600000000000001</v>
      </c>
      <c r="AO530" s="6">
        <v>1.86</v>
      </c>
      <c r="AP530" s="6">
        <v>152</v>
      </c>
      <c r="AQ530" s="6">
        <v>0.27800000000000002</v>
      </c>
      <c r="AR530" s="6"/>
      <c r="AS530" s="6">
        <v>0.746</v>
      </c>
      <c r="AT530" s="6"/>
      <c r="AU530" s="6"/>
      <c r="AV530" s="6">
        <v>0.80200000000000005</v>
      </c>
      <c r="AW530" s="6"/>
      <c r="AX530" s="6">
        <v>157</v>
      </c>
      <c r="AY530" s="6">
        <v>2.7E-2</v>
      </c>
      <c r="AZ530" s="6"/>
      <c r="BA530" s="6"/>
      <c r="BB530" s="6">
        <f t="shared" si="76"/>
        <v>4076.4942149751223</v>
      </c>
      <c r="BC530" s="6"/>
      <c r="BD530" s="6"/>
      <c r="BE530" s="6"/>
      <c r="BF530" s="6">
        <v>529</v>
      </c>
      <c r="BG530" s="6"/>
      <c r="BH530" s="6">
        <v>4.3099999999999996</v>
      </c>
      <c r="BI530" s="6">
        <v>0.36399999999999999</v>
      </c>
      <c r="BJ530" s="6"/>
      <c r="BK530" s="6">
        <v>4.3099999999999996</v>
      </c>
      <c r="BL530" s="6">
        <f t="shared" si="80"/>
        <v>0</v>
      </c>
      <c r="BM530" s="6">
        <f t="shared" si="81"/>
        <v>2.0097352312117418</v>
      </c>
      <c r="BN530" s="6">
        <f t="shared" si="82"/>
        <v>0.17375915051081972</v>
      </c>
      <c r="BO530" s="6">
        <v>0.42691121827812478</v>
      </c>
      <c r="BP530" s="6">
        <v>0.75931013431013428</v>
      </c>
      <c r="BQ530" s="6">
        <v>1.4190559600499058</v>
      </c>
      <c r="BR530" s="6">
        <v>77.31481481481481</v>
      </c>
      <c r="BS530" s="6">
        <v>0.90740740740740744</v>
      </c>
    </row>
    <row r="531" spans="1:71" x14ac:dyDescent="0.3">
      <c r="A531" s="1" t="s">
        <v>898</v>
      </c>
      <c r="B531" s="200" t="s">
        <v>563</v>
      </c>
      <c r="C531" s="1" t="s">
        <v>877</v>
      </c>
      <c r="D531" s="195" t="s">
        <v>876</v>
      </c>
      <c r="E531" s="195">
        <v>51.6</v>
      </c>
      <c r="F531" s="6">
        <v>48.27</v>
      </c>
      <c r="G531" s="6">
        <v>7.96</v>
      </c>
      <c r="I531" s="6"/>
      <c r="J531" s="6">
        <v>8.41</v>
      </c>
      <c r="K531" s="6">
        <v>0.13</v>
      </c>
      <c r="L531" s="6">
        <v>14.08</v>
      </c>
      <c r="M531" s="6">
        <v>20.27</v>
      </c>
      <c r="N531" s="6">
        <v>0.24</v>
      </c>
      <c r="O531" s="6">
        <v>1E-3</v>
      </c>
      <c r="P531" s="6">
        <v>0.43</v>
      </c>
      <c r="Q531" s="6"/>
      <c r="R531" s="6"/>
      <c r="S531" s="6" t="e">
        <f>F531+P531+G531+#REF!+K531+L531+M531+N531+O531+Q531+R531</f>
        <v>#REF!</v>
      </c>
      <c r="T531" s="6">
        <f t="shared" si="75"/>
        <v>0.59730113636363635</v>
      </c>
      <c r="U531" s="6">
        <v>4.71</v>
      </c>
      <c r="V531" s="6"/>
      <c r="W531" s="6"/>
      <c r="X531" s="6">
        <v>0.55400000000000005</v>
      </c>
      <c r="Y531" s="6"/>
      <c r="Z531" s="6">
        <v>1360</v>
      </c>
      <c r="AA531" s="6">
        <v>4.2000000000000003E-2</v>
      </c>
      <c r="AB531" s="6"/>
      <c r="AC531" s="6">
        <v>1.27</v>
      </c>
      <c r="AD531" s="6">
        <v>0.68700000000000006</v>
      </c>
      <c r="AE531" s="6">
        <v>0.312</v>
      </c>
      <c r="AF531" s="6"/>
      <c r="AG531" s="6">
        <v>0.999</v>
      </c>
      <c r="AH531" s="6">
        <v>0.14499999999999999</v>
      </c>
      <c r="AI531" s="6">
        <v>0.255</v>
      </c>
      <c r="AJ531" s="6">
        <v>0.183</v>
      </c>
      <c r="AK531" s="6"/>
      <c r="AL531" s="6">
        <v>8.5000000000000006E-2</v>
      </c>
      <c r="AM531" s="6"/>
      <c r="AN531" s="6">
        <v>4.2999999999999997E-2</v>
      </c>
      <c r="AO531" s="6">
        <v>1.1000000000000001</v>
      </c>
      <c r="AP531" s="6">
        <v>114</v>
      </c>
      <c r="AQ531" s="6">
        <v>0.15</v>
      </c>
      <c r="AR531" s="6">
        <v>0.155</v>
      </c>
      <c r="AS531" s="6">
        <v>6.2E-2</v>
      </c>
      <c r="AT531" s="6"/>
      <c r="AU531" s="6"/>
      <c r="AV531" s="6">
        <v>0.56999999999999995</v>
      </c>
      <c r="AW531" s="6"/>
      <c r="AX531" s="6">
        <v>15.6</v>
      </c>
      <c r="AY531" s="6">
        <v>2.5999999999999999E-2</v>
      </c>
      <c r="AZ531" s="6">
        <v>0.18099999999999999</v>
      </c>
      <c r="BA531" s="6">
        <v>4.0000000000000001E-3</v>
      </c>
      <c r="BB531" s="6">
        <f t="shared" si="76"/>
        <v>2577.7831065283858</v>
      </c>
      <c r="BC531" s="6"/>
      <c r="BD531" s="6">
        <v>9.1999999999999998E-2</v>
      </c>
      <c r="BE531" s="6">
        <v>3.0000000000000001E-3</v>
      </c>
      <c r="BF531" s="6">
        <v>546</v>
      </c>
      <c r="BG531" s="6"/>
      <c r="BH531" s="6">
        <v>5.1100000000000003</v>
      </c>
      <c r="BI531" s="6">
        <v>0.54800000000000004</v>
      </c>
      <c r="BJ531" s="6"/>
      <c r="BK531" s="6">
        <v>1.93</v>
      </c>
      <c r="BL531" s="6">
        <f t="shared" si="80"/>
        <v>2.185792349726776E-2</v>
      </c>
      <c r="BM531" s="6">
        <f t="shared" si="81"/>
        <v>1.5553813746142164</v>
      </c>
      <c r="BN531" s="6">
        <f t="shared" si="82"/>
        <v>0.20713073005093377</v>
      </c>
      <c r="BO531" s="6">
        <v>0.24024575959670219</v>
      </c>
      <c r="BP531" s="6">
        <v>0.28081914030819138</v>
      </c>
      <c r="BQ531" s="6">
        <v>1.2610608232510829</v>
      </c>
      <c r="BR531" s="6">
        <v>25.737704918032787</v>
      </c>
      <c r="BS531" s="6">
        <v>0.2349726775956284</v>
      </c>
    </row>
    <row r="532" spans="1:71" x14ac:dyDescent="0.3">
      <c r="A532" s="1" t="s">
        <v>897</v>
      </c>
      <c r="B532" s="200" t="s">
        <v>563</v>
      </c>
      <c r="C532" s="1" t="s">
        <v>877</v>
      </c>
      <c r="D532" s="195" t="s">
        <v>876</v>
      </c>
      <c r="E532" s="195">
        <v>51.6</v>
      </c>
      <c r="F532" s="6">
        <v>49.66</v>
      </c>
      <c r="G532" s="6">
        <v>6.61</v>
      </c>
      <c r="I532" s="6"/>
      <c r="J532" s="6">
        <v>7.25</v>
      </c>
      <c r="K532" s="6">
        <v>0.13</v>
      </c>
      <c r="L532" s="6">
        <v>14.63</v>
      </c>
      <c r="M532" s="6">
        <v>20.9</v>
      </c>
      <c r="N532" s="6">
        <v>0.23</v>
      </c>
      <c r="O532" s="6">
        <v>1E-3</v>
      </c>
      <c r="P532" s="6">
        <v>0.36</v>
      </c>
      <c r="Q532" s="6"/>
      <c r="R532" s="6"/>
      <c r="S532" s="6" t="e">
        <f>F532+P532+G532+#REF!+K532+L532+M532+N532+O532+Q532+R532</f>
        <v>#REF!</v>
      </c>
      <c r="T532" s="6">
        <f t="shared" si="75"/>
        <v>0.49555707450444292</v>
      </c>
      <c r="U532" s="6">
        <v>2.35</v>
      </c>
      <c r="V532" s="6"/>
      <c r="W532" s="6"/>
      <c r="X532" s="6">
        <v>0.78</v>
      </c>
      <c r="Y532" s="6"/>
      <c r="Z532" s="6">
        <v>1360</v>
      </c>
      <c r="AA532" s="6">
        <v>0.248</v>
      </c>
      <c r="AB532" s="6"/>
      <c r="AC532" s="6">
        <v>1.4</v>
      </c>
      <c r="AD532" s="6">
        <v>0.79</v>
      </c>
      <c r="AE532" s="6">
        <v>0.30499999999999999</v>
      </c>
      <c r="AF532" s="6"/>
      <c r="AG532" s="6">
        <v>1.07</v>
      </c>
      <c r="AH532" s="6">
        <v>0.17599999999999999</v>
      </c>
      <c r="AI532" s="6">
        <v>0.28199999999999997</v>
      </c>
      <c r="AJ532" s="6">
        <v>0.16</v>
      </c>
      <c r="AK532" s="6"/>
      <c r="AL532" s="6">
        <v>9.8000000000000004E-2</v>
      </c>
      <c r="AM532" s="6"/>
      <c r="AN532" s="6">
        <v>1.7000000000000001E-2</v>
      </c>
      <c r="AO532" s="6">
        <v>1.4</v>
      </c>
      <c r="AP532" s="6">
        <v>174</v>
      </c>
      <c r="AQ532" s="6">
        <v>8.1000000000000003E-2</v>
      </c>
      <c r="AR532" s="6">
        <v>0.185</v>
      </c>
      <c r="AS532" s="6">
        <v>0.16800000000000001</v>
      </c>
      <c r="AT532" s="6"/>
      <c r="AU532" s="6"/>
      <c r="AV532" s="6">
        <v>0.66300000000000003</v>
      </c>
      <c r="AW532" s="6"/>
      <c r="AX532" s="6">
        <v>20.7</v>
      </c>
      <c r="AY532" s="6">
        <v>1E-3</v>
      </c>
      <c r="AZ532" s="6">
        <v>0.193</v>
      </c>
      <c r="BA532" s="6">
        <v>8.0000000000000002E-3</v>
      </c>
      <c r="BB532" s="6">
        <f t="shared" si="76"/>
        <v>2158.1439961632996</v>
      </c>
      <c r="BC532" s="6"/>
      <c r="BD532" s="6">
        <v>0.108</v>
      </c>
      <c r="BE532" s="6">
        <v>5.0000000000000001E-3</v>
      </c>
      <c r="BF532" s="6">
        <v>417</v>
      </c>
      <c r="BG532" s="6"/>
      <c r="BH532" s="6">
        <v>7.16</v>
      </c>
      <c r="BI532" s="6">
        <v>0.64600000000000002</v>
      </c>
      <c r="BJ532" s="6"/>
      <c r="BK532" s="6">
        <v>2.74</v>
      </c>
      <c r="BL532" s="6">
        <f t="shared" si="80"/>
        <v>0.05</v>
      </c>
      <c r="BM532" s="6">
        <f t="shared" si="81"/>
        <v>1.4544850084152345</v>
      </c>
      <c r="BN532" s="6">
        <f t="shared" si="82"/>
        <v>0.15569503235537391</v>
      </c>
      <c r="BO532" s="6">
        <v>0.17818562487471323</v>
      </c>
      <c r="BP532" s="6">
        <v>0.3353973168214654</v>
      </c>
      <c r="BQ532" s="6">
        <v>1.1044671369722989</v>
      </c>
      <c r="BR532" s="6">
        <v>14.6875</v>
      </c>
      <c r="BS532" s="6">
        <v>0.10625000000000001</v>
      </c>
    </row>
    <row r="533" spans="1:71" x14ac:dyDescent="0.3">
      <c r="A533" s="1" t="s">
        <v>896</v>
      </c>
      <c r="B533" s="200" t="s">
        <v>886</v>
      </c>
      <c r="C533" s="1" t="s">
        <v>877</v>
      </c>
      <c r="D533" s="195" t="s">
        <v>876</v>
      </c>
      <c r="E533" s="195">
        <v>51.8</v>
      </c>
      <c r="F533" s="6">
        <v>50.97</v>
      </c>
      <c r="G533" s="6">
        <v>4.9400000000000004</v>
      </c>
      <c r="I533" s="6"/>
      <c r="J533" s="6">
        <v>6.84</v>
      </c>
      <c r="K533" s="6">
        <v>0.15</v>
      </c>
      <c r="L533" s="6">
        <v>15.1</v>
      </c>
      <c r="M533" s="6">
        <v>21.67</v>
      </c>
      <c r="N533" s="6">
        <v>0.04</v>
      </c>
      <c r="O533" s="6">
        <v>1E-3</v>
      </c>
      <c r="P533" s="6">
        <v>0.28000000000000003</v>
      </c>
      <c r="Q533" s="6"/>
      <c r="R533" s="6"/>
      <c r="S533" s="6" t="e">
        <f>F533+P533+G533+#REF!+K533+L533+M533+N533+O533+Q533+R533</f>
        <v>#REF!</v>
      </c>
      <c r="T533" s="6">
        <f t="shared" ref="T533:T549" si="83">J533/L533</f>
        <v>0.45298013245033114</v>
      </c>
      <c r="U533" s="6">
        <v>1.9</v>
      </c>
      <c r="V533" s="6"/>
      <c r="W533" s="6"/>
      <c r="X533" s="6">
        <v>0.255</v>
      </c>
      <c r="Y533" s="6"/>
      <c r="Z533" s="6"/>
      <c r="AA533" s="6">
        <v>0.52600000000000002</v>
      </c>
      <c r="AB533" s="6"/>
      <c r="AC533" s="6">
        <v>1.32</v>
      </c>
      <c r="AD533" s="6">
        <v>0.77500000000000002</v>
      </c>
      <c r="AE533" s="6">
        <v>0.22</v>
      </c>
      <c r="AF533" s="6"/>
      <c r="AG533" s="6">
        <v>0.89600000000000002</v>
      </c>
      <c r="AH533" s="6">
        <v>0.104</v>
      </c>
      <c r="AI533" s="6">
        <v>0.27900000000000003</v>
      </c>
      <c r="AJ533" s="6">
        <v>8.4000000000000005E-2</v>
      </c>
      <c r="AK533" s="6"/>
      <c r="AL533" s="6">
        <v>0.10100000000000001</v>
      </c>
      <c r="AM533" s="6"/>
      <c r="AN533" s="6">
        <v>8.0000000000000002E-3</v>
      </c>
      <c r="AO533" s="6">
        <v>0.67300000000000004</v>
      </c>
      <c r="AP533" s="6"/>
      <c r="AQ533" s="6">
        <v>5.8999999999999997E-2</v>
      </c>
      <c r="AR533" s="6">
        <v>8.5999999999999993E-2</v>
      </c>
      <c r="AS533" s="6">
        <v>0.185</v>
      </c>
      <c r="AT533" s="6"/>
      <c r="AU533" s="6"/>
      <c r="AV533" s="6">
        <v>0.44900000000000001</v>
      </c>
      <c r="AW533" s="6"/>
      <c r="AX533" s="6">
        <v>7.47</v>
      </c>
      <c r="AY533" s="6">
        <v>0.03</v>
      </c>
      <c r="AZ533" s="6">
        <v>0.17599999999999999</v>
      </c>
      <c r="BA533" s="6">
        <v>2E-3</v>
      </c>
      <c r="BB533" s="6">
        <f t="shared" ref="BB533:BB548" si="84">SUM((P533/1.6681)*10000)</f>
        <v>1678.5564414603443</v>
      </c>
      <c r="BC533" s="6"/>
      <c r="BD533" s="6">
        <v>0.109</v>
      </c>
      <c r="BE533" s="6">
        <v>1E-3</v>
      </c>
      <c r="BF533" s="6"/>
      <c r="BG533" s="6"/>
      <c r="BH533" s="6">
        <v>6.6</v>
      </c>
      <c r="BI533" s="6">
        <v>0.64800000000000002</v>
      </c>
      <c r="BJ533" s="6"/>
      <c r="BK533" s="6">
        <v>1.68</v>
      </c>
      <c r="BL533" s="6">
        <f t="shared" si="80"/>
        <v>2.3809523809523808E-2</v>
      </c>
      <c r="BM533" s="6">
        <f t="shared" si="81"/>
        <v>1.3671389510315686</v>
      </c>
      <c r="BN533" s="6">
        <f t="shared" si="82"/>
        <v>0.12069832602916876</v>
      </c>
      <c r="BO533" s="6">
        <v>9.3258726352251534E-2</v>
      </c>
      <c r="BP533" s="6">
        <v>0.10931069958847736</v>
      </c>
      <c r="BQ533" s="6">
        <v>1.0579060902126878</v>
      </c>
      <c r="BR533" s="6">
        <v>22.619047619047617</v>
      </c>
      <c r="BS533" s="6">
        <v>9.5238095238095233E-2</v>
      </c>
    </row>
    <row r="534" spans="1:71" x14ac:dyDescent="0.3">
      <c r="A534" s="1" t="s">
        <v>895</v>
      </c>
      <c r="B534" s="200" t="s">
        <v>878</v>
      </c>
      <c r="C534" s="1" t="s">
        <v>877</v>
      </c>
      <c r="D534" s="195" t="s">
        <v>876</v>
      </c>
      <c r="E534" s="195">
        <v>52.9</v>
      </c>
      <c r="F534" s="6">
        <v>52.52</v>
      </c>
      <c r="G534" s="6">
        <v>2.21</v>
      </c>
      <c r="I534" s="6"/>
      <c r="J534" s="6">
        <v>8.06</v>
      </c>
      <c r="K534" s="6">
        <v>0.17</v>
      </c>
      <c r="L534" s="6">
        <v>24.94</v>
      </c>
      <c r="M534" s="6">
        <v>11.41</v>
      </c>
      <c r="N534" s="6">
        <v>0.08</v>
      </c>
      <c r="O534" s="6">
        <v>1E-3</v>
      </c>
      <c r="P534" s="6">
        <v>0.1</v>
      </c>
      <c r="Q534" s="6"/>
      <c r="R534" s="6"/>
      <c r="S534" s="6" t="e">
        <f>F534+P534+G534+#REF!+K534+L534+M534+N534+O534+Q534+R534</f>
        <v>#REF!</v>
      </c>
      <c r="T534" s="6">
        <f t="shared" si="83"/>
        <v>0.3231756214915798</v>
      </c>
      <c r="U534" s="6">
        <v>10.199999999999999</v>
      </c>
      <c r="V534" s="6"/>
      <c r="W534" s="6"/>
      <c r="X534" s="6">
        <v>6.5000000000000002E-2</v>
      </c>
      <c r="Y534" s="6"/>
      <c r="Z534" s="6">
        <v>3150</v>
      </c>
      <c r="AA534" s="6">
        <v>0.41699999999999998</v>
      </c>
      <c r="AB534" s="6"/>
      <c r="AC534" s="6">
        <v>0.40100000000000002</v>
      </c>
      <c r="AD534" s="6">
        <v>0.26</v>
      </c>
      <c r="AE534" s="6">
        <v>6.0999999999999999E-2</v>
      </c>
      <c r="AF534" s="6"/>
      <c r="AG534" s="6">
        <v>0.247</v>
      </c>
      <c r="AH534" s="6">
        <v>1.6E-2</v>
      </c>
      <c r="AI534" s="6">
        <v>8.8999999999999996E-2</v>
      </c>
      <c r="AJ534" s="6">
        <v>2.9000000000000001E-2</v>
      </c>
      <c r="AK534" s="6"/>
      <c r="AL534" s="6">
        <v>3.7999999999999999E-2</v>
      </c>
      <c r="AM534" s="6"/>
      <c r="AN534" s="6">
        <v>2.5999999999999999E-2</v>
      </c>
      <c r="AO534" s="6">
        <v>0.16500000000000001</v>
      </c>
      <c r="AP534" s="6">
        <v>340</v>
      </c>
      <c r="AQ534" s="6">
        <v>0.182</v>
      </c>
      <c r="AR534" s="6">
        <v>2.1999999999999999E-2</v>
      </c>
      <c r="AS534" s="6">
        <v>0.27</v>
      </c>
      <c r="AT534" s="6"/>
      <c r="AU534" s="6"/>
      <c r="AV534" s="6">
        <v>0.11899999999999999</v>
      </c>
      <c r="AW534" s="6"/>
      <c r="AX534" s="6">
        <v>6.5</v>
      </c>
      <c r="AY534" s="6">
        <v>8.9999999999999993E-3</v>
      </c>
      <c r="AZ534" s="6">
        <v>5.1999999999999998E-2</v>
      </c>
      <c r="BA534" s="6">
        <v>5.0000000000000001E-3</v>
      </c>
      <c r="BB534" s="6">
        <f t="shared" si="84"/>
        <v>599.48444337869432</v>
      </c>
      <c r="BC534" s="6"/>
      <c r="BD534" s="6">
        <v>3.6999999999999998E-2</v>
      </c>
      <c r="BE534" s="6">
        <v>5.0000000000000001E-3</v>
      </c>
      <c r="BF534" s="6">
        <v>208</v>
      </c>
      <c r="BG534" s="6"/>
      <c r="BH534" s="6">
        <v>1.79</v>
      </c>
      <c r="BI534" s="6">
        <v>0.23499999999999999</v>
      </c>
      <c r="BJ534" s="6"/>
      <c r="BK534" s="6">
        <v>0.17599999999999999</v>
      </c>
      <c r="BL534" s="6">
        <f t="shared" si="80"/>
        <v>0.17241379310344826</v>
      </c>
      <c r="BM534" s="6">
        <f t="shared" si="81"/>
        <v>1.1452234756532915</v>
      </c>
      <c r="BN534" s="6">
        <f t="shared" si="82"/>
        <v>0.15722417999457849</v>
      </c>
      <c r="BO534" s="6">
        <v>8.8780039797948893E-2</v>
      </c>
      <c r="BP534" s="6">
        <v>7.6832151300236406E-2</v>
      </c>
      <c r="BQ534" s="6">
        <v>1.0851992614022739</v>
      </c>
      <c r="BR534" s="6">
        <v>351.72413793103442</v>
      </c>
      <c r="BS534" s="6">
        <v>0.89655172413793094</v>
      </c>
    </row>
    <row r="535" spans="1:71" x14ac:dyDescent="0.3">
      <c r="A535" s="1" t="s">
        <v>894</v>
      </c>
      <c r="B535" s="200" t="s">
        <v>878</v>
      </c>
      <c r="C535" s="1" t="s">
        <v>877</v>
      </c>
      <c r="D535" s="195" t="s">
        <v>876</v>
      </c>
      <c r="E535" s="195">
        <v>53.9</v>
      </c>
      <c r="F535" s="6">
        <v>53.02</v>
      </c>
      <c r="G535" s="6">
        <v>1.02</v>
      </c>
      <c r="I535" s="6"/>
      <c r="J535" s="6">
        <v>5.54</v>
      </c>
      <c r="K535" s="6">
        <v>0.12</v>
      </c>
      <c r="L535" s="6">
        <v>23.83</v>
      </c>
      <c r="M535" s="6">
        <v>15.85</v>
      </c>
      <c r="N535" s="6">
        <v>0.09</v>
      </c>
      <c r="O535" s="6">
        <v>1E-3</v>
      </c>
      <c r="P535" s="6">
        <v>0.05</v>
      </c>
      <c r="Q535" s="6"/>
      <c r="R535" s="6"/>
      <c r="S535" s="6" t="e">
        <f>F535+P535+G535+#REF!+K535+L535+M535+N535+O535+Q535+R535</f>
        <v>#REF!</v>
      </c>
      <c r="T535" s="6">
        <f t="shared" si="83"/>
        <v>0.23248006714225769</v>
      </c>
      <c r="U535" s="6">
        <v>1.07</v>
      </c>
      <c r="V535" s="6"/>
      <c r="W535" s="6"/>
      <c r="X535" s="6">
        <v>3.1E-2</v>
      </c>
      <c r="Y535" s="6"/>
      <c r="Z535" s="6">
        <v>3090</v>
      </c>
      <c r="AA535" s="6">
        <v>4.3999999999999997E-2</v>
      </c>
      <c r="AB535" s="6"/>
      <c r="AC535" s="6">
        <v>0.214</v>
      </c>
      <c r="AD535" s="6">
        <v>0.13700000000000001</v>
      </c>
      <c r="AE535" s="6">
        <v>3.1E-2</v>
      </c>
      <c r="AF535" s="6"/>
      <c r="AG535" s="6">
        <v>0.13</v>
      </c>
      <c r="AH535" s="6">
        <v>5.0000000000000001E-3</v>
      </c>
      <c r="AI535" s="6">
        <v>4.8000000000000001E-2</v>
      </c>
      <c r="AJ535" s="6">
        <v>4.0000000000000001E-3</v>
      </c>
      <c r="AK535" s="6"/>
      <c r="AL535" s="6">
        <v>1.9E-2</v>
      </c>
      <c r="AM535" s="6"/>
      <c r="AN535" s="6">
        <v>0.03</v>
      </c>
      <c r="AO535" s="6">
        <v>7.1999999999999995E-2</v>
      </c>
      <c r="AP535" s="6">
        <v>228</v>
      </c>
      <c r="AQ535" s="6">
        <v>0.13</v>
      </c>
      <c r="AR535" s="6">
        <v>0.01</v>
      </c>
      <c r="AS535" s="6">
        <v>5.0999999999999997E-2</v>
      </c>
      <c r="AT535" s="6"/>
      <c r="AU535" s="6"/>
      <c r="AV535" s="6">
        <v>5.8999999999999997E-2</v>
      </c>
      <c r="AW535" s="6"/>
      <c r="AX535" s="6">
        <v>2.92</v>
      </c>
      <c r="AY535" s="6">
        <v>1E-3</v>
      </c>
      <c r="AZ535" s="6">
        <v>2.5999999999999999E-2</v>
      </c>
      <c r="BA535" s="6">
        <v>6.0000000000000001E-3</v>
      </c>
      <c r="BB535" s="6">
        <f t="shared" si="84"/>
        <v>299.74222168934716</v>
      </c>
      <c r="BC535" s="6"/>
      <c r="BD535" s="6">
        <v>1.9E-2</v>
      </c>
      <c r="BE535" s="6">
        <v>3.0000000000000001E-3</v>
      </c>
      <c r="BF535" s="6">
        <v>141</v>
      </c>
      <c r="BG535" s="6"/>
      <c r="BH535" s="6">
        <v>0.92100000000000004</v>
      </c>
      <c r="BI535" s="6">
        <v>0.11899999999999999</v>
      </c>
      <c r="BJ535" s="6"/>
      <c r="BK535" s="6">
        <v>5.7000000000000002E-2</v>
      </c>
      <c r="BL535" s="6">
        <f t="shared" si="80"/>
        <v>1.5</v>
      </c>
      <c r="BM535" s="6">
        <f t="shared" si="81"/>
        <v>1.2069257233094581</v>
      </c>
      <c r="BN535" s="6">
        <f t="shared" si="82"/>
        <v>4.3739748496446143E-2</v>
      </c>
      <c r="BO535" s="6">
        <v>2.4182334804425373E-2</v>
      </c>
      <c r="BP535" s="6">
        <v>7.2362278244631192E-2</v>
      </c>
      <c r="BQ535" s="6">
        <v>1.0796068306852045</v>
      </c>
      <c r="BR535" s="6">
        <v>267.5</v>
      </c>
      <c r="BS535" s="6">
        <v>7.5</v>
      </c>
    </row>
    <row r="536" spans="1:71" x14ac:dyDescent="0.3">
      <c r="A536" s="1" t="s">
        <v>893</v>
      </c>
      <c r="B536" s="200" t="s">
        <v>878</v>
      </c>
      <c r="C536" s="1" t="s">
        <v>877</v>
      </c>
      <c r="D536" s="195" t="s">
        <v>876</v>
      </c>
      <c r="E536" s="195">
        <v>53.9</v>
      </c>
      <c r="F536" s="6">
        <v>47.01</v>
      </c>
      <c r="G536" s="6">
        <v>0.49</v>
      </c>
      <c r="I536" s="6"/>
      <c r="J536" s="6">
        <v>6.15</v>
      </c>
      <c r="K536" s="6">
        <v>0.06</v>
      </c>
      <c r="L536" s="6">
        <v>34.18</v>
      </c>
      <c r="M536" s="6">
        <v>10.94</v>
      </c>
      <c r="N536" s="6">
        <v>0.5</v>
      </c>
      <c r="O536" s="6">
        <v>1E-3</v>
      </c>
      <c r="P536" s="6">
        <v>0.06</v>
      </c>
      <c r="Q536" s="6"/>
      <c r="R536" s="6"/>
      <c r="S536" s="6" t="e">
        <f>F536+P536+G536+#REF!+K536+L536+M536+N536+O536+Q536+R536</f>
        <v>#REF!</v>
      </c>
      <c r="T536" s="6">
        <f t="shared" si="83"/>
        <v>0.17992978349912231</v>
      </c>
      <c r="U536" s="6">
        <v>0.70599999999999996</v>
      </c>
      <c r="V536" s="6"/>
      <c r="W536" s="6"/>
      <c r="X536" s="6">
        <v>5.7000000000000002E-2</v>
      </c>
      <c r="Y536" s="6"/>
      <c r="Z536" s="6">
        <v>3280</v>
      </c>
      <c r="AA536" s="6">
        <v>1.4999999999999999E-2</v>
      </c>
      <c r="AB536" s="6"/>
      <c r="AC536" s="6">
        <v>0.109</v>
      </c>
      <c r="AD536" s="6">
        <v>6.6000000000000003E-2</v>
      </c>
      <c r="AE536" s="6">
        <v>1.7000000000000001E-2</v>
      </c>
      <c r="AF536" s="6"/>
      <c r="AG536" s="6">
        <v>7.0999999999999994E-2</v>
      </c>
      <c r="AH536" s="6">
        <v>6.0000000000000001E-3</v>
      </c>
      <c r="AI536" s="6">
        <v>2.4E-2</v>
      </c>
      <c r="AJ536" s="6">
        <v>0.03</v>
      </c>
      <c r="AK536" s="6"/>
      <c r="AL536" s="6">
        <v>1.0999999999999999E-2</v>
      </c>
      <c r="AM536" s="6"/>
      <c r="AN536" s="6">
        <v>2.4E-2</v>
      </c>
      <c r="AO536" s="6">
        <v>6.8000000000000005E-2</v>
      </c>
      <c r="AP536" s="6">
        <v>997</v>
      </c>
      <c r="AQ536" s="6">
        <v>8.5000000000000006E-2</v>
      </c>
      <c r="AR536" s="6">
        <v>1.0999999999999999E-2</v>
      </c>
      <c r="AS536" s="6">
        <v>6.3E-2</v>
      </c>
      <c r="AT536" s="6"/>
      <c r="AU536" s="6"/>
      <c r="AV536" s="6">
        <v>0.04</v>
      </c>
      <c r="AW536" s="6"/>
      <c r="AX536" s="6">
        <v>6.27</v>
      </c>
      <c r="AY536" s="6">
        <v>1E-3</v>
      </c>
      <c r="AZ536" s="6">
        <v>1.4E-2</v>
      </c>
      <c r="BA536" s="6">
        <v>0.01</v>
      </c>
      <c r="BB536" s="6">
        <f t="shared" si="84"/>
        <v>359.69066602721659</v>
      </c>
      <c r="BC536" s="6"/>
      <c r="BD536" s="6">
        <v>0.01</v>
      </c>
      <c r="BE536" s="6">
        <v>5.0000000000000001E-3</v>
      </c>
      <c r="BF536" s="6">
        <v>58</v>
      </c>
      <c r="BG536" s="6"/>
      <c r="BH536" s="6">
        <v>0.48699999999999999</v>
      </c>
      <c r="BI536" s="6">
        <v>6.8000000000000005E-2</v>
      </c>
      <c r="BJ536" s="6"/>
      <c r="BK536" s="6">
        <v>9.5000000000000001E-2</v>
      </c>
      <c r="BL536" s="6">
        <f t="shared" si="80"/>
        <v>0.33333333333333337</v>
      </c>
      <c r="BM536" s="6">
        <f t="shared" si="81"/>
        <v>1.0757994472956967</v>
      </c>
      <c r="BN536" s="6">
        <f t="shared" si="82"/>
        <v>0.48387096774193544</v>
      </c>
      <c r="BO536" s="6">
        <v>0.31739314430808291</v>
      </c>
      <c r="BP536" s="6">
        <v>0.23284313725490197</v>
      </c>
      <c r="BQ536" s="6">
        <v>0.97295188358013285</v>
      </c>
      <c r="BR536" s="6">
        <v>23.533333333333331</v>
      </c>
      <c r="BS536" s="6">
        <v>0.8</v>
      </c>
    </row>
    <row r="537" spans="1:71" x14ac:dyDescent="0.3">
      <c r="A537" s="1" t="s">
        <v>892</v>
      </c>
      <c r="B537" s="200" t="s">
        <v>878</v>
      </c>
      <c r="C537" s="1" t="s">
        <v>877</v>
      </c>
      <c r="D537" s="195" t="s">
        <v>876</v>
      </c>
      <c r="E537" s="195">
        <v>53.9</v>
      </c>
      <c r="F537" s="6">
        <v>41.25</v>
      </c>
      <c r="G537" s="6">
        <v>0.13</v>
      </c>
      <c r="I537" s="6"/>
      <c r="J537" s="6">
        <v>9.8800000000000008</v>
      </c>
      <c r="K537" s="6">
        <v>0.15</v>
      </c>
      <c r="L537" s="6">
        <v>47.6</v>
      </c>
      <c r="M537" s="6">
        <v>0.26</v>
      </c>
      <c r="N537" s="6">
        <v>0.11</v>
      </c>
      <c r="O537" s="6">
        <v>1E-3</v>
      </c>
      <c r="P537" s="6">
        <v>7.0000000000000007E-2</v>
      </c>
      <c r="Q537" s="6"/>
      <c r="R537" s="6"/>
      <c r="S537" s="6" t="e">
        <f>F537+P537+G537+#REF!+K537+L537+M537+N537+O537+Q537+R537</f>
        <v>#REF!</v>
      </c>
      <c r="T537" s="6">
        <f t="shared" si="83"/>
        <v>0.20756302521008405</v>
      </c>
      <c r="U537" s="6">
        <v>0.127</v>
      </c>
      <c r="V537" s="6"/>
      <c r="W537" s="6"/>
      <c r="X537" s="6">
        <v>7.0000000000000001E-3</v>
      </c>
      <c r="Y537" s="6"/>
      <c r="Z537" s="6">
        <v>2360</v>
      </c>
      <c r="AA537" s="6">
        <v>4.0000000000000001E-3</v>
      </c>
      <c r="AB537" s="6"/>
      <c r="AC537" s="6">
        <v>1.0999999999999999E-2</v>
      </c>
      <c r="AD537" s="6">
        <v>0.01</v>
      </c>
      <c r="AE537" s="6">
        <v>2E-3</v>
      </c>
      <c r="AF537" s="6"/>
      <c r="AG537" s="6">
        <v>8.9999999999999993E-3</v>
      </c>
      <c r="AH537" s="6">
        <v>5.0000000000000001E-3</v>
      </c>
      <c r="AI537" s="6">
        <v>3.0000000000000001E-3</v>
      </c>
      <c r="AJ537" s="6">
        <v>1E-3</v>
      </c>
      <c r="AK537" s="6"/>
      <c r="AL537" s="6">
        <v>3.0000000000000001E-3</v>
      </c>
      <c r="AM537" s="6"/>
      <c r="AN537" s="6">
        <v>2.7E-2</v>
      </c>
      <c r="AO537" s="6">
        <v>8.0000000000000002E-3</v>
      </c>
      <c r="AP537" s="6">
        <v>1410</v>
      </c>
      <c r="AQ537" s="6">
        <v>7.5999999999999998E-2</v>
      </c>
      <c r="AR537" s="6">
        <v>1E-3</v>
      </c>
      <c r="AS537" s="6">
        <v>2.5999999999999999E-2</v>
      </c>
      <c r="AT537" s="6"/>
      <c r="AU537" s="6"/>
      <c r="AV537" s="6">
        <v>8.9999999999999993E-3</v>
      </c>
      <c r="AW537" s="6"/>
      <c r="AX537" s="6">
        <v>0.753</v>
      </c>
      <c r="AY537" s="6">
        <v>2E-3</v>
      </c>
      <c r="AZ537" s="6">
        <v>1E-3</v>
      </c>
      <c r="BA537" s="6">
        <v>3.0000000000000001E-3</v>
      </c>
      <c r="BB537" s="6">
        <f t="shared" si="84"/>
        <v>419.63911036508608</v>
      </c>
      <c r="BC537" s="6"/>
      <c r="BD537" s="6">
        <v>2E-3</v>
      </c>
      <c r="BE537" s="6">
        <v>2E-3</v>
      </c>
      <c r="BF537" s="6">
        <v>25</v>
      </c>
      <c r="BG537" s="6"/>
      <c r="BH537" s="6">
        <v>3.6999999999999998E-2</v>
      </c>
      <c r="BI537" s="6">
        <v>1.2E-2</v>
      </c>
      <c r="BJ537" s="6"/>
      <c r="BK537" s="6">
        <v>2.1000000000000001E-2</v>
      </c>
      <c r="BL537" s="6">
        <f t="shared" si="80"/>
        <v>3</v>
      </c>
      <c r="BM537" s="6">
        <f t="shared" si="81"/>
        <v>0.61521252796420578</v>
      </c>
      <c r="BN537" s="6">
        <f t="shared" si="82"/>
        <v>7.1684587813620068E-2</v>
      </c>
      <c r="BO537" s="6">
        <v>5.9952038369304558E-2</v>
      </c>
      <c r="BP537" s="6">
        <v>0.16203703703703703</v>
      </c>
      <c r="BQ537" s="6">
        <v>0.67778054397736864</v>
      </c>
      <c r="BR537" s="6">
        <v>127</v>
      </c>
      <c r="BS537" s="6">
        <v>27</v>
      </c>
    </row>
    <row r="538" spans="1:71" x14ac:dyDescent="0.3">
      <c r="A538" s="1" t="s">
        <v>891</v>
      </c>
      <c r="B538" s="200" t="s">
        <v>878</v>
      </c>
      <c r="C538" s="1" t="s">
        <v>877</v>
      </c>
      <c r="D538" s="195" t="s">
        <v>876</v>
      </c>
      <c r="E538" s="195">
        <v>53.9</v>
      </c>
      <c r="F538" s="6">
        <v>53.41</v>
      </c>
      <c r="G538" s="6">
        <v>1.19</v>
      </c>
      <c r="I538" s="6"/>
      <c r="J538" s="6">
        <v>5.56</v>
      </c>
      <c r="K538" s="6">
        <v>0.13</v>
      </c>
      <c r="L538" s="6">
        <v>22.69</v>
      </c>
      <c r="M538" s="6">
        <v>16.510000000000002</v>
      </c>
      <c r="N538" s="6">
        <v>0.08</v>
      </c>
      <c r="O538" s="6">
        <v>1E-3</v>
      </c>
      <c r="P538" s="6">
        <v>0.03</v>
      </c>
      <c r="Q538" s="6"/>
      <c r="R538" s="6"/>
      <c r="S538" s="6" t="e">
        <f>F538+P538+G538+#REF!+K538+L538+M538+N538+O538+Q538+R538</f>
        <v>#REF!</v>
      </c>
      <c r="T538" s="6">
        <f t="shared" si="83"/>
        <v>0.24504186866460992</v>
      </c>
      <c r="U538" s="6">
        <v>0.85</v>
      </c>
      <c r="V538" s="6"/>
      <c r="W538" s="6"/>
      <c r="X538" s="6">
        <v>5.2999999999999999E-2</v>
      </c>
      <c r="Y538" s="6"/>
      <c r="Z538" s="6">
        <v>2540</v>
      </c>
      <c r="AA538" s="6">
        <v>8.9999999999999993E-3</v>
      </c>
      <c r="AB538" s="6"/>
      <c r="AC538" s="6">
        <v>0.28799999999999998</v>
      </c>
      <c r="AD538" s="6">
        <v>0.184</v>
      </c>
      <c r="AE538" s="6">
        <v>4.4999999999999998E-2</v>
      </c>
      <c r="AF538" s="6"/>
      <c r="AG538" s="6">
        <v>0.188</v>
      </c>
      <c r="AH538" s="6">
        <v>0.01</v>
      </c>
      <c r="AI538" s="6">
        <v>6.4000000000000001E-2</v>
      </c>
      <c r="AJ538" s="6">
        <v>3.1E-2</v>
      </c>
      <c r="AK538" s="6"/>
      <c r="AL538" s="6">
        <v>2.5999999999999999E-2</v>
      </c>
      <c r="AM538" s="6"/>
      <c r="AN538" s="6">
        <v>2.5999999999999999E-2</v>
      </c>
      <c r="AO538" s="6">
        <v>0.13</v>
      </c>
      <c r="AP538" s="6">
        <v>201</v>
      </c>
      <c r="AQ538" s="6">
        <v>9.4E-2</v>
      </c>
      <c r="AR538" s="6">
        <v>1.7000000000000001E-2</v>
      </c>
      <c r="AS538" s="6">
        <v>2.7E-2</v>
      </c>
      <c r="AT538" s="6"/>
      <c r="AU538" s="6"/>
      <c r="AV538" s="6">
        <v>9.0999999999999998E-2</v>
      </c>
      <c r="AW538" s="6"/>
      <c r="AX538" s="6">
        <v>9.7799999999999994</v>
      </c>
      <c r="AY538" s="6"/>
      <c r="AZ538" s="6">
        <v>3.7999999999999999E-2</v>
      </c>
      <c r="BA538" s="6">
        <v>4.0000000000000001E-3</v>
      </c>
      <c r="BB538" s="6">
        <f t="shared" si="84"/>
        <v>179.8453330136083</v>
      </c>
      <c r="BC538" s="6"/>
      <c r="BD538" s="6">
        <v>2.5999999999999999E-2</v>
      </c>
      <c r="BE538" s="6">
        <v>2E-3</v>
      </c>
      <c r="BF538" s="6">
        <v>156</v>
      </c>
      <c r="BG538" s="6"/>
      <c r="BH538" s="6">
        <v>1.28</v>
      </c>
      <c r="BI538" s="6">
        <v>0.157</v>
      </c>
      <c r="BJ538" s="6"/>
      <c r="BK538" s="6">
        <v>8.5000000000000006E-2</v>
      </c>
      <c r="BL538" s="6">
        <f t="shared" si="80"/>
        <v>0.12903225806451613</v>
      </c>
      <c r="BM538" s="6">
        <f t="shared" si="81"/>
        <v>1.2311375197708716</v>
      </c>
      <c r="BN538" s="6">
        <f t="shared" si="82"/>
        <v>0.21978021978021978</v>
      </c>
      <c r="BO538" s="6">
        <v>0.14205196352472163</v>
      </c>
      <c r="BP538" s="6">
        <v>9.3772116065109684E-2</v>
      </c>
      <c r="BQ538" s="6">
        <v>1.0493358361001492</v>
      </c>
      <c r="BR538" s="6">
        <v>27.419354838709676</v>
      </c>
      <c r="BS538" s="6">
        <v>0.83870967741935476</v>
      </c>
    </row>
    <row r="539" spans="1:71" x14ac:dyDescent="0.3">
      <c r="A539" s="1" t="s">
        <v>890</v>
      </c>
      <c r="B539" s="200" t="s">
        <v>878</v>
      </c>
      <c r="C539" s="1" t="s">
        <v>877</v>
      </c>
      <c r="D539" s="195" t="s">
        <v>876</v>
      </c>
      <c r="E539" s="195">
        <v>54.2</v>
      </c>
      <c r="F539" s="6">
        <v>52.93</v>
      </c>
      <c r="G539" s="6">
        <v>2.0099999999999998</v>
      </c>
      <c r="I539" s="6"/>
      <c r="J539" s="6">
        <v>5.47</v>
      </c>
      <c r="K539" s="6">
        <v>0.15</v>
      </c>
      <c r="L539" s="6">
        <v>20.48</v>
      </c>
      <c r="M539" s="6">
        <v>18.87</v>
      </c>
      <c r="N539" s="6">
        <v>0</v>
      </c>
      <c r="O539" s="6">
        <v>1E-3</v>
      </c>
      <c r="P539" s="6">
        <v>0.09</v>
      </c>
      <c r="Q539" s="6"/>
      <c r="R539" s="6"/>
      <c r="S539" s="6" t="e">
        <f>F539+P539+G539+#REF!+K539+L539+M539+N539+O539+Q539+R539</f>
        <v>#REF!</v>
      </c>
      <c r="T539" s="6">
        <f t="shared" si="83"/>
        <v>0.26708984375</v>
      </c>
      <c r="U539" s="6">
        <v>3.84</v>
      </c>
      <c r="V539" s="6"/>
      <c r="W539" s="6"/>
      <c r="X539" s="6">
        <v>0.20599999999999999</v>
      </c>
      <c r="Y539" s="6"/>
      <c r="Z539" s="6"/>
      <c r="AA539" s="6">
        <v>0.122</v>
      </c>
      <c r="AB539" s="6"/>
      <c r="AC539" s="6">
        <v>0.55500000000000005</v>
      </c>
      <c r="AD539" s="6">
        <v>0.34100000000000003</v>
      </c>
      <c r="AE539" s="6">
        <v>0.10299999999999999</v>
      </c>
      <c r="AF539" s="6"/>
      <c r="AG539" s="6">
        <v>0.41299999999999998</v>
      </c>
      <c r="AH539" s="6">
        <v>3.4000000000000002E-2</v>
      </c>
      <c r="AI539" s="6">
        <v>0.11799999999999999</v>
      </c>
      <c r="AJ539" s="6">
        <v>6.5000000000000002E-2</v>
      </c>
      <c r="AK539" s="6"/>
      <c r="AL539" s="6">
        <v>4.4999999999999998E-2</v>
      </c>
      <c r="AM539" s="6"/>
      <c r="AN539" s="6">
        <v>0.02</v>
      </c>
      <c r="AO539" s="6">
        <v>0.41099999999999998</v>
      </c>
      <c r="AP539" s="6"/>
      <c r="AQ539" s="6">
        <v>0.218</v>
      </c>
      <c r="AR539" s="6">
        <v>5.8999999999999997E-2</v>
      </c>
      <c r="AS539" s="6">
        <v>5.8999999999999997E-2</v>
      </c>
      <c r="AT539" s="6"/>
      <c r="AU539" s="6"/>
      <c r="AV539" s="6">
        <v>0.222</v>
      </c>
      <c r="AW539" s="6"/>
      <c r="AX539" s="6">
        <v>10.7</v>
      </c>
      <c r="AY539" s="6">
        <v>2.5999999999999999E-2</v>
      </c>
      <c r="AZ539" s="6">
        <v>7.4999999999999997E-2</v>
      </c>
      <c r="BA539" s="6">
        <v>7.0000000000000001E-3</v>
      </c>
      <c r="BB539" s="6">
        <f t="shared" si="84"/>
        <v>539.53599904082489</v>
      </c>
      <c r="BC539" s="6"/>
      <c r="BD539" s="6">
        <v>4.8000000000000001E-2</v>
      </c>
      <c r="BE539" s="6">
        <v>2E-3</v>
      </c>
      <c r="BF539" s="6"/>
      <c r="BG539" s="6"/>
      <c r="BH539" s="6">
        <v>2.6</v>
      </c>
      <c r="BI539" s="6">
        <v>0.28599999999999998</v>
      </c>
      <c r="BJ539" s="6"/>
      <c r="BK539" s="6">
        <v>0.52700000000000002</v>
      </c>
      <c r="BL539" s="6">
        <f t="shared" si="80"/>
        <v>0.10769230769230768</v>
      </c>
      <c r="BM539" s="6">
        <f t="shared" si="81"/>
        <v>1.3023888862815038</v>
      </c>
      <c r="BN539" s="6">
        <f t="shared" si="82"/>
        <v>0.18889857599535018</v>
      </c>
      <c r="BO539" s="6">
        <v>0.16350555918901244</v>
      </c>
      <c r="BP539" s="6">
        <v>0.20007770007770009</v>
      </c>
      <c r="BQ539" s="6">
        <v>1.0374981320652465</v>
      </c>
      <c r="BR539" s="6">
        <v>59.076923076923073</v>
      </c>
      <c r="BS539" s="6">
        <v>0.30769230769230771</v>
      </c>
    </row>
    <row r="540" spans="1:71" x14ac:dyDescent="0.3">
      <c r="A540" s="1" t="s">
        <v>889</v>
      </c>
      <c r="B540" s="200" t="s">
        <v>878</v>
      </c>
      <c r="C540" s="1" t="s">
        <v>877</v>
      </c>
      <c r="D540" s="195" t="s">
        <v>876</v>
      </c>
      <c r="E540" s="195">
        <v>54.4</v>
      </c>
      <c r="F540" s="6">
        <v>43.18</v>
      </c>
      <c r="G540" s="6">
        <v>0.43</v>
      </c>
      <c r="I540" s="6"/>
      <c r="J540" s="6">
        <v>10.02</v>
      </c>
      <c r="K540" s="6">
        <v>0.14000000000000001</v>
      </c>
      <c r="L540" s="6">
        <v>44.5</v>
      </c>
      <c r="M540" s="6">
        <v>1.01</v>
      </c>
      <c r="N540" s="6">
        <v>0.08</v>
      </c>
      <c r="O540" s="6">
        <v>1E-3</v>
      </c>
      <c r="P540" s="6">
        <v>0.01</v>
      </c>
      <c r="Q540" s="6"/>
      <c r="R540" s="6"/>
      <c r="S540" s="6" t="e">
        <f>F540+P540+G540+#REF!+K540+L540+M540+N540+O540+Q540+R540</f>
        <v>#REF!</v>
      </c>
      <c r="T540" s="6">
        <f t="shared" si="83"/>
        <v>0.22516853932584269</v>
      </c>
      <c r="U540" s="6"/>
      <c r="V540" s="6"/>
      <c r="W540" s="6"/>
      <c r="X540" s="6"/>
      <c r="Y540" s="6"/>
      <c r="Z540" s="6">
        <v>2780</v>
      </c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O540" s="6"/>
      <c r="AP540" s="6">
        <v>1320</v>
      </c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>
        <f t="shared" si="84"/>
        <v>59.948444337869439</v>
      </c>
      <c r="BC540" s="6"/>
      <c r="BD540" s="6"/>
      <c r="BE540" s="6"/>
      <c r="BF540" s="6">
        <v>22</v>
      </c>
      <c r="BG540" s="6"/>
      <c r="BH540" s="6"/>
      <c r="BI540" s="6"/>
      <c r="BJ540" s="6"/>
      <c r="BK540" s="6"/>
    </row>
    <row r="541" spans="1:71" x14ac:dyDescent="0.3">
      <c r="A541" s="1" t="s">
        <v>888</v>
      </c>
      <c r="B541" s="200" t="s">
        <v>878</v>
      </c>
      <c r="C541" s="1" t="s">
        <v>877</v>
      </c>
      <c r="D541" s="195" t="s">
        <v>876</v>
      </c>
      <c r="E541" s="195">
        <v>54.4</v>
      </c>
      <c r="F541" s="6">
        <v>52.38</v>
      </c>
      <c r="G541" s="6">
        <v>3.35</v>
      </c>
      <c r="I541" s="6"/>
      <c r="J541" s="6">
        <v>7.18</v>
      </c>
      <c r="K541" s="6">
        <v>0.14000000000000001</v>
      </c>
      <c r="L541" s="6">
        <v>21.34</v>
      </c>
      <c r="M541" s="6">
        <v>14.8</v>
      </c>
      <c r="N541" s="6">
        <v>0.16</v>
      </c>
      <c r="O541" s="6">
        <v>1E-3</v>
      </c>
      <c r="P541" s="6">
        <v>0.14000000000000001</v>
      </c>
      <c r="Q541" s="6"/>
      <c r="R541" s="6"/>
      <c r="S541" s="6" t="e">
        <f>F541+P541+G541+#REF!+K541+L541+M541+N541+O541+Q541+R541</f>
        <v>#REF!</v>
      </c>
      <c r="T541" s="6">
        <f t="shared" si="83"/>
        <v>0.33645735707591379</v>
      </c>
      <c r="U541" s="6">
        <v>2.68</v>
      </c>
      <c r="V541" s="6"/>
      <c r="W541" s="6"/>
      <c r="X541" s="6">
        <v>0.26500000000000001</v>
      </c>
      <c r="Y541" s="6"/>
      <c r="Z541" s="6">
        <v>3330</v>
      </c>
      <c r="AA541" s="6">
        <v>0.182</v>
      </c>
      <c r="AB541" s="6"/>
      <c r="AC541" s="6">
        <v>0.63700000000000001</v>
      </c>
      <c r="AD541" s="6">
        <v>0.38500000000000001</v>
      </c>
      <c r="AE541" s="6">
        <v>0.129</v>
      </c>
      <c r="AF541" s="6"/>
      <c r="AG541" s="6">
        <v>0.44700000000000001</v>
      </c>
      <c r="AH541" s="6">
        <v>5.5E-2</v>
      </c>
      <c r="AI541" s="6">
        <v>0.13900000000000001</v>
      </c>
      <c r="AJ541" s="6">
        <v>0.09</v>
      </c>
      <c r="AK541" s="6"/>
      <c r="AL541" s="6">
        <v>5.7000000000000002E-2</v>
      </c>
      <c r="AM541" s="6"/>
      <c r="AN541" s="6">
        <v>2.9000000000000001E-2</v>
      </c>
      <c r="AO541" s="6">
        <v>0.51</v>
      </c>
      <c r="AP541" s="6">
        <v>240</v>
      </c>
      <c r="AQ541" s="6">
        <v>0.121</v>
      </c>
      <c r="AR541" s="6">
        <v>7.1999999999999995E-2</v>
      </c>
      <c r="AS541" s="6">
        <v>7.6999999999999999E-2</v>
      </c>
      <c r="AT541" s="6"/>
      <c r="AU541" s="6"/>
      <c r="AV541" s="6">
        <v>0.26400000000000001</v>
      </c>
      <c r="AW541" s="6"/>
      <c r="AX541" s="6">
        <v>11.7</v>
      </c>
      <c r="AY541" s="6">
        <v>1E-3</v>
      </c>
      <c r="AZ541" s="6">
        <v>8.5000000000000006E-2</v>
      </c>
      <c r="BA541" s="6">
        <v>2E-3</v>
      </c>
      <c r="BB541" s="6">
        <f t="shared" si="84"/>
        <v>839.27822073017217</v>
      </c>
      <c r="BC541" s="6"/>
      <c r="BD541" s="6">
        <v>5.6000000000000001E-2</v>
      </c>
      <c r="BE541" s="6">
        <v>2E-3</v>
      </c>
      <c r="BF541" s="6">
        <v>222</v>
      </c>
      <c r="BG541" s="6"/>
      <c r="BH541" s="6">
        <v>2.8</v>
      </c>
      <c r="BI541" s="6">
        <v>0.35699999999999998</v>
      </c>
      <c r="BJ541" s="6"/>
      <c r="BK541" s="6">
        <v>0.78200000000000003</v>
      </c>
      <c r="BL541" s="6">
        <f t="shared" ref="BL541:BL546" si="85">BA541/AJ541</f>
        <v>2.2222222222222223E-2</v>
      </c>
      <c r="BM541" s="6">
        <f t="shared" ref="BM541:BM546" si="86">AC541/BI541/1.49</f>
        <v>1.1975259902618767</v>
      </c>
      <c r="BN541" s="6">
        <f t="shared" ref="BN541:BN546" si="87">AJ541/AV541/1.55</f>
        <v>0.21994134897360701</v>
      </c>
      <c r="BO541" s="6">
        <v>0.18136751103319027</v>
      </c>
      <c r="BP541" s="6">
        <v>0.20619358854652972</v>
      </c>
      <c r="BQ541" s="6">
        <v>1.1453430823569888</v>
      </c>
      <c r="BR541" s="6">
        <v>29.777777777777782</v>
      </c>
      <c r="BS541" s="6">
        <v>0.32222222222222224</v>
      </c>
    </row>
    <row r="542" spans="1:71" x14ac:dyDescent="0.3">
      <c r="A542" s="1" t="s">
        <v>887</v>
      </c>
      <c r="B542" s="200" t="s">
        <v>886</v>
      </c>
      <c r="C542" s="1" t="s">
        <v>877</v>
      </c>
      <c r="D542" s="195" t="s">
        <v>876</v>
      </c>
      <c r="E542" s="195">
        <v>54.5</v>
      </c>
      <c r="F542" s="6">
        <v>53.65</v>
      </c>
      <c r="G542" s="6">
        <v>1.47</v>
      </c>
      <c r="I542" s="6"/>
      <c r="J542" s="6">
        <v>4.6100000000000003</v>
      </c>
      <c r="K542" s="6">
        <v>7.0000000000000007E-2</v>
      </c>
      <c r="L542" s="6">
        <v>19.04</v>
      </c>
      <c r="M542" s="6">
        <v>20.32</v>
      </c>
      <c r="N542" s="6">
        <v>0.11</v>
      </c>
      <c r="O542" s="6">
        <v>1E-3</v>
      </c>
      <c r="P542" s="6">
        <v>7.0000000000000007E-2</v>
      </c>
      <c r="Q542" s="6"/>
      <c r="R542" s="6"/>
      <c r="S542" s="6" t="e">
        <f>F542+P542+G542+#REF!+K542+L542+M542+N542+O542+Q542+R542</f>
        <v>#REF!</v>
      </c>
      <c r="T542" s="6">
        <f t="shared" si="83"/>
        <v>0.24212184873949583</v>
      </c>
      <c r="U542" s="6">
        <v>1.01</v>
      </c>
      <c r="V542" s="6"/>
      <c r="W542" s="6"/>
      <c r="X542" s="6">
        <v>0.217</v>
      </c>
      <c r="Y542" s="6"/>
      <c r="Z542" s="6">
        <v>4220</v>
      </c>
      <c r="AA542" s="6">
        <v>7.2999999999999995E-2</v>
      </c>
      <c r="AB542" s="6"/>
      <c r="AC542" s="6">
        <v>0.40699999999999997</v>
      </c>
      <c r="AD542" s="6">
        <v>0.251</v>
      </c>
      <c r="AE542" s="6">
        <v>7.3999999999999996E-2</v>
      </c>
      <c r="AF542" s="6"/>
      <c r="AG542" s="6">
        <v>0.28999999999999998</v>
      </c>
      <c r="AH542" s="6">
        <v>2.1000000000000001E-2</v>
      </c>
      <c r="AI542" s="6">
        <v>8.7999999999999995E-2</v>
      </c>
      <c r="AJ542" s="6">
        <v>6.3E-2</v>
      </c>
      <c r="AK542" s="6"/>
      <c r="AL542" s="6">
        <v>3.4000000000000002E-2</v>
      </c>
      <c r="AM542" s="6"/>
      <c r="AN542" s="6">
        <v>2.8000000000000001E-2</v>
      </c>
      <c r="AO542" s="6">
        <v>0.33300000000000002</v>
      </c>
      <c r="AP542" s="6">
        <v>203</v>
      </c>
      <c r="AQ542" s="6">
        <v>7.1999999999999995E-2</v>
      </c>
      <c r="AR542" s="6">
        <v>5.0999999999999997E-2</v>
      </c>
      <c r="AS542" s="6">
        <v>4.1000000000000002E-2</v>
      </c>
      <c r="AT542" s="6"/>
      <c r="AU542" s="6"/>
      <c r="AV542" s="6">
        <v>0.16300000000000001</v>
      </c>
      <c r="AW542" s="6"/>
      <c r="AX542" s="6">
        <v>13</v>
      </c>
      <c r="AY542" s="6">
        <v>1E-3</v>
      </c>
      <c r="AZ542" s="6">
        <v>5.5E-2</v>
      </c>
      <c r="BA542" s="6">
        <v>2E-3</v>
      </c>
      <c r="BB542" s="6">
        <f t="shared" si="84"/>
        <v>419.63911036508608</v>
      </c>
      <c r="BC542" s="6"/>
      <c r="BD542" s="6">
        <v>3.5000000000000003E-2</v>
      </c>
      <c r="BE542" s="6">
        <v>3.0000000000000001E-3</v>
      </c>
      <c r="BF542" s="6">
        <v>138</v>
      </c>
      <c r="BG542" s="6"/>
      <c r="BH542" s="6">
        <v>1.76</v>
      </c>
      <c r="BI542" s="6">
        <v>0.21099999999999999</v>
      </c>
      <c r="BJ542" s="6"/>
      <c r="BK542" s="6">
        <v>0.28899999999999998</v>
      </c>
      <c r="BL542" s="6">
        <f t="shared" si="85"/>
        <v>3.1746031746031744E-2</v>
      </c>
      <c r="BM542" s="6">
        <f t="shared" si="86"/>
        <v>1.2945704379910303</v>
      </c>
      <c r="BN542" s="6">
        <f t="shared" si="87"/>
        <v>0.24935681773204035</v>
      </c>
      <c r="BO542" s="6">
        <v>0.2148044597497358</v>
      </c>
      <c r="BP542" s="6">
        <v>0.2856766719325961</v>
      </c>
      <c r="BQ542" s="6">
        <v>1.038103201487214</v>
      </c>
      <c r="BR542" s="6">
        <v>16.031746031746032</v>
      </c>
      <c r="BS542" s="6">
        <v>0.44444444444444448</v>
      </c>
    </row>
    <row r="543" spans="1:71" x14ac:dyDescent="0.3">
      <c r="A543" s="1" t="s">
        <v>885</v>
      </c>
      <c r="B543" s="200" t="s">
        <v>878</v>
      </c>
      <c r="C543" s="1" t="s">
        <v>877</v>
      </c>
      <c r="D543" s="195" t="s">
        <v>876</v>
      </c>
      <c r="E543" s="195">
        <v>54.6</v>
      </c>
      <c r="F543" s="6">
        <v>49.71</v>
      </c>
      <c r="G543" s="6">
        <v>0.57999999999999996</v>
      </c>
      <c r="I543" s="6"/>
      <c r="J543" s="6">
        <v>8.6300000000000008</v>
      </c>
      <c r="K543" s="6">
        <v>0.26</v>
      </c>
      <c r="L543" s="6">
        <v>33.590000000000003</v>
      </c>
      <c r="M543" s="6">
        <v>7.18</v>
      </c>
      <c r="N543" s="6">
        <v>0.04</v>
      </c>
      <c r="O543" s="6">
        <v>1E-3</v>
      </c>
      <c r="P543" s="6">
        <v>0.01</v>
      </c>
      <c r="Q543" s="6"/>
      <c r="R543" s="6"/>
      <c r="S543" s="6" t="e">
        <f>F543+P543+G543+#REF!+K543+L543+M543+N543+O543+Q543+R543</f>
        <v>#REF!</v>
      </c>
      <c r="T543" s="6">
        <f t="shared" si="83"/>
        <v>0.25692170288776423</v>
      </c>
      <c r="U543" s="6">
        <v>3.06</v>
      </c>
      <c r="V543" s="6"/>
      <c r="W543" s="6"/>
      <c r="X543" s="6">
        <v>6.6000000000000003E-2</v>
      </c>
      <c r="Y543" s="6"/>
      <c r="Z543" s="6"/>
      <c r="AA543" s="6">
        <v>0.34599999999999997</v>
      </c>
      <c r="AB543" s="6"/>
      <c r="AC543" s="6">
        <v>5.3999999999999999E-2</v>
      </c>
      <c r="AD543" s="6">
        <v>4.3999999999999997E-2</v>
      </c>
      <c r="AE543" s="6">
        <v>1.2999999999999999E-2</v>
      </c>
      <c r="AF543" s="6"/>
      <c r="AG543" s="6">
        <v>3.4000000000000002E-2</v>
      </c>
      <c r="AH543" s="6">
        <v>8.9999999999999993E-3</v>
      </c>
      <c r="AI543" s="6">
        <v>1.2999999999999999E-2</v>
      </c>
      <c r="AJ543" s="6">
        <v>2.7E-2</v>
      </c>
      <c r="AK543" s="6"/>
      <c r="AL543" s="6">
        <v>8.9999999999999993E-3</v>
      </c>
      <c r="AM543" s="6"/>
      <c r="AN543" s="6">
        <v>3.6999999999999998E-2</v>
      </c>
      <c r="AO543" s="6">
        <v>5.6000000000000001E-2</v>
      </c>
      <c r="AP543" s="6"/>
      <c r="AQ543" s="6">
        <v>0.38300000000000001</v>
      </c>
      <c r="AR543" s="6">
        <v>1.0999999999999999E-2</v>
      </c>
      <c r="AS543" s="6">
        <v>0.122</v>
      </c>
      <c r="AT543" s="6"/>
      <c r="AU543" s="6"/>
      <c r="AV543" s="6">
        <v>2.4E-2</v>
      </c>
      <c r="AW543" s="6"/>
      <c r="AX543" s="6">
        <v>5.07</v>
      </c>
      <c r="AY543" s="6">
        <v>3.0000000000000001E-3</v>
      </c>
      <c r="AZ543" s="6">
        <v>7.0000000000000001E-3</v>
      </c>
      <c r="BA543" s="6">
        <v>4.0000000000000001E-3</v>
      </c>
      <c r="BB543" s="6">
        <f t="shared" si="84"/>
        <v>59.948444337869439</v>
      </c>
      <c r="BC543" s="6"/>
      <c r="BD543" s="6">
        <v>7.0000000000000001E-3</v>
      </c>
      <c r="BE543" s="6">
        <v>8.0000000000000002E-3</v>
      </c>
      <c r="BF543" s="6"/>
      <c r="BG543" s="6"/>
      <c r="BH543" s="6">
        <v>0.27700000000000002</v>
      </c>
      <c r="BI543" s="6">
        <v>4.8000000000000001E-2</v>
      </c>
      <c r="BJ543" s="6"/>
      <c r="BK543" s="6">
        <v>0.123</v>
      </c>
      <c r="BL543" s="6">
        <f t="shared" si="85"/>
        <v>0.14814814814814814</v>
      </c>
      <c r="BM543" s="6">
        <f t="shared" si="86"/>
        <v>0.75503355704697983</v>
      </c>
      <c r="BN543" s="6">
        <f t="shared" si="87"/>
        <v>0.72580645161290325</v>
      </c>
      <c r="BO543" s="6">
        <v>0.40467625899280579</v>
      </c>
      <c r="BP543" s="6">
        <v>0.38194444444444442</v>
      </c>
      <c r="BQ543" s="6">
        <v>1.3880332982195254</v>
      </c>
      <c r="BR543" s="6">
        <v>113.33333333333334</v>
      </c>
      <c r="BS543" s="6">
        <v>1.3703703703703702</v>
      </c>
    </row>
    <row r="544" spans="1:71" x14ac:dyDescent="0.3">
      <c r="A544" s="1" t="s">
        <v>884</v>
      </c>
      <c r="B544" s="200" t="s">
        <v>878</v>
      </c>
      <c r="C544" s="1" t="s">
        <v>877</v>
      </c>
      <c r="D544" s="195" t="s">
        <v>876</v>
      </c>
      <c r="E544" s="195">
        <v>54.6</v>
      </c>
      <c r="F544" s="6">
        <v>50.27</v>
      </c>
      <c r="G544" s="6">
        <v>1.08</v>
      </c>
      <c r="I544" s="6"/>
      <c r="J544" s="6">
        <v>6.77</v>
      </c>
      <c r="K544" s="6">
        <v>0.05</v>
      </c>
      <c r="L544" s="6">
        <v>30.45</v>
      </c>
      <c r="M544" s="6">
        <v>11.31</v>
      </c>
      <c r="N544" s="6">
        <v>0.05</v>
      </c>
      <c r="O544" s="6">
        <v>1E-3</v>
      </c>
      <c r="P544" s="6">
        <v>0.03</v>
      </c>
      <c r="Q544" s="6"/>
      <c r="R544" s="6"/>
      <c r="S544" s="6" t="e">
        <f>F544+P544+G544+#REF!+K544+L544+M544+N544+O544+Q544+R544</f>
        <v>#REF!</v>
      </c>
      <c r="T544" s="6">
        <f t="shared" si="83"/>
        <v>0.22233169129720853</v>
      </c>
      <c r="U544" s="6">
        <v>0.93</v>
      </c>
      <c r="V544" s="6"/>
      <c r="W544" s="6"/>
      <c r="X544" s="6">
        <v>8.5000000000000006E-2</v>
      </c>
      <c r="Y544" s="6"/>
      <c r="Z544" s="6"/>
      <c r="AA544" s="6">
        <v>6.7000000000000004E-2</v>
      </c>
      <c r="AB544" s="6"/>
      <c r="AC544" s="6">
        <v>0.16</v>
      </c>
      <c r="AD544" s="6">
        <v>9.6000000000000002E-2</v>
      </c>
      <c r="AE544" s="6">
        <v>2.9000000000000001E-2</v>
      </c>
      <c r="AF544" s="6"/>
      <c r="AG544" s="6">
        <v>0.11700000000000001</v>
      </c>
      <c r="AH544" s="6">
        <v>8.9999999999999993E-3</v>
      </c>
      <c r="AI544" s="6">
        <v>3.4000000000000002E-2</v>
      </c>
      <c r="AJ544" s="6">
        <v>0.03</v>
      </c>
      <c r="AK544" s="6"/>
      <c r="AL544" s="6">
        <v>1.4999999999999999E-2</v>
      </c>
      <c r="AM544" s="6"/>
      <c r="AN544" s="6">
        <v>2.7E-2</v>
      </c>
      <c r="AO544" s="6">
        <v>0.13</v>
      </c>
      <c r="AP544" s="6"/>
      <c r="AQ544" s="6">
        <v>0.26700000000000002</v>
      </c>
      <c r="AR544" s="6">
        <v>0.02</v>
      </c>
      <c r="AS544" s="6">
        <v>2.1000000000000001E-2</v>
      </c>
      <c r="AT544" s="6"/>
      <c r="AU544" s="6"/>
      <c r="AV544" s="6">
        <v>6.3E-2</v>
      </c>
      <c r="AW544" s="6"/>
      <c r="AX544" s="6">
        <v>6.77</v>
      </c>
      <c r="AY544" s="6">
        <v>1E-3</v>
      </c>
      <c r="AZ544" s="6">
        <v>2.1000000000000001E-2</v>
      </c>
      <c r="BA544" s="6">
        <v>2E-3</v>
      </c>
      <c r="BB544" s="6">
        <f t="shared" si="84"/>
        <v>179.8453330136083</v>
      </c>
      <c r="BC544" s="6"/>
      <c r="BD544" s="6">
        <v>1.4999999999999999E-2</v>
      </c>
      <c r="BE544" s="6">
        <v>2E-3</v>
      </c>
      <c r="BF544" s="6"/>
      <c r="BG544" s="6"/>
      <c r="BH544" s="6">
        <v>0.71799999999999997</v>
      </c>
      <c r="BI544" s="6">
        <v>8.6999999999999994E-2</v>
      </c>
      <c r="BJ544" s="6"/>
      <c r="BK544" s="6">
        <v>0.13</v>
      </c>
      <c r="BL544" s="6">
        <f t="shared" si="85"/>
        <v>6.6666666666666666E-2</v>
      </c>
      <c r="BM544" s="6">
        <f t="shared" si="86"/>
        <v>1.234282187765178</v>
      </c>
      <c r="BN544" s="6">
        <f t="shared" si="87"/>
        <v>0.3072196620583717</v>
      </c>
      <c r="BO544" s="6">
        <v>0.24807740014884647</v>
      </c>
      <c r="BP544" s="6">
        <v>0.27139208173690937</v>
      </c>
      <c r="BQ544" s="6">
        <v>1.0302352469710825</v>
      </c>
      <c r="BR544" s="6">
        <v>31.000000000000004</v>
      </c>
      <c r="BS544" s="6">
        <v>0.9</v>
      </c>
    </row>
    <row r="545" spans="1:71" x14ac:dyDescent="0.3">
      <c r="A545" s="1" t="s">
        <v>883</v>
      </c>
      <c r="B545" s="200" t="s">
        <v>878</v>
      </c>
      <c r="C545" s="1" t="s">
        <v>877</v>
      </c>
      <c r="D545" s="195" t="s">
        <v>876</v>
      </c>
      <c r="E545" s="195">
        <v>54.6</v>
      </c>
      <c r="F545" s="6">
        <v>40.39</v>
      </c>
      <c r="G545" s="6">
        <v>0.12</v>
      </c>
      <c r="I545" s="6"/>
      <c r="J545" s="6">
        <v>8.65</v>
      </c>
      <c r="K545" s="6">
        <v>0.1</v>
      </c>
      <c r="L545" s="6">
        <v>49.44</v>
      </c>
      <c r="M545" s="6">
        <v>0.27</v>
      </c>
      <c r="N545" s="6">
        <v>0.14000000000000001</v>
      </c>
      <c r="O545" s="6">
        <v>1E-3</v>
      </c>
      <c r="P545" s="6">
        <v>0.01</v>
      </c>
      <c r="Q545" s="6"/>
      <c r="R545" s="6"/>
      <c r="S545" s="6" t="e">
        <f>F545+P545+G545+#REF!+K545+L545+M545+N545+O545+Q545+R545</f>
        <v>#REF!</v>
      </c>
      <c r="T545" s="6">
        <f t="shared" si="83"/>
        <v>0.17495954692556637</v>
      </c>
      <c r="U545" s="6">
        <v>0.108</v>
      </c>
      <c r="V545" s="6"/>
      <c r="W545" s="6"/>
      <c r="X545" s="6">
        <v>6.0000000000000001E-3</v>
      </c>
      <c r="Y545" s="6"/>
      <c r="Z545" s="6">
        <v>4380</v>
      </c>
      <c r="AA545" s="6">
        <v>2E-3</v>
      </c>
      <c r="AB545" s="6"/>
      <c r="AC545" s="6">
        <v>8.9999999999999993E-3</v>
      </c>
      <c r="AD545" s="6">
        <v>8.0000000000000002E-3</v>
      </c>
      <c r="AE545" s="6">
        <v>2E-3</v>
      </c>
      <c r="AF545" s="6"/>
      <c r="AG545" s="6">
        <v>8.0000000000000002E-3</v>
      </c>
      <c r="AH545" s="6">
        <v>3.0000000000000001E-3</v>
      </c>
      <c r="AI545" s="6">
        <v>2E-3</v>
      </c>
      <c r="AJ545" s="6">
        <v>1E-3</v>
      </c>
      <c r="AK545" s="6"/>
      <c r="AL545" s="6">
        <v>3.0000000000000001E-3</v>
      </c>
      <c r="AM545" s="6"/>
      <c r="AN545" s="6">
        <v>1.7000000000000001E-2</v>
      </c>
      <c r="AO545" s="6">
        <v>7.0000000000000001E-3</v>
      </c>
      <c r="AP545" s="6">
        <v>1910</v>
      </c>
      <c r="AQ545" s="6">
        <v>2.5999999999999999E-2</v>
      </c>
      <c r="AR545" s="6">
        <v>1E-3</v>
      </c>
      <c r="AS545" s="6">
        <v>2.9000000000000001E-2</v>
      </c>
      <c r="AT545" s="6"/>
      <c r="AU545" s="6"/>
      <c r="AV545" s="6">
        <v>6.0000000000000001E-3</v>
      </c>
      <c r="AW545" s="6"/>
      <c r="AX545" s="6">
        <v>0.214</v>
      </c>
      <c r="AY545" s="6">
        <v>1E-3</v>
      </c>
      <c r="AZ545" s="6">
        <v>1E-3</v>
      </c>
      <c r="BA545" s="6">
        <v>1E-3</v>
      </c>
      <c r="BB545" s="6">
        <f t="shared" si="84"/>
        <v>59.948444337869439</v>
      </c>
      <c r="BC545" s="6"/>
      <c r="BD545" s="6">
        <v>1E-3</v>
      </c>
      <c r="BE545" s="6">
        <v>1E-3</v>
      </c>
      <c r="BF545" s="6">
        <v>32</v>
      </c>
      <c r="BG545" s="6"/>
      <c r="BH545" s="6">
        <v>3.3000000000000002E-2</v>
      </c>
      <c r="BI545" s="6">
        <v>0.01</v>
      </c>
      <c r="BJ545" s="6"/>
      <c r="BK545" s="6">
        <v>1.4E-2</v>
      </c>
      <c r="BL545" s="6">
        <f t="shared" si="85"/>
        <v>1</v>
      </c>
      <c r="BM545" s="6">
        <f t="shared" si="86"/>
        <v>0.6040268456375838</v>
      </c>
      <c r="BN545" s="6">
        <f t="shared" si="87"/>
        <v>0.1075268817204301</v>
      </c>
      <c r="BO545" s="6">
        <v>7.1942446043165478E-2</v>
      </c>
      <c r="BP545" s="6">
        <v>0.16666666666666666</v>
      </c>
      <c r="BQ545" s="6">
        <v>0.88046275391285567</v>
      </c>
      <c r="BR545" s="6">
        <v>108</v>
      </c>
      <c r="BS545" s="6">
        <v>17</v>
      </c>
    </row>
    <row r="546" spans="1:71" x14ac:dyDescent="0.3">
      <c r="A546" s="1" t="s">
        <v>882</v>
      </c>
      <c r="B546" s="200" t="s">
        <v>878</v>
      </c>
      <c r="C546" s="1" t="s">
        <v>877</v>
      </c>
      <c r="D546" s="195" t="s">
        <v>876</v>
      </c>
      <c r="E546" s="195">
        <v>54.9</v>
      </c>
      <c r="F546" s="6">
        <v>38.82</v>
      </c>
      <c r="G546" s="6">
        <v>1.1100000000000001</v>
      </c>
      <c r="I546" s="6"/>
      <c r="J546" s="6">
        <v>15</v>
      </c>
      <c r="K546" s="6">
        <v>0.18</v>
      </c>
      <c r="L546" s="6">
        <v>43.04</v>
      </c>
      <c r="M546" s="6">
        <v>0.67</v>
      </c>
      <c r="N546" s="6">
        <v>0.09</v>
      </c>
      <c r="O546" s="6">
        <v>1E-3</v>
      </c>
      <c r="P546" s="6">
        <v>0.02</v>
      </c>
      <c r="Q546" s="6"/>
      <c r="R546" s="6"/>
      <c r="S546" s="6" t="e">
        <f>F546+P546+G546+#REF!+K546+L546+M546+N546+O546+Q546+R546</f>
        <v>#REF!</v>
      </c>
      <c r="T546" s="6">
        <f t="shared" si="83"/>
        <v>0.34851301115241634</v>
      </c>
      <c r="U546" s="6">
        <v>1.57</v>
      </c>
      <c r="V546" s="6"/>
      <c r="W546" s="6"/>
      <c r="X546" s="6">
        <v>1.0999999999999999E-2</v>
      </c>
      <c r="Y546" s="6"/>
      <c r="Z546" s="6">
        <v>5990</v>
      </c>
      <c r="AA546" s="6">
        <v>7.0000000000000001E-3</v>
      </c>
      <c r="AB546" s="6"/>
      <c r="AC546" s="6">
        <v>1.4999999999999999E-2</v>
      </c>
      <c r="AD546" s="6">
        <v>0.01</v>
      </c>
      <c r="AE546" s="6">
        <v>3.0000000000000001E-3</v>
      </c>
      <c r="AF546" s="6"/>
      <c r="AG546" s="6">
        <v>0.01</v>
      </c>
      <c r="AH546" s="6">
        <v>5.0000000000000001E-3</v>
      </c>
      <c r="AI546" s="6"/>
      <c r="AJ546" s="6">
        <v>2E-3</v>
      </c>
      <c r="AK546" s="6"/>
      <c r="AL546" s="6">
        <v>3.0000000000000001E-3</v>
      </c>
      <c r="AM546" s="6"/>
      <c r="AN546" s="6">
        <v>3.9E-2</v>
      </c>
      <c r="AO546" s="6">
        <v>1.0999999999999999E-2</v>
      </c>
      <c r="AP546" s="6">
        <v>1420</v>
      </c>
      <c r="AQ546" s="6">
        <v>0.112</v>
      </c>
      <c r="AR546" s="6"/>
      <c r="AS546" s="6">
        <v>6.3E-2</v>
      </c>
      <c r="AT546" s="6"/>
      <c r="AU546" s="6"/>
      <c r="AV546" s="6">
        <v>0.01</v>
      </c>
      <c r="AW546" s="6"/>
      <c r="AX546" s="6">
        <v>0.80700000000000005</v>
      </c>
      <c r="AY546" s="6">
        <v>1E-3</v>
      </c>
      <c r="AZ546" s="6"/>
      <c r="BA546" s="6">
        <v>3.0000000000000001E-3</v>
      </c>
      <c r="BB546" s="6">
        <f t="shared" si="84"/>
        <v>119.89688867573888</v>
      </c>
      <c r="BC546" s="6"/>
      <c r="BD546" s="6"/>
      <c r="BE546" s="6">
        <v>2E-3</v>
      </c>
      <c r="BF546" s="6">
        <v>56</v>
      </c>
      <c r="BG546" s="6"/>
      <c r="BH546" s="6">
        <v>5.8999999999999997E-2</v>
      </c>
      <c r="BI546" s="6">
        <v>1.2999999999999999E-2</v>
      </c>
      <c r="BJ546" s="6"/>
      <c r="BK546" s="6">
        <v>4.3999999999999997E-2</v>
      </c>
      <c r="BL546" s="6">
        <f t="shared" si="85"/>
        <v>1.5</v>
      </c>
      <c r="BM546" s="6">
        <f t="shared" si="86"/>
        <v>0.77439339184305633</v>
      </c>
      <c r="BN546" s="6">
        <f t="shared" si="87"/>
        <v>0.12903225806451613</v>
      </c>
      <c r="BO546" s="6">
        <v>0.11068068622025458</v>
      </c>
      <c r="BP546" s="6">
        <v>0.23504273504273504</v>
      </c>
      <c r="BQ546" s="6">
        <v>0.91500373436944749</v>
      </c>
      <c r="BR546" s="6">
        <v>785</v>
      </c>
      <c r="BS546" s="6">
        <v>19.5</v>
      </c>
    </row>
    <row r="547" spans="1:71" x14ac:dyDescent="0.3">
      <c r="A547" s="1" t="s">
        <v>881</v>
      </c>
      <c r="B547" s="200" t="s">
        <v>878</v>
      </c>
      <c r="C547" s="1" t="s">
        <v>877</v>
      </c>
      <c r="D547" s="195" t="s">
        <v>876</v>
      </c>
      <c r="E547" s="195">
        <v>54.9</v>
      </c>
      <c r="F547" s="6">
        <v>40.47</v>
      </c>
      <c r="G547" s="6">
        <v>0.43</v>
      </c>
      <c r="I547" s="6"/>
      <c r="J547" s="6">
        <v>11.1</v>
      </c>
      <c r="K547" s="6">
        <v>0.17</v>
      </c>
      <c r="L547" s="6">
        <v>46.08</v>
      </c>
      <c r="M547" s="6">
        <v>0.74</v>
      </c>
      <c r="N547" s="6">
        <v>0.12</v>
      </c>
      <c r="O547" s="6">
        <v>1E-3</v>
      </c>
      <c r="P547" s="6">
        <v>0</v>
      </c>
      <c r="Q547" s="6"/>
      <c r="R547" s="6"/>
      <c r="S547" s="6" t="e">
        <f>F547+P547+G547+#REF!+K547+L547+M547+N547+O547+Q547+R547</f>
        <v>#REF!</v>
      </c>
      <c r="T547" s="6">
        <f t="shared" si="83"/>
        <v>0.24088541666666666</v>
      </c>
      <c r="U547" s="6"/>
      <c r="V547" s="6"/>
      <c r="W547" s="6"/>
      <c r="X547" s="6"/>
      <c r="Y547" s="6"/>
      <c r="Z547" s="6">
        <v>4360</v>
      </c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O547" s="6"/>
      <c r="AP547" s="6">
        <v>1780</v>
      </c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>
        <f t="shared" si="84"/>
        <v>0</v>
      </c>
      <c r="BC547" s="6"/>
      <c r="BD547" s="6"/>
      <c r="BE547" s="6"/>
      <c r="BF547" s="6">
        <v>32</v>
      </c>
      <c r="BG547" s="6"/>
      <c r="BH547" s="6"/>
      <c r="BI547" s="6"/>
      <c r="BJ547" s="6"/>
      <c r="BK547" s="6"/>
    </row>
    <row r="548" spans="1:71" x14ac:dyDescent="0.3">
      <c r="A548" s="1" t="s">
        <v>880</v>
      </c>
      <c r="B548" s="200" t="s">
        <v>878</v>
      </c>
      <c r="C548" s="1" t="s">
        <v>877</v>
      </c>
      <c r="D548" s="195" t="s">
        <v>876</v>
      </c>
      <c r="E548" s="195">
        <v>55</v>
      </c>
      <c r="F548" s="6">
        <v>41.98</v>
      </c>
      <c r="G548" s="6">
        <v>1.26</v>
      </c>
      <c r="I548" s="6"/>
      <c r="J548" s="6">
        <v>12.82</v>
      </c>
      <c r="K548" s="6">
        <v>0.14000000000000001</v>
      </c>
      <c r="L548" s="6">
        <v>41.41</v>
      </c>
      <c r="M548" s="6">
        <v>1.06</v>
      </c>
      <c r="N548" s="6">
        <v>0.06</v>
      </c>
      <c r="O548" s="6">
        <v>1E-3</v>
      </c>
      <c r="P548" s="6">
        <v>0.06</v>
      </c>
      <c r="Q548" s="6"/>
      <c r="R548" s="6"/>
      <c r="S548" s="6" t="e">
        <f>F548+P548+G548+#REF!+K548+L548+M548+N548+O548+Q548+R548</f>
        <v>#REF!</v>
      </c>
      <c r="T548" s="6">
        <f t="shared" si="83"/>
        <v>0.30958705626660232</v>
      </c>
      <c r="U548" s="6"/>
      <c r="V548" s="6"/>
      <c r="W548" s="6"/>
      <c r="X548" s="6"/>
      <c r="Y548" s="6"/>
      <c r="Z548" s="6">
        <v>6340</v>
      </c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O548" s="6"/>
      <c r="AP548" s="6">
        <v>1330</v>
      </c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>
        <f t="shared" si="84"/>
        <v>359.69066602721659</v>
      </c>
      <c r="BC548" s="6"/>
      <c r="BD548" s="6"/>
      <c r="BE548" s="6"/>
      <c r="BF548" s="6">
        <v>66</v>
      </c>
      <c r="BG548" s="6"/>
      <c r="BH548" s="6"/>
      <c r="BI548" s="6"/>
      <c r="BJ548" s="6"/>
      <c r="BK548" s="6"/>
    </row>
    <row r="549" spans="1:71" x14ac:dyDescent="0.3">
      <c r="A549" s="1" t="s">
        <v>879</v>
      </c>
      <c r="B549" s="200" t="s">
        <v>878</v>
      </c>
      <c r="C549" s="1" t="s">
        <v>877</v>
      </c>
      <c r="D549" s="195" t="s">
        <v>876</v>
      </c>
      <c r="E549" s="195">
        <v>55</v>
      </c>
      <c r="F549" s="6">
        <v>50.49</v>
      </c>
      <c r="G549" s="6">
        <v>2.71</v>
      </c>
      <c r="I549" s="6"/>
      <c r="J549" s="6">
        <v>8.83</v>
      </c>
      <c r="K549" s="6">
        <v>0.19</v>
      </c>
      <c r="L549" s="6">
        <v>28.5</v>
      </c>
      <c r="M549" s="6">
        <v>9.16</v>
      </c>
      <c r="N549" s="6">
        <v>0.06</v>
      </c>
      <c r="O549" s="6">
        <v>1E-3</v>
      </c>
      <c r="P549" s="6">
        <v>0.06</v>
      </c>
      <c r="Q549" s="6"/>
      <c r="R549" s="6"/>
      <c r="S549" s="6" t="e">
        <f>F549+P549+G549+#REF!+K549+L549+M549+N549+O549+Q549+R549</f>
        <v>#REF!</v>
      </c>
      <c r="T549" s="6">
        <f t="shared" si="83"/>
        <v>0.30982456140350878</v>
      </c>
      <c r="U549" s="199"/>
      <c r="V549" s="199"/>
      <c r="W549" s="199"/>
      <c r="X549" s="199"/>
      <c r="Y549" s="199"/>
      <c r="Z549" s="6"/>
      <c r="AA549" s="199"/>
      <c r="AB549" s="199"/>
      <c r="AC549" s="199"/>
      <c r="AD549" s="199"/>
      <c r="AE549" s="199"/>
      <c r="AF549" s="199"/>
      <c r="AG549" s="199"/>
      <c r="AH549" s="199"/>
      <c r="AI549" s="199"/>
      <c r="AJ549" s="199"/>
      <c r="AK549" s="199"/>
      <c r="AL549" s="199"/>
      <c r="AM549" s="199"/>
      <c r="AN549" s="199"/>
      <c r="AO549" s="199"/>
      <c r="AP549" s="199"/>
      <c r="AQ549" s="199"/>
      <c r="AR549" s="199"/>
      <c r="AS549" s="199"/>
      <c r="AT549" s="199"/>
      <c r="AU549" s="199"/>
      <c r="AV549" s="199"/>
      <c r="AW549" s="6"/>
      <c r="AX549" s="199"/>
      <c r="AY549" s="199"/>
      <c r="AZ549" s="199"/>
      <c r="BA549" s="199"/>
      <c r="BB549" s="6"/>
      <c r="BC549" s="199"/>
      <c r="BD549" s="199"/>
      <c r="BE549" s="199"/>
      <c r="BF549" s="199"/>
      <c r="BG549" s="199"/>
      <c r="BH549" s="199"/>
      <c r="BI549" s="199"/>
      <c r="BJ549" s="199"/>
      <c r="BK549" s="199"/>
    </row>
    <row r="550" spans="1:71" x14ac:dyDescent="0.3">
      <c r="A550" s="16" t="s">
        <v>875</v>
      </c>
      <c r="B550" s="200"/>
      <c r="F550" s="6"/>
      <c r="G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199"/>
      <c r="V550" s="199"/>
      <c r="W550" s="199"/>
      <c r="X550" s="199"/>
      <c r="Y550" s="199"/>
      <c r="Z550" s="6"/>
      <c r="AA550" s="199"/>
      <c r="AB550" s="199"/>
      <c r="AC550" s="199"/>
      <c r="AD550" s="199"/>
      <c r="AE550" s="199"/>
      <c r="AF550" s="199"/>
      <c r="AG550" s="199"/>
      <c r="AH550" s="199"/>
      <c r="AI550" s="199"/>
      <c r="AJ550" s="199"/>
      <c r="AK550" s="199"/>
      <c r="AL550" s="199"/>
      <c r="AM550" s="199"/>
      <c r="AN550" s="199"/>
      <c r="AO550" s="199"/>
      <c r="AP550" s="199"/>
      <c r="AQ550" s="199"/>
      <c r="AR550" s="199"/>
      <c r="AS550" s="199"/>
      <c r="AT550" s="199"/>
      <c r="AU550" s="199"/>
      <c r="AV550" s="199"/>
      <c r="AW550" s="6"/>
      <c r="AX550" s="199"/>
      <c r="AY550" s="199"/>
      <c r="AZ550" s="199"/>
      <c r="BA550" s="199"/>
      <c r="BB550" s="6"/>
      <c r="BC550" s="199"/>
      <c r="BD550" s="199"/>
      <c r="BE550" s="199"/>
      <c r="BF550" s="199"/>
      <c r="BG550" s="199"/>
      <c r="BH550" s="199"/>
      <c r="BI550" s="199"/>
      <c r="BJ550" s="199"/>
      <c r="BK550" s="199"/>
    </row>
    <row r="551" spans="1:71" x14ac:dyDescent="0.3">
      <c r="A551" s="1" t="s">
        <v>874</v>
      </c>
      <c r="B551" s="200" t="s">
        <v>850</v>
      </c>
      <c r="C551" s="1" t="s">
        <v>847</v>
      </c>
      <c r="D551" s="195">
        <v>37.25</v>
      </c>
      <c r="E551" s="195">
        <v>5</v>
      </c>
      <c r="F551" s="6">
        <v>73.007300730072984</v>
      </c>
      <c r="G551" s="6">
        <v>14.271427142714268</v>
      </c>
      <c r="I551" s="6"/>
      <c r="J551" s="6">
        <v>2.3402340234023393</v>
      </c>
      <c r="K551" s="6">
        <v>7.0007000700069988E-2</v>
      </c>
      <c r="L551" s="6">
        <v>0.75007500750074996</v>
      </c>
      <c r="M551" s="6">
        <v>2.6702670267026694</v>
      </c>
      <c r="N551" s="6">
        <v>4.9404940494049399</v>
      </c>
      <c r="O551" s="6">
        <v>1.6201620162016195</v>
      </c>
      <c r="P551" s="6">
        <v>0.25002500250025</v>
      </c>
      <c r="Q551" s="6">
        <v>8.0008000800079984E-2</v>
      </c>
      <c r="R551" s="6">
        <v>1.1499999999999999</v>
      </c>
      <c r="S551" s="6" t="e">
        <f>F551+P551+G551+#REF!+K551+L551+M551+N551+O551+Q551+R551</f>
        <v>#REF!</v>
      </c>
      <c r="T551" s="6">
        <v>3.1199999999999992</v>
      </c>
      <c r="U551" s="199">
        <v>238.8821074114646</v>
      </c>
      <c r="V551" s="199"/>
      <c r="W551" s="199"/>
      <c r="X551" s="199">
        <v>18.59231063316534</v>
      </c>
      <c r="Y551" s="199"/>
      <c r="Z551" s="6"/>
      <c r="AA551" s="199">
        <v>8.6182051282051267E-2</v>
      </c>
      <c r="AB551" s="199"/>
      <c r="AC551" s="199">
        <v>3.0167890468736815</v>
      </c>
      <c r="AD551" s="199">
        <v>2.0184019011108001</v>
      </c>
      <c r="AE551" s="199">
        <v>0.72998886863959234</v>
      </c>
      <c r="AF551" s="199"/>
      <c r="AG551" s="199">
        <v>2.6849476412888449</v>
      </c>
      <c r="AH551" s="199"/>
      <c r="AI551" s="199">
        <v>0.66246917605241584</v>
      </c>
      <c r="AJ551" s="199">
        <v>8.9250459882782014</v>
      </c>
      <c r="AK551" s="199"/>
      <c r="AL551" s="199">
        <v>0.32118485949479336</v>
      </c>
      <c r="AM551" s="199"/>
      <c r="AN551" s="199"/>
      <c r="AO551" s="199">
        <v>9.2146034822841063</v>
      </c>
      <c r="AP551" s="199"/>
      <c r="AQ551" s="199">
        <v>1.3302043219088862</v>
      </c>
      <c r="AR551" s="199">
        <v>2.3158782446311856</v>
      </c>
      <c r="AS551" s="199">
        <v>18.60465007399856</v>
      </c>
      <c r="AT551" s="199"/>
      <c r="AU551" s="199"/>
      <c r="AV551" s="199">
        <v>2.211945382936237</v>
      </c>
      <c r="AW551" s="6"/>
      <c r="AX551" s="199">
        <v>153.07836482964368</v>
      </c>
      <c r="AY551" s="199"/>
      <c r="AZ551" s="199">
        <v>0.47642618962432909</v>
      </c>
      <c r="BA551" s="199">
        <v>1.9206914899188268</v>
      </c>
      <c r="BB551" s="6"/>
      <c r="BC551" s="199"/>
      <c r="BD551" s="199">
        <v>0.32027363030620648</v>
      </c>
      <c r="BE551" s="199">
        <v>0.49719049821315958</v>
      </c>
      <c r="BF551" s="199"/>
      <c r="BG551" s="199"/>
      <c r="BH551" s="199">
        <v>20.261976082307235</v>
      </c>
      <c r="BI551" s="199">
        <v>2.1252754543272285</v>
      </c>
      <c r="BJ551" s="199"/>
      <c r="BK551" s="199">
        <v>120</v>
      </c>
      <c r="BL551" s="6">
        <v>0.21520241939832985</v>
      </c>
      <c r="BM551" s="6">
        <v>0.95267210250947121</v>
      </c>
      <c r="BN551" s="6">
        <f>AJ551/AV551/1.55</f>
        <v>2.6031809964233292</v>
      </c>
      <c r="BO551" s="6">
        <v>3.0212066776432662</v>
      </c>
      <c r="BP551" s="6">
        <v>2.4300524061101934</v>
      </c>
      <c r="BQ551" s="6">
        <v>0.9136139862874032</v>
      </c>
      <c r="BR551" s="6">
        <v>26.765364315792077</v>
      </c>
    </row>
    <row r="552" spans="1:71" x14ac:dyDescent="0.3">
      <c r="A552" s="1" t="s">
        <v>873</v>
      </c>
      <c r="B552" s="200" t="s">
        <v>850</v>
      </c>
      <c r="C552" s="1" t="s">
        <v>847</v>
      </c>
      <c r="D552" s="195">
        <v>36</v>
      </c>
      <c r="E552" s="195">
        <v>5</v>
      </c>
      <c r="F552" s="6">
        <v>74.849999999999994</v>
      </c>
      <c r="G552" s="6">
        <v>13.86</v>
      </c>
      <c r="I552" s="6"/>
      <c r="J552" s="6">
        <v>2.23</v>
      </c>
      <c r="K552" s="6">
        <v>7.0000000000000007E-2</v>
      </c>
      <c r="L552" s="6">
        <v>0.62</v>
      </c>
      <c r="M552" s="6">
        <v>1.48</v>
      </c>
      <c r="N552" s="6">
        <v>5.47</v>
      </c>
      <c r="O552" s="6">
        <v>1.1000000000000001</v>
      </c>
      <c r="P552" s="6">
        <v>0.26</v>
      </c>
      <c r="Q552" s="6">
        <v>0.06</v>
      </c>
      <c r="R552" s="6">
        <v>1.06</v>
      </c>
      <c r="S552" s="6" t="e">
        <f>F552+P552+G552+#REF!+K552+L552+M552+N552+O552+Q552+R552</f>
        <v>#REF!</v>
      </c>
      <c r="T552" s="6">
        <v>3.596774193548387</v>
      </c>
      <c r="U552" s="199">
        <v>172.89071637787777</v>
      </c>
      <c r="V552" s="199"/>
      <c r="W552" s="199"/>
      <c r="X552" s="199">
        <v>20.324457679853452</v>
      </c>
      <c r="Y552" s="199"/>
      <c r="Z552" s="6"/>
      <c r="AA552" s="199">
        <v>3.3152291504385985E-2</v>
      </c>
      <c r="AB552" s="199"/>
      <c r="AC552" s="199">
        <v>3.5031813124960611</v>
      </c>
      <c r="AD552" s="199">
        <v>2.3722788380621926</v>
      </c>
      <c r="AE552" s="199">
        <v>0.88644164340461962</v>
      </c>
      <c r="AF552" s="199"/>
      <c r="AG552" s="199">
        <v>2.9366356272041441</v>
      </c>
      <c r="AH552" s="199">
        <v>3.4432603716152537</v>
      </c>
      <c r="AI552" s="199">
        <v>0.78342424113180809</v>
      </c>
      <c r="AJ552" s="199">
        <v>9.8242949237803945</v>
      </c>
      <c r="AK552" s="199"/>
      <c r="AL552" s="199">
        <v>0.4408259172796713</v>
      </c>
      <c r="AM552" s="199"/>
      <c r="AN552" s="199">
        <v>1.5313367197416903</v>
      </c>
      <c r="AO552" s="199">
        <v>10.54965809511085</v>
      </c>
      <c r="AP552" s="199"/>
      <c r="AQ552" s="199">
        <v>0.98094957045415698</v>
      </c>
      <c r="AR552" s="199">
        <v>2.5564594092954023</v>
      </c>
      <c r="AS552" s="199">
        <v>12.969916268269801</v>
      </c>
      <c r="AT552" s="199"/>
      <c r="AU552" s="199">
        <v>6.3558040336067023</v>
      </c>
      <c r="AV552" s="199">
        <v>2.6500497009392907</v>
      </c>
      <c r="AW552" s="6"/>
      <c r="AX552" s="199">
        <v>119.43539782674303</v>
      </c>
      <c r="AY552" s="199">
        <v>0.11900210418140759</v>
      </c>
      <c r="AZ552" s="199">
        <v>0.53566495058001617</v>
      </c>
      <c r="BA552" s="199">
        <v>1.5580310001451905</v>
      </c>
      <c r="BB552" s="6"/>
      <c r="BC552" s="199"/>
      <c r="BD552" s="199">
        <v>0.37154184270392931</v>
      </c>
      <c r="BE552" s="199">
        <v>0.57635624960534815</v>
      </c>
      <c r="BF552" s="199"/>
      <c r="BG552" s="199"/>
      <c r="BH552" s="199">
        <v>22.107479568515938</v>
      </c>
      <c r="BI552" s="199">
        <v>2.562583648824055</v>
      </c>
      <c r="BJ552" s="199"/>
      <c r="BK552" s="199">
        <v>119.61591958380986</v>
      </c>
      <c r="BL552" s="6">
        <v>0.15858959978632842</v>
      </c>
      <c r="BM552" s="6">
        <v>0.91748357121035773</v>
      </c>
      <c r="BN552" s="6">
        <f>AJ552/AV552/1.55</f>
        <v>2.3917494027712727</v>
      </c>
      <c r="BO552" s="6">
        <v>2.758090678485956</v>
      </c>
      <c r="BP552" s="6">
        <v>2.2031213269619241</v>
      </c>
      <c r="BQ552" s="6">
        <v>0.96916946095477186</v>
      </c>
      <c r="BR552" s="6">
        <v>17.598282392702163</v>
      </c>
      <c r="BS552" s="6">
        <v>0.15587242968805654</v>
      </c>
    </row>
    <row r="553" spans="1:71" x14ac:dyDescent="0.3">
      <c r="A553" s="16" t="s">
        <v>872</v>
      </c>
      <c r="B553" s="200"/>
      <c r="F553" s="6"/>
      <c r="G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199"/>
      <c r="V553" s="199"/>
      <c r="W553" s="199"/>
      <c r="X553" s="199"/>
      <c r="Y553" s="199"/>
      <c r="Z553" s="6"/>
      <c r="AA553" s="199"/>
      <c r="AB553" s="199"/>
      <c r="AC553" s="199"/>
      <c r="AD553" s="199"/>
      <c r="AE553" s="199"/>
      <c r="AF553" s="199"/>
      <c r="AG553" s="199"/>
      <c r="AH553" s="199"/>
      <c r="AI553" s="199"/>
      <c r="AJ553" s="199"/>
      <c r="AK553" s="199"/>
      <c r="AL553" s="199"/>
      <c r="AM553" s="199"/>
      <c r="AN553" s="199"/>
      <c r="AO553" s="199"/>
      <c r="AP553" s="199"/>
      <c r="AQ553" s="199"/>
      <c r="AR553" s="199"/>
      <c r="AS553" s="199"/>
      <c r="AT553" s="199"/>
      <c r="AU553" s="199"/>
      <c r="AV553" s="199"/>
      <c r="AW553" s="6"/>
      <c r="AX553" s="199"/>
      <c r="AY553" s="199"/>
      <c r="AZ553" s="199"/>
      <c r="BA553" s="199"/>
      <c r="BB553" s="6"/>
      <c r="BC553" s="199"/>
      <c r="BD553" s="199"/>
      <c r="BE553" s="199"/>
      <c r="BF553" s="199"/>
      <c r="BG553" s="199"/>
      <c r="BH553" s="199"/>
      <c r="BI553" s="199"/>
      <c r="BJ553" s="199"/>
      <c r="BK553" s="199"/>
    </row>
    <row r="554" spans="1:71" x14ac:dyDescent="0.3">
      <c r="A554" s="1" t="s">
        <v>871</v>
      </c>
      <c r="B554" s="200" t="s">
        <v>850</v>
      </c>
      <c r="C554" s="1" t="s">
        <v>847</v>
      </c>
      <c r="D554" s="195">
        <v>11.73</v>
      </c>
      <c r="E554" s="195">
        <v>5</v>
      </c>
      <c r="F554" s="6">
        <v>73.322667733226695</v>
      </c>
      <c r="G554" s="6">
        <v>13.778622137786222</v>
      </c>
      <c r="I554" s="6"/>
      <c r="J554" s="6">
        <v>2.1697830216978309</v>
      </c>
      <c r="K554" s="6">
        <v>2.999700029997001E-2</v>
      </c>
      <c r="L554" s="6">
        <v>0.87991200879912035</v>
      </c>
      <c r="M554" s="6">
        <v>2.589741025897411</v>
      </c>
      <c r="N554" s="6">
        <v>4.7395260473952616</v>
      </c>
      <c r="O554" s="6">
        <v>2.0697930206979307</v>
      </c>
      <c r="P554" s="6">
        <v>0.31996800319968011</v>
      </c>
      <c r="Q554" s="6">
        <v>9.9990000999900033E-2</v>
      </c>
      <c r="R554" s="6"/>
      <c r="S554" s="6" t="e">
        <f>F554+P554+G554+#REF!+K554+L554+M554+N554+O554+Q554+R554</f>
        <v>#REF!</v>
      </c>
      <c r="T554" s="6">
        <v>2.4659090909090908</v>
      </c>
      <c r="U554" s="199">
        <v>218.31779608457157</v>
      </c>
      <c r="V554" s="199"/>
      <c r="W554" s="199"/>
      <c r="X554" s="199">
        <v>22.566084924267344</v>
      </c>
      <c r="Y554" s="199"/>
      <c r="Z554" s="6"/>
      <c r="AA554" s="199">
        <v>0.11224615384615387</v>
      </c>
      <c r="AB554" s="199"/>
      <c r="AC554" s="199">
        <v>2.9978933489954578</v>
      </c>
      <c r="AD554" s="199">
        <v>1.7979754598945104</v>
      </c>
      <c r="AE554" s="199">
        <v>0.75489689564479057</v>
      </c>
      <c r="AF554" s="199"/>
      <c r="AG554" s="199">
        <v>2.9481663478844524</v>
      </c>
      <c r="AH554" s="199"/>
      <c r="AI554" s="199">
        <v>0.64799383665607979</v>
      </c>
      <c r="AJ554" s="199">
        <v>9.9542404145065326</v>
      </c>
      <c r="AK554" s="199"/>
      <c r="AL554" s="199">
        <v>0.28013937049272952</v>
      </c>
      <c r="AM554" s="199"/>
      <c r="AN554" s="199"/>
      <c r="AO554" s="199">
        <v>11.795331744230566</v>
      </c>
      <c r="AP554" s="199"/>
      <c r="AQ554" s="199">
        <v>1.3986584881082804</v>
      </c>
      <c r="AR554" s="199">
        <v>2.9819651961190274</v>
      </c>
      <c r="AS554" s="199">
        <v>23.255432478978289</v>
      </c>
      <c r="AT554" s="199"/>
      <c r="AU554" s="199"/>
      <c r="AV554" s="199">
        <v>2.4195503668079379</v>
      </c>
      <c r="AW554" s="6"/>
      <c r="AX554" s="199">
        <v>155.48200157779002</v>
      </c>
      <c r="AY554" s="199"/>
      <c r="AZ554" s="199">
        <v>0.49418994815196626</v>
      </c>
      <c r="BA554" s="199">
        <v>1.7552233673736579</v>
      </c>
      <c r="BB554" s="6"/>
      <c r="BC554" s="199"/>
      <c r="BD554" s="199">
        <v>0.30127855057273334</v>
      </c>
      <c r="BE554" s="199">
        <v>0.7222763926844652</v>
      </c>
      <c r="BF554" s="199"/>
      <c r="BG554" s="199"/>
      <c r="BH554" s="199">
        <v>19.572626199866647</v>
      </c>
      <c r="BI554" s="199">
        <v>1.9964226976517596</v>
      </c>
      <c r="BJ554" s="199"/>
      <c r="BK554" s="199">
        <v>134</v>
      </c>
      <c r="BL554" s="6">
        <v>0.17632921190206863</v>
      </c>
      <c r="BM554" s="6">
        <v>1.0078070948722069</v>
      </c>
      <c r="BN554" s="6">
        <f t="shared" ref="BN554:BN572" si="88">AJ554/AV554/1.55</f>
        <v>2.6542495986461918</v>
      </c>
      <c r="BO554" s="6">
        <v>3.5870780509742026</v>
      </c>
      <c r="BP554" s="6">
        <v>3.1397944587489346</v>
      </c>
      <c r="BQ554" s="6">
        <v>0.86207673607265911</v>
      </c>
      <c r="BR554" s="6">
        <v>21.932140172786291</v>
      </c>
    </row>
    <row r="555" spans="1:71" x14ac:dyDescent="0.3">
      <c r="A555" s="1" t="s">
        <v>870</v>
      </c>
      <c r="B555" s="200" t="s">
        <v>850</v>
      </c>
      <c r="C555" s="1" t="s">
        <v>847</v>
      </c>
      <c r="D555" s="195">
        <v>11.73</v>
      </c>
      <c r="E555" s="195">
        <v>5</v>
      </c>
      <c r="F555" s="6">
        <v>76.961597053141958</v>
      </c>
      <c r="G555" s="6">
        <v>13.109233043232527</v>
      </c>
      <c r="I555" s="6"/>
      <c r="J555" s="6">
        <v>1.7670733648808394</v>
      </c>
      <c r="K555" s="6">
        <v>5.4110254222488233E-2</v>
      </c>
      <c r="L555" s="6">
        <v>0.50847996598195944</v>
      </c>
      <c r="M555" s="6">
        <v>0.84139490019601326</v>
      </c>
      <c r="N555" s="6">
        <v>3.7934807743426417</v>
      </c>
      <c r="O555" s="6">
        <v>2.6672300664481741</v>
      </c>
      <c r="P555" s="6">
        <v>0.25408561748825303</v>
      </c>
      <c r="Q555" s="6">
        <v>4.3314960065129887E-2</v>
      </c>
      <c r="R555" s="6">
        <v>0.35</v>
      </c>
      <c r="S555" s="6" t="e">
        <f>F555+P555+G555+#REF!+K555+L555+M555+N555+O555+Q555+R555</f>
        <v>#REF!</v>
      </c>
      <c r="T555" s="6">
        <v>3.4752074478850443</v>
      </c>
      <c r="U555" s="199">
        <v>256.13157836750139</v>
      </c>
      <c r="V555" s="199"/>
      <c r="W555" s="199"/>
      <c r="X555" s="199">
        <v>25.029508915967487</v>
      </c>
      <c r="Y555" s="199"/>
      <c r="Z555" s="6"/>
      <c r="AA555" s="199">
        <v>0.28087712418300653</v>
      </c>
      <c r="AB555" s="199"/>
      <c r="AC555" s="199">
        <v>2.6265044477385815</v>
      </c>
      <c r="AD555" s="199">
        <v>1.4853537699289268</v>
      </c>
      <c r="AE555" s="199">
        <v>0.56209930391071872</v>
      </c>
      <c r="AF555" s="199"/>
      <c r="AG555" s="199">
        <v>2.6768017173099761</v>
      </c>
      <c r="AH555" s="199"/>
      <c r="AI555" s="199">
        <v>0.52662559638066431</v>
      </c>
      <c r="AJ555" s="199">
        <v>11.868371522509859</v>
      </c>
      <c r="AK555" s="199"/>
      <c r="AL555" s="199">
        <v>0.24437689766387041</v>
      </c>
      <c r="AM555" s="199"/>
      <c r="AN555" s="199"/>
      <c r="AO555" s="199">
        <v>11.507412639795273</v>
      </c>
      <c r="AP555" s="199"/>
      <c r="AQ555" s="199">
        <v>2.1173794781947812</v>
      </c>
      <c r="AR555" s="199">
        <v>3.0820899335130281</v>
      </c>
      <c r="AS555" s="199">
        <v>36.394492667857797</v>
      </c>
      <c r="AT555" s="199"/>
      <c r="AU555" s="199"/>
      <c r="AV555" s="199">
        <v>2.4096604712281624</v>
      </c>
      <c r="AW555" s="6"/>
      <c r="AX555" s="199">
        <v>121.2416169665743</v>
      </c>
      <c r="AY555" s="199"/>
      <c r="AZ555" s="199">
        <v>0.43129645000993838</v>
      </c>
      <c r="BA555" s="199">
        <v>2.8727227998931339</v>
      </c>
      <c r="BB555" s="6"/>
      <c r="BC555" s="199"/>
      <c r="BD555" s="199">
        <v>0.25507027027027029</v>
      </c>
      <c r="BE555" s="199">
        <v>0.70033432835820886</v>
      </c>
      <c r="BF555" s="199"/>
      <c r="BG555" s="199"/>
      <c r="BH555" s="199">
        <v>16.169602346828881</v>
      </c>
      <c r="BI555" s="199">
        <v>1.6829636763871836</v>
      </c>
      <c r="BJ555" s="199"/>
      <c r="BK555" s="199">
        <v>125</v>
      </c>
      <c r="BL555" s="6">
        <v>0.24204860746435633</v>
      </c>
      <c r="BM555" s="6">
        <v>1.0474109974232499</v>
      </c>
      <c r="BN555" s="6">
        <f t="shared" si="88"/>
        <v>3.1776318601381979</v>
      </c>
      <c r="BO555" s="6">
        <v>5.0734290339013377</v>
      </c>
      <c r="BP555" s="6">
        <v>4.1311892009884321</v>
      </c>
      <c r="BQ555" s="6">
        <v>0.67503863750804827</v>
      </c>
      <c r="BR555" s="6">
        <v>21.581021278421865</v>
      </c>
    </row>
    <row r="556" spans="1:71" x14ac:dyDescent="0.3">
      <c r="A556" s="1" t="s">
        <v>869</v>
      </c>
      <c r="B556" s="200" t="s">
        <v>850</v>
      </c>
      <c r="C556" s="1" t="s">
        <v>847</v>
      </c>
      <c r="D556" s="195">
        <v>11.41</v>
      </c>
      <c r="E556" s="195">
        <v>5</v>
      </c>
      <c r="F556" s="6">
        <v>75.89732905197279</v>
      </c>
      <c r="G556" s="6">
        <v>13.501605510209084</v>
      </c>
      <c r="I556" s="6"/>
      <c r="J556" s="6">
        <v>2.1798988487715598</v>
      </c>
      <c r="K556" s="6">
        <v>1.4502700361954723E-2</v>
      </c>
      <c r="L556" s="6">
        <v>0.69408698352003007</v>
      </c>
      <c r="M556" s="6">
        <v>1.7726997900172399</v>
      </c>
      <c r="N556" s="6">
        <v>3.8391303282104077</v>
      </c>
      <c r="O556" s="6">
        <v>1.7576864311918361</v>
      </c>
      <c r="P556" s="6">
        <v>0.28239413028735777</v>
      </c>
      <c r="Q556" s="6">
        <v>6.0666225457754255E-2</v>
      </c>
      <c r="R556" s="6">
        <v>1.44</v>
      </c>
      <c r="S556" s="6" t="e">
        <f>F556+P556+G556+#REF!+K556+L556+M556+N556+O556+Q556+R556</f>
        <v>#REF!</v>
      </c>
      <c r="T556" s="6">
        <v>3.1406709829311357</v>
      </c>
      <c r="U556" s="199">
        <v>236.42828850435347</v>
      </c>
      <c r="V556" s="199"/>
      <c r="W556" s="199"/>
      <c r="X556" s="199">
        <v>16.911655197549361</v>
      </c>
      <c r="Y556" s="199">
        <v>2.1813021246486639</v>
      </c>
      <c r="Z556" s="6">
        <v>10.105467470123754</v>
      </c>
      <c r="AA556" s="199">
        <v>5.8510978140907416E-2</v>
      </c>
      <c r="AB556" s="199">
        <v>4.9315502836925065</v>
      </c>
      <c r="AC556" s="199">
        <v>2.5858646379619206</v>
      </c>
      <c r="AD556" s="199">
        <v>1.7778726364195994</v>
      </c>
      <c r="AE556" s="199">
        <v>0.7272569875381788</v>
      </c>
      <c r="AF556" s="199"/>
      <c r="AG556" s="199">
        <v>2.3640646471149838</v>
      </c>
      <c r="AH556" s="199">
        <v>3.1013352372258387</v>
      </c>
      <c r="AI556" s="199">
        <v>0.56986138470950154</v>
      </c>
      <c r="AJ556" s="199">
        <v>8.5841998989540986</v>
      </c>
      <c r="AK556" s="199"/>
      <c r="AL556" s="199">
        <v>0.41858006116570967</v>
      </c>
      <c r="AM556" s="199">
        <v>0.68539645487097745</v>
      </c>
      <c r="AN556" s="199">
        <v>2.3289525954724168</v>
      </c>
      <c r="AO556" s="199">
        <v>9.9572253704383051</v>
      </c>
      <c r="AP556" s="199">
        <v>3.4562958100306398</v>
      </c>
      <c r="AQ556" s="199">
        <v>1.332007730874704</v>
      </c>
      <c r="AR556" s="199">
        <v>2.4106085411952374</v>
      </c>
      <c r="AS556" s="199">
        <v>17.769314863032498</v>
      </c>
      <c r="AT556" s="199"/>
      <c r="AU556" s="199">
        <v>3.7397362674224399</v>
      </c>
      <c r="AV556" s="199">
        <v>2.3006548753893883</v>
      </c>
      <c r="AW556" s="6"/>
      <c r="AX556" s="199">
        <v>113.97227694190032</v>
      </c>
      <c r="AY556" s="199">
        <v>0.21284918952680207</v>
      </c>
      <c r="AZ556" s="199">
        <v>0.39650296542373159</v>
      </c>
      <c r="BA556" s="199">
        <v>1.7344269849153999</v>
      </c>
      <c r="BB556" s="6"/>
      <c r="BC556" s="199"/>
      <c r="BD556" s="199">
        <v>0.3058609586883515</v>
      </c>
      <c r="BE556" s="199">
        <v>0.86569255977079163</v>
      </c>
      <c r="BF556" s="199">
        <v>29.72265261501968</v>
      </c>
      <c r="BG556" s="199">
        <v>9.6192155226615422E-2</v>
      </c>
      <c r="BH556" s="199">
        <v>16.821906215510886</v>
      </c>
      <c r="BI556" s="199">
        <v>2.268282730126753</v>
      </c>
      <c r="BJ556" s="199">
        <v>14.506069920274189</v>
      </c>
      <c r="BK556" s="199">
        <v>115.2559999436945</v>
      </c>
      <c r="BL556" s="6">
        <v>0.20204876462938881</v>
      </c>
      <c r="BM556" s="6">
        <v>0.76510727685884894</v>
      </c>
      <c r="BN556" s="6">
        <f t="shared" si="88"/>
        <v>2.4072248047455824</v>
      </c>
      <c r="BO556" s="6">
        <v>2.7226250495666457</v>
      </c>
      <c r="BP556" s="6">
        <v>2.0710301837270335</v>
      </c>
      <c r="BQ556" s="6">
        <v>0.951117347883224</v>
      </c>
      <c r="BR556" s="6">
        <v>27.542262678803642</v>
      </c>
      <c r="BS556" s="6">
        <v>0.27130689206762032</v>
      </c>
    </row>
    <row r="557" spans="1:71" x14ac:dyDescent="0.3">
      <c r="A557" s="1" t="s">
        <v>868</v>
      </c>
      <c r="B557" s="200" t="s">
        <v>848</v>
      </c>
      <c r="C557" s="1" t="s">
        <v>847</v>
      </c>
      <c r="D557" s="195">
        <v>11.28</v>
      </c>
      <c r="E557" s="195">
        <v>5</v>
      </c>
      <c r="F557" s="6">
        <v>72.757275727572761</v>
      </c>
      <c r="G557" s="6">
        <v>13.511351135113514</v>
      </c>
      <c r="I557" s="6"/>
      <c r="J557" s="6">
        <v>3.1403140314031406</v>
      </c>
      <c r="K557" s="6">
        <v>8.0008000800080026E-2</v>
      </c>
      <c r="L557" s="6">
        <v>1.2501250125012504</v>
      </c>
      <c r="M557" s="6">
        <v>3.5703570357035712</v>
      </c>
      <c r="N557" s="6">
        <v>3.7003700370037014</v>
      </c>
      <c r="O557" s="6">
        <v>1.5001500150015006</v>
      </c>
      <c r="P557" s="6">
        <v>0.39003900390039015</v>
      </c>
      <c r="Q557" s="6">
        <v>0.1000100010001</v>
      </c>
      <c r="R557" s="6">
        <v>0.61</v>
      </c>
      <c r="S557" s="6" t="e">
        <f>F557+P557+G557+#REF!+K557+L557+M557+N557+O557+Q557+R557</f>
        <v>#REF!</v>
      </c>
      <c r="T557" s="6">
        <v>2.5119999999999996</v>
      </c>
      <c r="U557" s="199">
        <v>145.62019703637571</v>
      </c>
      <c r="V557" s="199"/>
      <c r="W557" s="199"/>
      <c r="X557" s="199">
        <v>12.801904509805473</v>
      </c>
      <c r="Y557" s="199">
        <v>5.3771753853596493</v>
      </c>
      <c r="Z557" s="6">
        <v>10.919519980508504</v>
      </c>
      <c r="AA557" s="199">
        <v>0.16300074787040308</v>
      </c>
      <c r="AB557" s="199">
        <v>14.449607013258161</v>
      </c>
      <c r="AC557" s="199">
        <v>1.9813030031903336</v>
      </c>
      <c r="AD557" s="199">
        <v>1.2903111133450818</v>
      </c>
      <c r="AE557" s="199">
        <v>0.74276861179714615</v>
      </c>
      <c r="AF557" s="199"/>
      <c r="AG557" s="199">
        <v>1.8568628238192675</v>
      </c>
      <c r="AH557" s="199">
        <v>1.8370908983090233</v>
      </c>
      <c r="AI557" s="199">
        <v>0.42917475476272704</v>
      </c>
      <c r="AJ557" s="199">
        <v>7.0111255220978634</v>
      </c>
      <c r="AK557" s="199"/>
      <c r="AL557" s="199">
        <v>0.25159071956016771</v>
      </c>
      <c r="AM557" s="199">
        <v>0.40377042546508374</v>
      </c>
      <c r="AN557" s="199">
        <v>1.8629059211518946</v>
      </c>
      <c r="AO557" s="199">
        <v>7.4218190673253543</v>
      </c>
      <c r="AP557" s="199">
        <v>4.0703954608509454</v>
      </c>
      <c r="AQ557" s="199">
        <v>0.98622774540800207</v>
      </c>
      <c r="AR557" s="199">
        <v>1.8052914838071237</v>
      </c>
      <c r="AS557" s="199">
        <v>13.904910031273587</v>
      </c>
      <c r="AT557" s="199"/>
      <c r="AU557" s="199">
        <v>5.9582832836539623</v>
      </c>
      <c r="AV557" s="199">
        <v>1.7337134659246183</v>
      </c>
      <c r="AW557" s="6"/>
      <c r="AX557" s="199">
        <v>186.57221054620257</v>
      </c>
      <c r="AY557" s="199">
        <v>0.18</v>
      </c>
      <c r="AZ557" s="199">
        <v>0.30438258752003117</v>
      </c>
      <c r="BA557" s="199">
        <v>1.9809157778476905</v>
      </c>
      <c r="BB557" s="6"/>
      <c r="BC557" s="199"/>
      <c r="BD557" s="199">
        <v>0.21397133706352228</v>
      </c>
      <c r="BE557" s="199">
        <v>0.76999759384572863</v>
      </c>
      <c r="BF557" s="199">
        <v>54.281952577781958</v>
      </c>
      <c r="BG557" s="199">
        <v>8.8753221943919033E-2</v>
      </c>
      <c r="BH557" s="199">
        <v>12.105837621151339</v>
      </c>
      <c r="BI557" s="199">
        <v>1.540687499667698</v>
      </c>
      <c r="BJ557" s="199">
        <v>22.896986533523023</v>
      </c>
      <c r="BK557" s="199">
        <v>70.932642311433625</v>
      </c>
      <c r="BL557" s="6">
        <v>0.28253891213389121</v>
      </c>
      <c r="BM557" s="6">
        <v>0.86307804760858109</v>
      </c>
      <c r="BN557" s="6">
        <f t="shared" si="88"/>
        <v>2.6090278914906389</v>
      </c>
      <c r="BO557" s="6">
        <v>3.2738470305248564</v>
      </c>
      <c r="BP557" s="6">
        <v>2.3081154269273081</v>
      </c>
      <c r="BQ557" s="6">
        <v>1.2626313923382455</v>
      </c>
      <c r="BR557" s="6">
        <v>20.76987447698745</v>
      </c>
      <c r="BS557" s="6">
        <v>0.26570711297071137</v>
      </c>
    </row>
    <row r="558" spans="1:71" x14ac:dyDescent="0.3">
      <c r="A558" s="1" t="s">
        <v>867</v>
      </c>
      <c r="B558" s="200" t="s">
        <v>850</v>
      </c>
      <c r="C558" s="1" t="s">
        <v>847</v>
      </c>
      <c r="D558" s="195">
        <v>11</v>
      </c>
      <c r="E558" s="195">
        <v>5</v>
      </c>
      <c r="F558" s="6">
        <v>74.264705882352942</v>
      </c>
      <c r="G558" s="6">
        <v>13.074133763094284</v>
      </c>
      <c r="I558" s="6"/>
      <c r="J558" s="6">
        <v>2.5382755842062861</v>
      </c>
      <c r="K558" s="6">
        <v>3.0217566478646259E-2</v>
      </c>
      <c r="L558" s="6">
        <v>0.93674456083803415</v>
      </c>
      <c r="M558" s="6">
        <v>2.2058823529411762</v>
      </c>
      <c r="N558" s="6">
        <v>5.57010475423046</v>
      </c>
      <c r="O558" s="6">
        <v>0.98710717163577755</v>
      </c>
      <c r="P558" s="6">
        <v>0.30217566478646257</v>
      </c>
      <c r="Q558" s="6">
        <v>9.0652699435938774E-2</v>
      </c>
      <c r="R558" s="6"/>
      <c r="S558" s="6" t="e">
        <f>F558+P558+G558+#REF!+K558+L558+M558+N558+O558+Q558+R558</f>
        <v>#REF!</v>
      </c>
      <c r="T558" s="6">
        <v>2.7096774193548385</v>
      </c>
      <c r="U558" s="199">
        <v>144.92064056061869</v>
      </c>
      <c r="V558" s="199"/>
      <c r="W558" s="199"/>
      <c r="X558" s="199">
        <v>15.891664374434592</v>
      </c>
      <c r="Y558" s="199">
        <v>3.7091416302312812</v>
      </c>
      <c r="Z558" s="6">
        <v>39.585185173377923</v>
      </c>
      <c r="AA558" s="199">
        <v>4.1209902640005368E-2</v>
      </c>
      <c r="AB558" s="199">
        <v>95.295655770113754</v>
      </c>
      <c r="AC558" s="199">
        <v>2.9875856585011</v>
      </c>
      <c r="AD558" s="199">
        <v>2.0258476422623244</v>
      </c>
      <c r="AE558" s="199">
        <v>0.74704405178966027</v>
      </c>
      <c r="AF558" s="199"/>
      <c r="AG558" s="199">
        <v>2.695450747749677</v>
      </c>
      <c r="AH558" s="199">
        <v>3.2679486336688006</v>
      </c>
      <c r="AI558" s="199">
        <v>0.66259559376126398</v>
      </c>
      <c r="AJ558" s="199">
        <v>8.893662782570976</v>
      </c>
      <c r="AK558" s="199"/>
      <c r="AL558" s="199">
        <v>0.44401464712197813</v>
      </c>
      <c r="AM558" s="199">
        <v>1.0476333184781481</v>
      </c>
      <c r="AN558" s="199">
        <v>2.668187417069924</v>
      </c>
      <c r="AO558" s="199">
        <v>11.161369627529311</v>
      </c>
      <c r="AP558" s="199">
        <v>2.2340691934247876</v>
      </c>
      <c r="AQ558" s="199">
        <v>2.9908395816041518</v>
      </c>
      <c r="AR558" s="199">
        <v>2.6592406049081743</v>
      </c>
      <c r="AS558" s="199">
        <v>13.3808910644235</v>
      </c>
      <c r="AT558" s="199"/>
      <c r="AU558" s="199">
        <v>4.0141068624721497</v>
      </c>
      <c r="AV558" s="199">
        <v>2.5995951904965096</v>
      </c>
      <c r="AW558" s="6"/>
      <c r="AX558" s="199">
        <v>116.27903066986886</v>
      </c>
      <c r="AY558" s="199">
        <v>0.23805575451382952</v>
      </c>
      <c r="AZ558" s="199">
        <v>0.45306893006563426</v>
      </c>
      <c r="BA558" s="199">
        <v>1.5808810397781559</v>
      </c>
      <c r="BB558" s="6"/>
      <c r="BC558" s="199"/>
      <c r="BD558" s="199">
        <v>0.33803005157660204</v>
      </c>
      <c r="BE558" s="199">
        <v>0.65990269188287587</v>
      </c>
      <c r="BF558" s="199">
        <v>28.822908328614979</v>
      </c>
      <c r="BG558" s="199">
        <v>8.979174228182947E-2</v>
      </c>
      <c r="BH558" s="199">
        <v>19.549050320318958</v>
      </c>
      <c r="BI558" s="199">
        <v>2.4407376016179176</v>
      </c>
      <c r="BJ558" s="199">
        <v>55.308425070681757</v>
      </c>
      <c r="BK558" s="199">
        <v>119.76326774936214</v>
      </c>
      <c r="BL558" s="6">
        <v>0.17775365205843294</v>
      </c>
      <c r="BM558" s="6">
        <v>0.82151028633506396</v>
      </c>
      <c r="BN558" s="6">
        <f t="shared" si="88"/>
        <v>2.2072078673916549</v>
      </c>
      <c r="BO558" s="6">
        <v>2.6214692412535014</v>
      </c>
      <c r="BP558" s="6">
        <v>1.8086135978707962</v>
      </c>
      <c r="BQ558" s="6">
        <v>0.86075441939587383</v>
      </c>
      <c r="BR558" s="6">
        <v>16.294820717131476</v>
      </c>
      <c r="BS558" s="6">
        <v>0.30000996015936254</v>
      </c>
    </row>
    <row r="559" spans="1:71" x14ac:dyDescent="0.3">
      <c r="A559" s="1" t="s">
        <v>866</v>
      </c>
      <c r="B559" s="200" t="s">
        <v>850</v>
      </c>
      <c r="C559" s="1" t="s">
        <v>847</v>
      </c>
      <c r="D559" s="195">
        <v>11</v>
      </c>
      <c r="E559" s="195">
        <v>5</v>
      </c>
      <c r="F559" s="6">
        <v>75.171881270605681</v>
      </c>
      <c r="G559" s="6">
        <v>13.448242579412852</v>
      </c>
      <c r="I559" s="6"/>
      <c r="J559" s="6">
        <v>2.4039501958333966</v>
      </c>
      <c r="K559" s="6">
        <v>2.9768708312378392E-2</v>
      </c>
      <c r="L559" s="6">
        <v>0.54244072928255394</v>
      </c>
      <c r="M559" s="6">
        <v>1.9090581201009902</v>
      </c>
      <c r="N559" s="6">
        <v>3.8492057444463073</v>
      </c>
      <c r="O559" s="6">
        <v>2.2868057566382696</v>
      </c>
      <c r="P559" s="6">
        <v>0.30225906904206734</v>
      </c>
      <c r="Q559" s="6">
        <v>5.6387826325494918E-2</v>
      </c>
      <c r="R559" s="6">
        <v>1.1200000000000001</v>
      </c>
      <c r="S559" s="6" t="e">
        <f>F559+P559+G559+#REF!+K559+L559+M559+N559+O559+Q559+R559</f>
        <v>#REF!</v>
      </c>
      <c r="T559" s="6">
        <v>4.4317287881625758</v>
      </c>
      <c r="U559" s="199">
        <v>217.65665760603608</v>
      </c>
      <c r="V559" s="199"/>
      <c r="W559" s="199"/>
      <c r="X559" s="199">
        <v>26.117736136075859</v>
      </c>
      <c r="Y559" s="199">
        <v>4.2786537645961564</v>
      </c>
      <c r="Z559" s="6">
        <v>16.817377685341381</v>
      </c>
      <c r="AA559" s="199">
        <v>0.11850384741066136</v>
      </c>
      <c r="AB559" s="199">
        <v>11.537503295757459</v>
      </c>
      <c r="AC559" s="199">
        <v>3.3025784351111183</v>
      </c>
      <c r="AD559" s="199">
        <v>2.1474996347247886</v>
      </c>
      <c r="AE559" s="199">
        <v>0.72747061587564299</v>
      </c>
      <c r="AF559" s="199"/>
      <c r="AG559" s="199">
        <v>3.2968766543178174</v>
      </c>
      <c r="AH559" s="199">
        <v>3.1803591205374162</v>
      </c>
      <c r="AI559" s="199">
        <v>0.70674647123053702</v>
      </c>
      <c r="AJ559" s="199">
        <v>14.411251353212153</v>
      </c>
      <c r="AK559" s="199"/>
      <c r="AL559" s="199">
        <v>0.46078178012362109</v>
      </c>
      <c r="AM559" s="199">
        <v>0.77051307013855541</v>
      </c>
      <c r="AN559" s="199">
        <v>2.7312031394790619</v>
      </c>
      <c r="AO559" s="199">
        <v>16.441154751784072</v>
      </c>
      <c r="AP559" s="199">
        <v>1.9677309646366006</v>
      </c>
      <c r="AQ559" s="199">
        <v>1.5872569244854242</v>
      </c>
      <c r="AR559" s="199">
        <v>4.0837192717343438</v>
      </c>
      <c r="AS559" s="199">
        <v>18.6092191146567</v>
      </c>
      <c r="AT559" s="199"/>
      <c r="AU559" s="199">
        <v>4.0612681150354799</v>
      </c>
      <c r="AV559" s="199">
        <v>3.5076943282652442</v>
      </c>
      <c r="AW559" s="6"/>
      <c r="AX559" s="199">
        <v>111.96351991599559</v>
      </c>
      <c r="AY559" s="199">
        <v>0.2394799649594363</v>
      </c>
      <c r="AZ559" s="199">
        <v>0.52586188566145819</v>
      </c>
      <c r="BA559" s="199">
        <v>1.9380954377940989</v>
      </c>
      <c r="BB559" s="6"/>
      <c r="BC559" s="199"/>
      <c r="BD559" s="199">
        <v>0.3583682858630633</v>
      </c>
      <c r="BE559" s="199">
        <v>1.2190313852078298</v>
      </c>
      <c r="BF559" s="199">
        <v>25.40461300495452</v>
      </c>
      <c r="BG559" s="199">
        <v>0.18787021647945221</v>
      </c>
      <c r="BH559" s="199">
        <v>20.387031892212249</v>
      </c>
      <c r="BI559" s="199">
        <v>2.5921122456109469</v>
      </c>
      <c r="BJ559" s="199">
        <v>21.755037994118936</v>
      </c>
      <c r="BK559" s="199">
        <v>113.87651788323616</v>
      </c>
      <c r="BL559" s="6">
        <v>0.1344848820058997</v>
      </c>
      <c r="BM559" s="6">
        <v>0.85509244354188507</v>
      </c>
      <c r="BN559" s="6">
        <f t="shared" si="88"/>
        <v>2.6506247831462484</v>
      </c>
      <c r="BO559" s="6">
        <v>3.9997522277381052</v>
      </c>
      <c r="BP559" s="6">
        <v>2.7988474329187736</v>
      </c>
      <c r="BQ559" s="6">
        <v>0.65246143634971088</v>
      </c>
      <c r="BR559" s="6">
        <v>15.103244837758114</v>
      </c>
      <c r="BS559" s="6">
        <v>0.1895188053097345</v>
      </c>
    </row>
    <row r="560" spans="1:71" x14ac:dyDescent="0.3">
      <c r="A560" s="1" t="s">
        <v>865</v>
      </c>
      <c r="B560" s="200" t="s">
        <v>850</v>
      </c>
      <c r="C560" s="1" t="s">
        <v>847</v>
      </c>
      <c r="D560" s="195">
        <v>11</v>
      </c>
      <c r="E560" s="195">
        <v>5</v>
      </c>
      <c r="F560" s="6">
        <v>76.078700658532853</v>
      </c>
      <c r="G560" s="6">
        <v>12.980596121038152</v>
      </c>
      <c r="I560" s="6"/>
      <c r="J560" s="6">
        <v>1.8554650004701141</v>
      </c>
      <c r="K560" s="6">
        <v>3.2540172097099702E-2</v>
      </c>
      <c r="L560" s="6">
        <v>0.47273442956796141</v>
      </c>
      <c r="M560" s="6">
        <v>1.903836888381566</v>
      </c>
      <c r="N560" s="6">
        <v>3.6066281176311596</v>
      </c>
      <c r="O560" s="6">
        <v>2.7734223483563984</v>
      </c>
      <c r="P560" s="6">
        <v>0.25143304237306835</v>
      </c>
      <c r="Q560" s="6">
        <v>4.4643221551610934E-2</v>
      </c>
      <c r="R560" s="6">
        <v>0.46</v>
      </c>
      <c r="S560" s="6" t="e">
        <f>F560+P560+G560+#REF!+K560+L560+M560+N560+O560+Q560+R560</f>
        <v>#REF!</v>
      </c>
      <c r="T560" s="6">
        <v>3.9249626945214238</v>
      </c>
      <c r="U560" s="199">
        <v>288.32054227564828</v>
      </c>
      <c r="V560" s="199"/>
      <c r="W560" s="199"/>
      <c r="X560" s="199">
        <v>18.529704516167968</v>
      </c>
      <c r="Y560" s="199">
        <v>4.7686702946110398</v>
      </c>
      <c r="Z560" s="6">
        <v>17.581846842821328</v>
      </c>
      <c r="AA560" s="199">
        <v>0.16643119147063834</v>
      </c>
      <c r="AB560" s="199">
        <v>37.220636136580758</v>
      </c>
      <c r="AC560" s="199">
        <v>2.5724749354892764</v>
      </c>
      <c r="AD560" s="199">
        <v>1.8352292451651468</v>
      </c>
      <c r="AE560" s="199">
        <v>0.76100438200499476</v>
      </c>
      <c r="AF560" s="199"/>
      <c r="AG560" s="199">
        <v>2.3014267254415723</v>
      </c>
      <c r="AH560" s="199">
        <v>3.4087756951684529</v>
      </c>
      <c r="AI560" s="199">
        <v>0.58462981494180577</v>
      </c>
      <c r="AJ560" s="199">
        <v>9.5294141086787683</v>
      </c>
      <c r="AK560" s="199"/>
      <c r="AL560" s="199">
        <v>0.42650702114560024</v>
      </c>
      <c r="AM560" s="199">
        <v>2.1123448149450161</v>
      </c>
      <c r="AN560" s="199">
        <v>2.9320456153711869</v>
      </c>
      <c r="AO560" s="199">
        <v>10.172662529732751</v>
      </c>
      <c r="AP560" s="199">
        <v>2.1142123103609789</v>
      </c>
      <c r="AQ560" s="199">
        <v>1.2513568033642595</v>
      </c>
      <c r="AR560" s="199">
        <v>2.5216375602769454</v>
      </c>
      <c r="AS560" s="199">
        <v>23.691254346399528</v>
      </c>
      <c r="AT560" s="199"/>
      <c r="AU560" s="199">
        <v>3.7862691435563431</v>
      </c>
      <c r="AV560" s="199">
        <v>2.1880821290368559</v>
      </c>
      <c r="AW560" s="6"/>
      <c r="AX560" s="199">
        <v>108.21098438053299</v>
      </c>
      <c r="AY560" s="199">
        <v>0.28415399005937292</v>
      </c>
      <c r="AZ560" s="199">
        <v>0.39186278811627334</v>
      </c>
      <c r="BA560" s="199">
        <v>2.0693872328905965</v>
      </c>
      <c r="BB560" s="6"/>
      <c r="BC560" s="199"/>
      <c r="BD560" s="199">
        <v>0.31820046893105913</v>
      </c>
      <c r="BE560" s="199">
        <v>0.95655708949267215</v>
      </c>
      <c r="BF560" s="199">
        <v>19.739426546730783</v>
      </c>
      <c r="BG560" s="199">
        <v>0.19250246497493761</v>
      </c>
      <c r="BH560" s="199">
        <v>17.830431232635089</v>
      </c>
      <c r="BI560" s="199">
        <v>2.4059565942325598</v>
      </c>
      <c r="BJ560" s="199">
        <v>19.867868731450919</v>
      </c>
      <c r="BK560" s="199">
        <v>119.15658251298383</v>
      </c>
      <c r="BL560" s="6">
        <v>0.21715786608600982</v>
      </c>
      <c r="BM560" s="6">
        <v>0.71759118574020853</v>
      </c>
      <c r="BN560" s="6">
        <f t="shared" si="88"/>
        <v>2.8097707214854926</v>
      </c>
      <c r="BO560" s="6">
        <v>2.849466868936934</v>
      </c>
      <c r="BP560" s="6">
        <v>2.139332087585645</v>
      </c>
      <c r="BQ560" s="6">
        <v>1.0343282435674388</v>
      </c>
      <c r="BR560" s="6">
        <v>30.255851932498636</v>
      </c>
      <c r="BS560" s="6">
        <v>0.3076837234621666</v>
      </c>
    </row>
    <row r="561" spans="1:71" x14ac:dyDescent="0.3">
      <c r="A561" s="1" t="s">
        <v>864</v>
      </c>
      <c r="B561" s="200" t="s">
        <v>848</v>
      </c>
      <c r="C561" s="1" t="s">
        <v>847</v>
      </c>
      <c r="D561" s="195">
        <v>11</v>
      </c>
      <c r="E561" s="195">
        <v>5</v>
      </c>
      <c r="F561" s="6">
        <v>71.697586504378009</v>
      </c>
      <c r="G561" s="6">
        <v>14.171085647454893</v>
      </c>
      <c r="I561" s="6"/>
      <c r="J561" s="6">
        <v>3.5838217738885771</v>
      </c>
      <c r="K561" s="6">
        <v>6.1705821099712371E-2</v>
      </c>
      <c r="L561" s="6">
        <v>1.2723313203073663</v>
      </c>
      <c r="M561" s="6">
        <v>2.9399926982977713</v>
      </c>
      <c r="N561" s="6">
        <v>3.8492824846305091</v>
      </c>
      <c r="O561" s="6">
        <v>1.8520942428438258</v>
      </c>
      <c r="P561" s="6">
        <v>0.46378990225466876</v>
      </c>
      <c r="Q561" s="6">
        <v>0.10830960484466817</v>
      </c>
      <c r="R561" s="6">
        <v>0.62</v>
      </c>
      <c r="S561" s="6" t="e">
        <f>F561+P561+G561+#REF!+K561+L561+M561+N561+O561+Q561+R561</f>
        <v>#REF!</v>
      </c>
      <c r="T561" s="6">
        <v>2.8167362672663026</v>
      </c>
      <c r="U561" s="199">
        <v>199.33788719575347</v>
      </c>
      <c r="V561" s="199"/>
      <c r="W561" s="199"/>
      <c r="X561" s="199">
        <v>16.276057210339598</v>
      </c>
      <c r="Y561" s="199">
        <v>3.9127890282012512</v>
      </c>
      <c r="Z561" s="6">
        <v>40.610204349588415</v>
      </c>
      <c r="AA561" s="199">
        <v>0.18951911117528877</v>
      </c>
      <c r="AB561" s="199">
        <v>2.5922292325608183</v>
      </c>
      <c r="AC561" s="199">
        <v>4.4995185598156597</v>
      </c>
      <c r="AD561" s="199">
        <v>2.8792339551719017</v>
      </c>
      <c r="AE561" s="199">
        <v>0.94015571867991499</v>
      </c>
      <c r="AF561" s="199"/>
      <c r="AG561" s="199">
        <v>3.8791205846535699</v>
      </c>
      <c r="AH561" s="199">
        <v>3.3260764567020309</v>
      </c>
      <c r="AI561" s="199">
        <v>0.97068392602129527</v>
      </c>
      <c r="AJ561" s="199">
        <v>6.9932208298680374</v>
      </c>
      <c r="AK561" s="199"/>
      <c r="AL561" s="199">
        <v>0.50695260826221478</v>
      </c>
      <c r="AM561" s="199">
        <v>0.73324231336611523</v>
      </c>
      <c r="AN561" s="199">
        <v>3.0060108162145784</v>
      </c>
      <c r="AO561" s="199">
        <v>12.612672329373963</v>
      </c>
      <c r="AP561" s="199">
        <v>3.7692386132360047</v>
      </c>
      <c r="AQ561" s="199">
        <v>1.2338879536495622</v>
      </c>
      <c r="AR561" s="199">
        <v>2.6616074104299696</v>
      </c>
      <c r="AS561" s="199">
        <v>3.7885736491900999</v>
      </c>
      <c r="AT561" s="199"/>
      <c r="AU561" s="199">
        <v>8.4910816697011295</v>
      </c>
      <c r="AV561" s="199">
        <v>3.4977410892799963</v>
      </c>
      <c r="AW561" s="6"/>
      <c r="AX561" s="199">
        <v>148.51407534408517</v>
      </c>
      <c r="AY561" s="199">
        <v>0.22655381961197221</v>
      </c>
      <c r="AZ561" s="199">
        <v>0.67162056151036609</v>
      </c>
      <c r="BA561" s="199">
        <v>1.5920007858791425</v>
      </c>
      <c r="BB561" s="6"/>
      <c r="BC561" s="199"/>
      <c r="BD561" s="199">
        <v>0.46272847609110668</v>
      </c>
      <c r="BE561" s="199">
        <v>0.81763019317811225</v>
      </c>
      <c r="BF561" s="199">
        <v>64.058355071329615</v>
      </c>
      <c r="BG561" s="199">
        <v>0.17609800668854123</v>
      </c>
      <c r="BH561" s="199">
        <v>27.351464698923174</v>
      </c>
      <c r="BI561" s="199">
        <v>3.2439046986081492</v>
      </c>
      <c r="BJ561" s="199">
        <v>20.232286746913285</v>
      </c>
      <c r="BK561" s="199">
        <v>127.42699879161324</v>
      </c>
      <c r="BL561" s="6">
        <v>0.22764915117219081</v>
      </c>
      <c r="BM561" s="6">
        <v>0.93091856714099563</v>
      </c>
      <c r="BN561" s="6">
        <f t="shared" si="88"/>
        <v>1.2899054729740296</v>
      </c>
      <c r="BO561" s="6">
        <v>1.5509377092261356</v>
      </c>
      <c r="BP561" s="6">
        <v>1.3937299097633709</v>
      </c>
      <c r="BQ561" s="6">
        <v>0.77846830366078401</v>
      </c>
      <c r="BR561" s="6">
        <v>28.50444624090542</v>
      </c>
      <c r="BS561" s="6">
        <v>0.42984640258690388</v>
      </c>
    </row>
    <row r="562" spans="1:71" x14ac:dyDescent="0.3">
      <c r="A562" s="1" t="s">
        <v>863</v>
      </c>
      <c r="B562" s="200" t="s">
        <v>848</v>
      </c>
      <c r="C562" s="1" t="s">
        <v>847</v>
      </c>
      <c r="D562" s="195">
        <v>11</v>
      </c>
      <c r="E562" s="195">
        <v>5</v>
      </c>
      <c r="F562" s="6">
        <v>74.468085106382972</v>
      </c>
      <c r="G562" s="6">
        <v>13.486183626720599</v>
      </c>
      <c r="I562" s="6"/>
      <c r="J562" s="6">
        <v>2.2844996594919209</v>
      </c>
      <c r="K562" s="6">
        <v>0.12382111975565967</v>
      </c>
      <c r="L562" s="6">
        <v>0.93897682481375244</v>
      </c>
      <c r="M562" s="6">
        <v>3.239985966939761</v>
      </c>
      <c r="N562" s="6">
        <v>4.9115710836411672</v>
      </c>
      <c r="O562" s="6">
        <v>2.0636853292609943E-2</v>
      </c>
      <c r="P562" s="6">
        <v>0.44369234579111377</v>
      </c>
      <c r="Q562" s="6">
        <v>8.2547413170439773E-2</v>
      </c>
      <c r="R562" s="6">
        <v>2.0099999999999998</v>
      </c>
      <c r="S562" s="6" t="e">
        <f>F562+P562+G562+#REF!+K562+L562+M562+N562+O562+Q562+R562</f>
        <v>#REF!</v>
      </c>
      <c r="T562" s="6">
        <v>2.4329670329670332</v>
      </c>
      <c r="U562" s="199">
        <v>58.244256398149396</v>
      </c>
      <c r="V562" s="199"/>
      <c r="W562" s="199"/>
      <c r="X562" s="199">
        <v>16.250679099353288</v>
      </c>
      <c r="Y562" s="199">
        <v>8.1040769788924436</v>
      </c>
      <c r="Z562" s="6">
        <v>13.547996063519795</v>
      </c>
      <c r="AA562" s="199">
        <v>3.3169610423352876E-2</v>
      </c>
      <c r="AB562" s="199">
        <v>3.5377412965549704</v>
      </c>
      <c r="AC562" s="199">
        <v>5.8255939129349512</v>
      </c>
      <c r="AD562" s="199">
        <v>3.8051531723598924</v>
      </c>
      <c r="AE562" s="199">
        <v>1.0052990197694827</v>
      </c>
      <c r="AF562" s="199"/>
      <c r="AG562" s="199">
        <v>4.6287563634158797</v>
      </c>
      <c r="AH562" s="199">
        <v>4.5942632512713359</v>
      </c>
      <c r="AI562" s="199">
        <v>1.2675763352119565</v>
      </c>
      <c r="AJ562" s="199">
        <v>8.1253395496766441</v>
      </c>
      <c r="AK562" s="199"/>
      <c r="AL562" s="199">
        <v>0.70197117327730829</v>
      </c>
      <c r="AM562" s="199">
        <v>1.0467727155298738</v>
      </c>
      <c r="AN562" s="199">
        <v>3.7156342445390482</v>
      </c>
      <c r="AO562" s="199">
        <v>13.125548503323808</v>
      </c>
      <c r="AP562" s="199">
        <v>6.6853261019510599</v>
      </c>
      <c r="AQ562" s="199">
        <v>1.9920984346835908</v>
      </c>
      <c r="AR562" s="199">
        <v>2.8494181397068776</v>
      </c>
      <c r="AS562" s="199">
        <v>0.44049737990015503</v>
      </c>
      <c r="AT562" s="199"/>
      <c r="AU562" s="199">
        <v>7.4527063008302976</v>
      </c>
      <c r="AV562" s="199">
        <v>3.7116037022750104</v>
      </c>
      <c r="AW562" s="6"/>
      <c r="AX562" s="199">
        <v>181.66647016171359</v>
      </c>
      <c r="AY562" s="199">
        <v>0.25825651508921788</v>
      </c>
      <c r="AZ562" s="199">
        <v>0.85108696792802807</v>
      </c>
      <c r="BA562" s="199">
        <v>1.289358787534562</v>
      </c>
      <c r="BB562" s="6"/>
      <c r="BC562" s="199"/>
      <c r="BD562" s="199">
        <v>0.61275925144577992</v>
      </c>
      <c r="BE562" s="199">
        <v>0.78249181168658088</v>
      </c>
      <c r="BF562" s="199">
        <v>36.012018924339692</v>
      </c>
      <c r="BG562" s="199">
        <v>0.24484901703814954</v>
      </c>
      <c r="BH562" s="199">
        <v>37.239873973471269</v>
      </c>
      <c r="BI562" s="199">
        <v>4.2677017074002555</v>
      </c>
      <c r="BJ562" s="199">
        <v>45.340913442251683</v>
      </c>
      <c r="BK562" s="199">
        <v>170.45104820960782</v>
      </c>
      <c r="BL562" s="6">
        <v>0.15868368080517611</v>
      </c>
      <c r="BM562" s="6">
        <v>0.91613585965015432</v>
      </c>
      <c r="BN562" s="6">
        <f t="shared" si="88"/>
        <v>1.4123691451663671</v>
      </c>
      <c r="BO562" s="6">
        <v>1.3697227271563535</v>
      </c>
      <c r="BP562" s="6">
        <v>1.0577303281929618</v>
      </c>
      <c r="BQ562" s="6">
        <v>0.73974818832716038</v>
      </c>
      <c r="BR562" s="6">
        <v>7.1682242990654199</v>
      </c>
      <c r="BS562" s="6">
        <v>0.45728971962616821</v>
      </c>
    </row>
    <row r="563" spans="1:71" x14ac:dyDescent="0.3">
      <c r="A563" s="1" t="s">
        <v>862</v>
      </c>
      <c r="B563" s="200" t="s">
        <v>850</v>
      </c>
      <c r="C563" s="1" t="s">
        <v>847</v>
      </c>
      <c r="D563" s="195">
        <v>11</v>
      </c>
      <c r="E563" s="195">
        <v>5</v>
      </c>
      <c r="F563" s="6">
        <v>74.627462746274617</v>
      </c>
      <c r="G563" s="6">
        <v>13.131313131313133</v>
      </c>
      <c r="I563" s="6"/>
      <c r="J563" s="6">
        <v>2.4602460246024598</v>
      </c>
      <c r="K563" s="6">
        <v>3.0003000300029999E-2</v>
      </c>
      <c r="L563" s="6">
        <v>0.63006300630063006</v>
      </c>
      <c r="M563" s="6">
        <v>1.8101810181018099</v>
      </c>
      <c r="N563" s="6">
        <v>6.4306430643064312</v>
      </c>
      <c r="O563" s="6">
        <v>0.42004200420041993</v>
      </c>
      <c r="P563" s="6">
        <v>0.40004000400039996</v>
      </c>
      <c r="Q563" s="6">
        <v>6.0006000600059999E-2</v>
      </c>
      <c r="R563" s="6">
        <v>0.78</v>
      </c>
      <c r="S563" s="6" t="e">
        <f>F563+P563+G563+#REF!+K563+L563+M563+N563+O563+Q563+R563</f>
        <v>#REF!</v>
      </c>
      <c r="T563" s="6">
        <v>3.9047619047619042</v>
      </c>
      <c r="U563" s="199">
        <v>92.220897775845273</v>
      </c>
      <c r="V563" s="199"/>
      <c r="W563" s="199"/>
      <c r="X563" s="199">
        <v>25.764117880779558</v>
      </c>
      <c r="Y563" s="199"/>
      <c r="Z563" s="6"/>
      <c r="AA563" s="199">
        <v>5.2758761556844551E-2</v>
      </c>
      <c r="AB563" s="199"/>
      <c r="AC563" s="199">
        <v>6.4978371014764367</v>
      </c>
      <c r="AD563" s="199">
        <v>3.9645041344322922</v>
      </c>
      <c r="AE563" s="199">
        <v>0.87961226520295577</v>
      </c>
      <c r="AF563" s="199"/>
      <c r="AG563" s="199">
        <v>5.1874587047245475</v>
      </c>
      <c r="AH563" s="199">
        <v>5.8051411498064649</v>
      </c>
      <c r="AI563" s="199">
        <v>1.3963100027162292</v>
      </c>
      <c r="AJ563" s="199">
        <v>11.172691383618934</v>
      </c>
      <c r="AK563" s="199"/>
      <c r="AL563" s="199">
        <v>0.68262959840714954</v>
      </c>
      <c r="AM563" s="199"/>
      <c r="AN563" s="199">
        <v>3.7444205095382284</v>
      </c>
      <c r="AO563" s="199">
        <v>15.787027702482922</v>
      </c>
      <c r="AP563" s="199"/>
      <c r="AQ563" s="199">
        <v>0.9781362203800823</v>
      </c>
      <c r="AR563" s="199">
        <v>3.5996612083745725</v>
      </c>
      <c r="AS563" s="199">
        <v>5.7701431996427166</v>
      </c>
      <c r="AT563" s="199"/>
      <c r="AU563" s="199">
        <v>9.5613399809909509</v>
      </c>
      <c r="AV563" s="199">
        <v>4.3540099490765014</v>
      </c>
      <c r="AW563" s="6"/>
      <c r="AX563" s="199">
        <v>134.80816412294362</v>
      </c>
      <c r="AY563" s="199">
        <v>0.30676537799676301</v>
      </c>
      <c r="AZ563" s="199">
        <v>0.97133934311410575</v>
      </c>
      <c r="BA563" s="199">
        <v>1.7005475047533238</v>
      </c>
      <c r="BB563" s="6"/>
      <c r="BC563" s="199"/>
      <c r="BD563" s="199">
        <v>0.61043627503798592</v>
      </c>
      <c r="BE563" s="199">
        <v>0.77032230110913202</v>
      </c>
      <c r="BF563" s="199"/>
      <c r="BG563" s="199"/>
      <c r="BH563" s="199">
        <v>37.792559398390907</v>
      </c>
      <c r="BI563" s="199">
        <v>4.046011502964328</v>
      </c>
      <c r="BJ563" s="199"/>
      <c r="BK563" s="199">
        <v>202.29308268866453</v>
      </c>
      <c r="BL563" s="6">
        <v>0.15220571716915191</v>
      </c>
      <c r="BM563" s="6">
        <v>1.0778428322411127</v>
      </c>
      <c r="BN563" s="6">
        <f t="shared" si="88"/>
        <v>1.6555285986336454</v>
      </c>
      <c r="BO563" s="6">
        <v>1.9866249674130787</v>
      </c>
      <c r="BP563" s="6">
        <v>1.7688282413641849</v>
      </c>
      <c r="BQ563" s="6">
        <v>0.56450897817872336</v>
      </c>
      <c r="BR563" s="6">
        <v>8.254134532978938</v>
      </c>
      <c r="BS563" s="6">
        <v>0.33514042238991631</v>
      </c>
    </row>
    <row r="564" spans="1:71" x14ac:dyDescent="0.3">
      <c r="A564" s="1" t="s">
        <v>861</v>
      </c>
      <c r="B564" s="200" t="s">
        <v>850</v>
      </c>
      <c r="C564" s="1" t="s">
        <v>847</v>
      </c>
      <c r="D564" s="195">
        <v>11</v>
      </c>
      <c r="E564" s="195">
        <v>5</v>
      </c>
      <c r="F564" s="6">
        <v>76.322367763223681</v>
      </c>
      <c r="G564" s="6">
        <v>12.588741125887411</v>
      </c>
      <c r="I564" s="6"/>
      <c r="J564" s="6">
        <v>1.9798020197980202</v>
      </c>
      <c r="K564" s="6">
        <v>2.9997000299969996E-2</v>
      </c>
      <c r="L564" s="6">
        <v>0.35996400359964004</v>
      </c>
      <c r="M564" s="6">
        <v>2.1997800219978001</v>
      </c>
      <c r="N564" s="6">
        <v>5.7294270572942709</v>
      </c>
      <c r="O564" s="6">
        <v>0.44995500449955012</v>
      </c>
      <c r="P564" s="6">
        <v>0.29997000299970006</v>
      </c>
      <c r="Q564" s="6">
        <v>3.9996000399959999E-2</v>
      </c>
      <c r="R564" s="6">
        <v>1.36</v>
      </c>
      <c r="S564" s="6" t="e">
        <f>F564+P564+G564+#REF!+K564+L564+M564+N564+O564+Q564+R564</f>
        <v>#REF!</v>
      </c>
      <c r="T564" s="6">
        <v>5.5</v>
      </c>
      <c r="U564" s="199">
        <v>111.14978853162953</v>
      </c>
      <c r="V564" s="199"/>
      <c r="W564" s="199"/>
      <c r="X564" s="199">
        <v>25.777183966449936</v>
      </c>
      <c r="Y564" s="199"/>
      <c r="Z564" s="6"/>
      <c r="AA564" s="199">
        <v>5.7956970437662798E-2</v>
      </c>
      <c r="AB564" s="199"/>
      <c r="AC564" s="199">
        <v>5.7260597003253224</v>
      </c>
      <c r="AD564" s="199">
        <v>4.0224357415463903</v>
      </c>
      <c r="AE564" s="199">
        <v>0.75677510201925768</v>
      </c>
      <c r="AF564" s="199"/>
      <c r="AG564" s="199">
        <v>4.3553929366651358</v>
      </c>
      <c r="AH564" s="199">
        <v>4.5013859326060714</v>
      </c>
      <c r="AI564" s="199">
        <v>1.3233479528656111</v>
      </c>
      <c r="AJ564" s="199">
        <v>11.632898301106277</v>
      </c>
      <c r="AK564" s="199"/>
      <c r="AL564" s="199">
        <v>0.72637933766276819</v>
      </c>
      <c r="AM564" s="199"/>
      <c r="AN564" s="199">
        <v>3.7101454074379996</v>
      </c>
      <c r="AO564" s="199">
        <v>14.449955717208054</v>
      </c>
      <c r="AP564" s="199"/>
      <c r="AQ564" s="199">
        <v>1.9985272416368305</v>
      </c>
      <c r="AR564" s="199">
        <v>3.447397054641125</v>
      </c>
      <c r="AS564" s="199">
        <v>6.6494122633741393</v>
      </c>
      <c r="AT564" s="199"/>
      <c r="AU564" s="199">
        <v>7.2844481334874986</v>
      </c>
      <c r="AV564" s="199">
        <v>3.67793039811081</v>
      </c>
      <c r="AW564" s="6"/>
      <c r="AX564" s="199">
        <v>130.25927920782286</v>
      </c>
      <c r="AY564" s="199">
        <v>0.35010937773282291</v>
      </c>
      <c r="AZ564" s="199">
        <v>0.82457809944160554</v>
      </c>
      <c r="BA564" s="199">
        <v>2.9939040572539386</v>
      </c>
      <c r="BB564" s="6"/>
      <c r="BC564" s="199"/>
      <c r="BD564" s="199">
        <v>0.64313416417126335</v>
      </c>
      <c r="BE564" s="199">
        <v>0.80985100286557776</v>
      </c>
      <c r="BF564" s="199"/>
      <c r="BG564" s="199"/>
      <c r="BH564" s="199">
        <v>39.080328574918852</v>
      </c>
      <c r="BI564" s="199">
        <v>4.3297640585021311</v>
      </c>
      <c r="BJ564" s="199"/>
      <c r="BK564" s="199">
        <v>163.14628479100472</v>
      </c>
      <c r="BL564" s="6">
        <v>0.25736527387755304</v>
      </c>
      <c r="BM564" s="6">
        <v>0.88757563588721999</v>
      </c>
      <c r="BN564" s="6">
        <f t="shared" si="88"/>
        <v>2.0405757765258734</v>
      </c>
      <c r="BO564" s="6">
        <v>1.9328978370301597</v>
      </c>
      <c r="BP564" s="6">
        <v>1.6537457429138809</v>
      </c>
      <c r="BQ564" s="6">
        <v>0.57670407841578453</v>
      </c>
      <c r="BR564" s="6">
        <v>9.554780387021804</v>
      </c>
      <c r="BS564" s="6">
        <v>0.3189356006907727</v>
      </c>
    </row>
    <row r="565" spans="1:71" x14ac:dyDescent="0.3">
      <c r="A565" s="1" t="s">
        <v>860</v>
      </c>
      <c r="B565" s="200" t="s">
        <v>848</v>
      </c>
      <c r="C565" s="1" t="s">
        <v>847</v>
      </c>
      <c r="D565" s="195">
        <v>10.74</v>
      </c>
      <c r="E565" s="195">
        <v>5</v>
      </c>
      <c r="F565" s="6">
        <v>68.583860520605739</v>
      </c>
      <c r="G565" s="6">
        <v>15.105518853805666</v>
      </c>
      <c r="I565" s="6"/>
      <c r="J565" s="6">
        <v>4.5980146806549191</v>
      </c>
      <c r="K565" s="6">
        <v>9.5166278550643496E-2</v>
      </c>
      <c r="L565" s="6">
        <v>1.7529563659775687</v>
      </c>
      <c r="M565" s="6">
        <v>4.1035391277086459</v>
      </c>
      <c r="N565" s="6">
        <v>3.5409718592746895</v>
      </c>
      <c r="O565" s="6">
        <v>1.6009659296211323</v>
      </c>
      <c r="P565" s="6">
        <v>0.51281573226661714</v>
      </c>
      <c r="Q565" s="6">
        <v>0.10619065153436369</v>
      </c>
      <c r="R565" s="6">
        <v>0.75</v>
      </c>
      <c r="S565" s="6" t="e">
        <f>F565+P565+G565+#REF!+K565+L565+M565+N565+O565+Q565+R565</f>
        <v>#REF!</v>
      </c>
      <c r="T565" s="6">
        <v>2.6230057803468205</v>
      </c>
      <c r="U565" s="199">
        <v>163.82397988714456</v>
      </c>
      <c r="V565" s="199"/>
      <c r="W565" s="199"/>
      <c r="X565" s="199">
        <v>20.002556930256411</v>
      </c>
      <c r="Y565" s="199">
        <v>9.5674880738696348</v>
      </c>
      <c r="Z565" s="6">
        <v>20.388148389152917</v>
      </c>
      <c r="AA565" s="199">
        <v>0.21023116932879232</v>
      </c>
      <c r="AB565" s="199">
        <v>5.5814363675269698</v>
      </c>
      <c r="AC565" s="199">
        <v>3.2974356552916144</v>
      </c>
      <c r="AD565" s="199">
        <v>2.0913621532187157</v>
      </c>
      <c r="AE565" s="199">
        <v>0.88539343143356031</v>
      </c>
      <c r="AF565" s="199"/>
      <c r="AG565" s="199">
        <v>3.0245343805099272</v>
      </c>
      <c r="AH565" s="199">
        <v>2.8249813378556472</v>
      </c>
      <c r="AI565" s="199">
        <v>0.7098864494630025</v>
      </c>
      <c r="AJ565" s="199">
        <v>10.965257112369478</v>
      </c>
      <c r="AK565" s="199"/>
      <c r="AL565" s="199">
        <v>0.36192879388361437</v>
      </c>
      <c r="AM565" s="199">
        <v>1.4653523240944784</v>
      </c>
      <c r="AN565" s="199">
        <v>2.1019187672088853</v>
      </c>
      <c r="AO565" s="199">
        <v>11.510114608636284</v>
      </c>
      <c r="AP565" s="199">
        <v>10.247093020174731</v>
      </c>
      <c r="AQ565" s="199">
        <v>1.2222358614573519</v>
      </c>
      <c r="AR565" s="199">
        <v>2.7635800892378883</v>
      </c>
      <c r="AS565" s="199">
        <v>15.381746240762917</v>
      </c>
      <c r="AT565" s="199"/>
      <c r="AU565" s="199">
        <v>11.188439125263381</v>
      </c>
      <c r="AV565" s="199">
        <v>2.7531020604635263</v>
      </c>
      <c r="AW565" s="6"/>
      <c r="AX565" s="199">
        <v>181.26989779645672</v>
      </c>
      <c r="AY565" s="199">
        <v>0.17511420574248862</v>
      </c>
      <c r="AZ565" s="199">
        <v>0.50546010807520647</v>
      </c>
      <c r="BA565" s="199">
        <v>1.7618543433369775</v>
      </c>
      <c r="BB565" s="6"/>
      <c r="BC565" s="199"/>
      <c r="BD565" s="199">
        <v>0.33262502344211092</v>
      </c>
      <c r="BE565" s="199">
        <v>0.65860697664127654</v>
      </c>
      <c r="BF565" s="199">
        <v>93.264934120593153</v>
      </c>
      <c r="BG565" s="199">
        <v>0.12602029987212512</v>
      </c>
      <c r="BH565" s="199">
        <v>19.696598490045051</v>
      </c>
      <c r="BI565" s="199">
        <v>2.3151204576952087</v>
      </c>
      <c r="BJ565" s="199">
        <v>34.799629165409954</v>
      </c>
      <c r="BK565" s="199">
        <v>110.22886270628467</v>
      </c>
      <c r="BL565" s="6">
        <v>0.16067606306736743</v>
      </c>
      <c r="BM565" s="6">
        <v>0.95590881960296537</v>
      </c>
      <c r="BN565" s="6">
        <f t="shared" si="88"/>
        <v>2.5695957766796602</v>
      </c>
      <c r="BO565" s="6">
        <v>3.4074573335221849</v>
      </c>
      <c r="BP565" s="6">
        <v>2.399989942420357</v>
      </c>
      <c r="BQ565" s="6">
        <v>0.93583113279640684</v>
      </c>
      <c r="BR565" s="6">
        <v>14.940277114190156</v>
      </c>
      <c r="BS565" s="6">
        <v>0.19168896321070236</v>
      </c>
    </row>
    <row r="566" spans="1:71" x14ac:dyDescent="0.3">
      <c r="A566" s="1" t="s">
        <v>859</v>
      </c>
      <c r="B566" s="200" t="s">
        <v>850</v>
      </c>
      <c r="C566" s="1" t="s">
        <v>847</v>
      </c>
      <c r="D566" s="195">
        <v>9.6300000000000008</v>
      </c>
      <c r="E566" s="195">
        <v>5</v>
      </c>
      <c r="F566" s="6">
        <v>73.521465143027115</v>
      </c>
      <c r="G566" s="6">
        <v>13.532536244259722</v>
      </c>
      <c r="I566" s="6"/>
      <c r="J566" s="6">
        <v>3.6956547266742046</v>
      </c>
      <c r="K566" s="6">
        <v>0.11660296422864148</v>
      </c>
      <c r="L566" s="6">
        <v>0.773576202612277</v>
      </c>
      <c r="M566" s="6">
        <v>2.9089967427394559</v>
      </c>
      <c r="N566" s="6">
        <v>4.2835108369682473</v>
      </c>
      <c r="O566" s="6">
        <v>0.61927298669840336</v>
      </c>
      <c r="P566" s="6">
        <v>0.45281504483136742</v>
      </c>
      <c r="Q566" s="6">
        <v>9.5569107960542021E-2</v>
      </c>
      <c r="R566" s="6"/>
      <c r="S566" s="6" t="e">
        <f>F566+P566+G566+#REF!+K566+L566+M566+N566+O566+Q566+R566</f>
        <v>#REF!</v>
      </c>
      <c r="T566" s="6">
        <v>4.7773635153129161</v>
      </c>
      <c r="U566" s="199">
        <v>108.18815119055384</v>
      </c>
      <c r="V566" s="199"/>
      <c r="W566" s="199"/>
      <c r="X566" s="199">
        <v>7.506990941556464</v>
      </c>
      <c r="Y566" s="199"/>
      <c r="Z566" s="6"/>
      <c r="AA566" s="199">
        <v>5.9011764705882347E-2</v>
      </c>
      <c r="AB566" s="199"/>
      <c r="AC566" s="199">
        <v>6.6512464676920828</v>
      </c>
      <c r="AD566" s="199">
        <v>4.162657167948411</v>
      </c>
      <c r="AE566" s="199">
        <v>1.0757947389923772</v>
      </c>
      <c r="AF566" s="199"/>
      <c r="AG566" s="199">
        <v>5.4488178289821558</v>
      </c>
      <c r="AH566" s="199"/>
      <c r="AI566" s="199">
        <v>1.4781796236842253</v>
      </c>
      <c r="AJ566" s="199">
        <v>2.2288159195388979</v>
      </c>
      <c r="AK566" s="199"/>
      <c r="AL566" s="199">
        <v>0.58939163952822271</v>
      </c>
      <c r="AM566" s="199"/>
      <c r="AN566" s="199"/>
      <c r="AO566" s="199">
        <v>8.5699500242161299</v>
      </c>
      <c r="AP566" s="199"/>
      <c r="AQ566" s="199">
        <v>1.277408657574439</v>
      </c>
      <c r="AR566" s="199">
        <v>1.4386452890086854</v>
      </c>
      <c r="AS566" s="199">
        <v>5.9685823585996509</v>
      </c>
      <c r="AT566" s="199"/>
      <c r="AU566" s="199"/>
      <c r="AV566" s="199">
        <v>3.3800423108623567</v>
      </c>
      <c r="AW566" s="6"/>
      <c r="AX566" s="199">
        <v>109.17768945488008</v>
      </c>
      <c r="AY566" s="199"/>
      <c r="AZ566" s="199">
        <v>1.0235183303518187</v>
      </c>
      <c r="BA566" s="199">
        <v>0.10665553833823135</v>
      </c>
      <c r="BB566" s="6"/>
      <c r="BC566" s="199"/>
      <c r="BD566" s="199">
        <v>0.63411891891891892</v>
      </c>
      <c r="BE566" s="199">
        <v>3.9011031797534075E-2</v>
      </c>
      <c r="BF566" s="199"/>
      <c r="BG566" s="199"/>
      <c r="BH566" s="199">
        <v>41.496455476927309</v>
      </c>
      <c r="BI566" s="199">
        <v>4.0684604181473576</v>
      </c>
      <c r="BJ566" s="199"/>
      <c r="BK566" s="199">
        <v>79</v>
      </c>
      <c r="BL566" s="6">
        <v>4.7853004549741583E-2</v>
      </c>
      <c r="BM566" s="6">
        <v>1.0972022202572915</v>
      </c>
      <c r="BN566" s="6">
        <f t="shared" si="88"/>
        <v>0.42542241258937336</v>
      </c>
      <c r="BO566" s="6">
        <v>0.39412075466274754</v>
      </c>
      <c r="BP566" s="6">
        <v>0.51254652797950229</v>
      </c>
      <c r="BQ566" s="6">
        <v>0.76457275006865999</v>
      </c>
      <c r="BR566" s="6">
        <v>48.540640006257689</v>
      </c>
    </row>
    <row r="567" spans="1:71" x14ac:dyDescent="0.3">
      <c r="A567" s="1" t="s">
        <v>858</v>
      </c>
      <c r="B567" s="200" t="s">
        <v>563</v>
      </c>
      <c r="C567" s="1" t="s">
        <v>847</v>
      </c>
      <c r="D567" s="195">
        <v>9.5</v>
      </c>
      <c r="E567" s="195">
        <v>10</v>
      </c>
      <c r="F567" s="6">
        <v>57.265860211082988</v>
      </c>
      <c r="G567" s="6">
        <v>15.609251812562308</v>
      </c>
      <c r="I567" s="6"/>
      <c r="J567" s="6">
        <v>8.2447784182918902</v>
      </c>
      <c r="K567" s="6">
        <v>0.19628545880979845</v>
      </c>
      <c r="L567" s="6">
        <v>5.2598756342779298</v>
      </c>
      <c r="M567" s="6">
        <v>10.038674336108773</v>
      </c>
      <c r="N567" s="6">
        <v>2.6775396461013949</v>
      </c>
      <c r="O567" s="6">
        <v>0.25009930115861129</v>
      </c>
      <c r="P567" s="6">
        <v>0.44111365414706527</v>
      </c>
      <c r="Q567" s="6">
        <v>1.6521527459223796E-2</v>
      </c>
      <c r="R567" s="6">
        <v>0.56999999999999995</v>
      </c>
      <c r="S567" s="6" t="e">
        <f>F567+P567+G567+#REF!+K567+L567+M567+N567+O567+Q567+R567</f>
        <v>#REF!</v>
      </c>
      <c r="T567" s="6">
        <v>1.5674854296101099</v>
      </c>
      <c r="U567" s="199">
        <v>62.731572291022168</v>
      </c>
      <c r="V567" s="199"/>
      <c r="W567" s="199"/>
      <c r="X567" s="199">
        <v>4.2504386993430634</v>
      </c>
      <c r="Y567" s="199">
        <v>28.122799369087492</v>
      </c>
      <c r="Z567" s="6"/>
      <c r="AA567" s="199">
        <v>2.6354967995684864E-2</v>
      </c>
      <c r="AB567" s="199">
        <v>68.989742455071919</v>
      </c>
      <c r="AC567" s="199">
        <v>5.0592049598527433</v>
      </c>
      <c r="AD567" s="199">
        <v>3.2894199154700625</v>
      </c>
      <c r="AE567" s="199">
        <v>0.7852151582843816</v>
      </c>
      <c r="AF567" s="199"/>
      <c r="AG567" s="199">
        <v>3.5857658089171611</v>
      </c>
      <c r="AH567" s="199">
        <v>1.0912189115162703</v>
      </c>
      <c r="AI567" s="199">
        <v>1.1160010940851639</v>
      </c>
      <c r="AJ567" s="199">
        <v>1.2995926409778313</v>
      </c>
      <c r="AK567" s="199"/>
      <c r="AL567" s="199">
        <v>0.52183507558987641</v>
      </c>
      <c r="AM567" s="199">
        <v>0.70974458069876623</v>
      </c>
      <c r="AN567" s="199">
        <v>0.31978650055692143</v>
      </c>
      <c r="AO567" s="199">
        <v>5.3129145610980038</v>
      </c>
      <c r="AP567" s="199"/>
      <c r="AQ567" s="199">
        <v>0.8716209408350617</v>
      </c>
      <c r="AR567" s="199">
        <v>0.85319220334376566</v>
      </c>
      <c r="AS567" s="199">
        <v>1.919950083685124</v>
      </c>
      <c r="AT567" s="199"/>
      <c r="AU567" s="199">
        <v>39.524904935768731</v>
      </c>
      <c r="AV567" s="199">
        <v>2.3984656607173238</v>
      </c>
      <c r="AW567" s="6"/>
      <c r="AX567" s="199">
        <v>109.61967581229813</v>
      </c>
      <c r="AY567" s="199">
        <v>1.9360818695453252E-2</v>
      </c>
      <c r="AZ567" s="199">
        <v>0.70653306675895278</v>
      </c>
      <c r="BA567" s="199">
        <v>0.11114407442906289</v>
      </c>
      <c r="BB567" s="6"/>
      <c r="BC567" s="199"/>
      <c r="BD567" s="199">
        <v>0.51255762479422207</v>
      </c>
      <c r="BE567" s="199">
        <v>8.3434596904029393E-2</v>
      </c>
      <c r="BF567" s="199">
        <v>216.24729113733673</v>
      </c>
      <c r="BG567" s="199">
        <v>0.20935217070855733</v>
      </c>
      <c r="BH567" s="199">
        <v>29.725773026913</v>
      </c>
      <c r="BI567" s="199">
        <v>3.4721818212616111</v>
      </c>
      <c r="BJ567" s="199">
        <v>79.921735906196815</v>
      </c>
      <c r="BK567" s="199">
        <v>27.094472605559233</v>
      </c>
      <c r="BL567" s="6">
        <v>8.5522240527182866E-2</v>
      </c>
      <c r="BM567" s="6">
        <v>0.97789797457589422</v>
      </c>
      <c r="BN567" s="6">
        <f t="shared" si="88"/>
        <v>0.34957634744548666</v>
      </c>
      <c r="BO567" s="6">
        <v>0.26927124864005825</v>
      </c>
      <c r="BP567" s="6">
        <v>0.34003905246390209</v>
      </c>
      <c r="BQ567" s="6">
        <v>0.81664361967437482</v>
      </c>
      <c r="BR567" s="6">
        <v>48.270181219110377</v>
      </c>
      <c r="BS567" s="6">
        <v>0.24606672158154858</v>
      </c>
    </row>
    <row r="568" spans="1:71" x14ac:dyDescent="0.3">
      <c r="A568" s="1" t="s">
        <v>857</v>
      </c>
      <c r="B568" s="200" t="s">
        <v>848</v>
      </c>
      <c r="C568" s="1" t="s">
        <v>847</v>
      </c>
      <c r="D568" s="195">
        <v>9.5</v>
      </c>
      <c r="E568" s="195">
        <v>5</v>
      </c>
      <c r="F568" s="6">
        <v>67.104638761567358</v>
      </c>
      <c r="G568" s="6">
        <v>15.001164646180525</v>
      </c>
      <c r="I568" s="6"/>
      <c r="J568" s="6">
        <v>5.6961090077401622</v>
      </c>
      <c r="K568" s="6">
        <v>0.15016281708302975</v>
      </c>
      <c r="L568" s="6">
        <v>1.5620964193201086</v>
      </c>
      <c r="M568" s="6">
        <v>5.4270253019605059</v>
      </c>
      <c r="N568" s="6">
        <v>3.8447727998104599</v>
      </c>
      <c r="O568" s="6">
        <v>0.18493205996467094</v>
      </c>
      <c r="P568" s="6">
        <v>0.59964346419062231</v>
      </c>
      <c r="Q568" s="6">
        <v>0.11892088869662761</v>
      </c>
      <c r="R568" s="6">
        <v>0.31</v>
      </c>
      <c r="S568" s="6" t="e">
        <f>F568+P568+G568+#REF!+K568+L568+M568+N568+O568+Q568+R568</f>
        <v>#REF!</v>
      </c>
      <c r="T568" s="6">
        <v>3.6464516129032249</v>
      </c>
      <c r="U568" s="199">
        <v>57.382480140456835</v>
      </c>
      <c r="V568" s="199"/>
      <c r="W568" s="199"/>
      <c r="X568" s="199">
        <v>4.5539232764368442</v>
      </c>
      <c r="Y568" s="199">
        <v>10.231346989999331</v>
      </c>
      <c r="Z568" s="6"/>
      <c r="AA568" s="199">
        <v>2.282570112678561E-2</v>
      </c>
      <c r="AB568" s="199">
        <v>27.766349593864241</v>
      </c>
      <c r="AC568" s="199">
        <v>4.5358678254585296</v>
      </c>
      <c r="AD568" s="199">
        <v>2.8339440892572814</v>
      </c>
      <c r="AE568" s="199">
        <v>1.1685262180028133</v>
      </c>
      <c r="AF568" s="199"/>
      <c r="AG568" s="199">
        <v>3.5645997215647571</v>
      </c>
      <c r="AH568" s="199">
        <v>0.85173768825984864</v>
      </c>
      <c r="AI568" s="199">
        <v>0.98740747537659246</v>
      </c>
      <c r="AJ568" s="199">
        <v>1.6498168331435179</v>
      </c>
      <c r="AK568" s="199"/>
      <c r="AL568" s="199">
        <v>0.42897629328444703</v>
      </c>
      <c r="AM568" s="199">
        <v>0.71036914942807416</v>
      </c>
      <c r="AN568" s="199">
        <v>0.44308923050049215</v>
      </c>
      <c r="AO568" s="199">
        <v>6.1557803179192137</v>
      </c>
      <c r="AP568" s="199"/>
      <c r="AQ568" s="199">
        <v>0.71366426923161663</v>
      </c>
      <c r="AR568" s="199">
        <v>1.0037702278256904</v>
      </c>
      <c r="AS568" s="199">
        <v>0.30310588329846028</v>
      </c>
      <c r="AT568" s="199"/>
      <c r="AU568" s="199">
        <v>19.972149946231564</v>
      </c>
      <c r="AV568" s="199">
        <v>2.4656975242261194</v>
      </c>
      <c r="AW568" s="6"/>
      <c r="AX568" s="199">
        <v>119.78663258425749</v>
      </c>
      <c r="AY568" s="199">
        <v>2.854394553698902E-2</v>
      </c>
      <c r="AZ568" s="199">
        <v>0.65620279649312974</v>
      </c>
      <c r="BA568" s="199">
        <v>0.10327210150037319</v>
      </c>
      <c r="BB568" s="6"/>
      <c r="BC568" s="199"/>
      <c r="BD568" s="199">
        <v>0.43135600852880279</v>
      </c>
      <c r="BE568" s="199">
        <v>9.6106908626197571E-2</v>
      </c>
      <c r="BF568" s="199">
        <v>103.59314998808136</v>
      </c>
      <c r="BG568" s="199">
        <v>0.21190441500993359</v>
      </c>
      <c r="BH568" s="199">
        <v>26.56453363812016</v>
      </c>
      <c r="BI568" s="199">
        <v>2.844861994770731</v>
      </c>
      <c r="BJ568" s="199">
        <v>70.700632168336313</v>
      </c>
      <c r="BK568" s="199">
        <v>21.361855438718738</v>
      </c>
      <c r="BL568" s="6">
        <v>6.2596101231190152E-2</v>
      </c>
      <c r="BM568" s="6">
        <v>1.070071799568191</v>
      </c>
      <c r="BN568" s="6">
        <f t="shared" si="88"/>
        <v>0.4316822912822027</v>
      </c>
      <c r="BO568" s="6">
        <v>0.4172148199726613</v>
      </c>
      <c r="BP568" s="6">
        <v>0.4446537969941381</v>
      </c>
      <c r="BQ568" s="6">
        <v>1.2021669630374594</v>
      </c>
      <c r="BR568" s="6">
        <v>34.781121751025992</v>
      </c>
      <c r="BS568" s="6">
        <v>0.26856874145006843</v>
      </c>
    </row>
    <row r="569" spans="1:71" x14ac:dyDescent="0.3">
      <c r="A569" s="1" t="s">
        <v>856</v>
      </c>
      <c r="B569" s="200" t="s">
        <v>850</v>
      </c>
      <c r="C569" s="1" t="s">
        <v>847</v>
      </c>
      <c r="D569" s="195">
        <v>9.5</v>
      </c>
      <c r="E569" s="195">
        <v>5</v>
      </c>
      <c r="F569" s="6">
        <v>74.097389121889449</v>
      </c>
      <c r="G569" s="6">
        <v>13.559133062340594</v>
      </c>
      <c r="I569" s="6"/>
      <c r="J569" s="6">
        <v>2.9691218095185499</v>
      </c>
      <c r="K569" s="6">
        <v>7.6631093019878901E-2</v>
      </c>
      <c r="L569" s="6">
        <v>0.6323756017995088</v>
      </c>
      <c r="M569" s="6">
        <v>2.6516530663043416</v>
      </c>
      <c r="N569" s="6">
        <v>4.2523185824457004</v>
      </c>
      <c r="O569" s="6">
        <v>0.66844693737452532</v>
      </c>
      <c r="P569" s="6">
        <v>0.46831251016427727</v>
      </c>
      <c r="Q569" s="6">
        <v>6.1003596783543598E-2</v>
      </c>
      <c r="R569" s="6">
        <v>0.55000000000000004</v>
      </c>
      <c r="S569" s="6" t="e">
        <f>F569+P569+G569+#REF!+K569+L569+M569+N569+O569+Q569+R569</f>
        <v>#REF!</v>
      </c>
      <c r="T569" s="6">
        <v>4.6951871657754021</v>
      </c>
      <c r="U569" s="199">
        <v>118.03036444982628</v>
      </c>
      <c r="V569" s="199"/>
      <c r="W569" s="199"/>
      <c r="X569" s="199">
        <v>8.9930749766085913</v>
      </c>
      <c r="Y569" s="199">
        <v>4.231622229699548</v>
      </c>
      <c r="Z569" s="6"/>
      <c r="AA569" s="199">
        <v>9.1797666596673003E-2</v>
      </c>
      <c r="AB569" s="199">
        <v>4.1759502425692041</v>
      </c>
      <c r="AC569" s="199">
        <v>7.6749693837678921</v>
      </c>
      <c r="AD569" s="199">
        <v>4.992294975938858</v>
      </c>
      <c r="AE569" s="199">
        <v>0.98138952776048438</v>
      </c>
      <c r="AF569" s="199"/>
      <c r="AG569" s="199">
        <v>5.8071257852497036</v>
      </c>
      <c r="AH569" s="199">
        <v>3.4993306934297226</v>
      </c>
      <c r="AI569" s="199">
        <v>1.6805846308718919</v>
      </c>
      <c r="AJ569" s="199">
        <v>3.5223376274138509</v>
      </c>
      <c r="AK569" s="199"/>
      <c r="AL569" s="199">
        <v>0.87289635020133272</v>
      </c>
      <c r="AM569" s="199">
        <v>1.5535671828345154</v>
      </c>
      <c r="AN569" s="199">
        <v>0.86060312434380959</v>
      </c>
      <c r="AO569" s="199">
        <v>11.725148387223859</v>
      </c>
      <c r="AP569" s="199"/>
      <c r="AQ569" s="199">
        <v>1.1570870118970913</v>
      </c>
      <c r="AR569" s="199">
        <v>2.0694257807598984</v>
      </c>
      <c r="AS569" s="199">
        <v>3.3743503176721905</v>
      </c>
      <c r="AT569" s="199"/>
      <c r="AU569" s="199">
        <v>9.585024215575233</v>
      </c>
      <c r="AV569" s="199">
        <v>4.3449553451276151</v>
      </c>
      <c r="AW569" s="6"/>
      <c r="AX569" s="199">
        <v>81.602718974956034</v>
      </c>
      <c r="AY569" s="199">
        <v>6.763353942193441E-2</v>
      </c>
      <c r="AZ569" s="199">
        <v>1.0970233365869639</v>
      </c>
      <c r="BA569" s="199">
        <v>0.3797096738241495</v>
      </c>
      <c r="BB569" s="6"/>
      <c r="BC569" s="199"/>
      <c r="BD569" s="199">
        <v>0.78846680008107306</v>
      </c>
      <c r="BE569" s="199">
        <v>0.24914532346421983</v>
      </c>
      <c r="BF569" s="199">
        <v>26.702422755329227</v>
      </c>
      <c r="BG569" s="199">
        <v>0.25917550788683175</v>
      </c>
      <c r="BH569" s="199">
        <v>46.570827495122927</v>
      </c>
      <c r="BI569" s="199">
        <v>5.4270002090686615</v>
      </c>
      <c r="BJ569" s="199">
        <v>34.202443578592806</v>
      </c>
      <c r="BK569" s="199">
        <v>114.19587545247151</v>
      </c>
      <c r="BL569" s="6">
        <v>0.10780047627147475</v>
      </c>
      <c r="BM569" s="6">
        <v>0.94914058691119596</v>
      </c>
      <c r="BN569" s="6">
        <f t="shared" si="88"/>
        <v>0.52301478568759674</v>
      </c>
      <c r="BO569" s="6">
        <v>0.46693490868599008</v>
      </c>
      <c r="BP569" s="6">
        <v>0.46030519369004685</v>
      </c>
      <c r="BQ569" s="6">
        <v>0.59589501995101934</v>
      </c>
      <c r="BR569" s="6">
        <v>33.509100187106654</v>
      </c>
      <c r="BS569" s="6">
        <v>0.24432726654192896</v>
      </c>
    </row>
    <row r="570" spans="1:71" x14ac:dyDescent="0.3">
      <c r="A570" s="1" t="s">
        <v>855</v>
      </c>
      <c r="B570" s="200" t="s">
        <v>563</v>
      </c>
      <c r="C570" s="1" t="s">
        <v>847</v>
      </c>
      <c r="D570" s="195">
        <v>9.4600000000000009</v>
      </c>
      <c r="E570" s="195">
        <v>10</v>
      </c>
      <c r="F570" s="6">
        <v>54.83</v>
      </c>
      <c r="G570" s="6">
        <v>16.89</v>
      </c>
      <c r="I570" s="6"/>
      <c r="J570" s="6">
        <v>9.73</v>
      </c>
      <c r="K570" s="6">
        <v>0.24</v>
      </c>
      <c r="L570" s="6">
        <v>5.39</v>
      </c>
      <c r="M570" s="6">
        <v>9.94</v>
      </c>
      <c r="N570" s="6">
        <v>1.96</v>
      </c>
      <c r="O570" s="6">
        <v>0.2</v>
      </c>
      <c r="P570" s="6">
        <v>0.68</v>
      </c>
      <c r="Q570" s="6">
        <v>0.14000000000000001</v>
      </c>
      <c r="R570" s="6"/>
      <c r="S570" s="6" t="e">
        <f>F570+P570+G570+#REF!+K570+L570+M570+N570+O570+Q570+R570</f>
        <v>#REF!</v>
      </c>
      <c r="T570" s="6">
        <v>1.8051948051948055</v>
      </c>
      <c r="U570" s="199">
        <v>50.651916353887117</v>
      </c>
      <c r="V570" s="199"/>
      <c r="W570" s="199"/>
      <c r="X570" s="199">
        <v>4.4467356114641561</v>
      </c>
      <c r="Y570" s="199"/>
      <c r="Z570" s="6"/>
      <c r="AA570" s="199">
        <v>4.8617647058823522E-2</v>
      </c>
      <c r="AB570" s="199"/>
      <c r="AC570" s="199">
        <v>3.5587381353628706</v>
      </c>
      <c r="AD570" s="199">
        <v>2.2200451060393527</v>
      </c>
      <c r="AE570" s="199">
        <v>0.6871265566335345</v>
      </c>
      <c r="AF570" s="199"/>
      <c r="AG570" s="199">
        <v>2.8094809351625183</v>
      </c>
      <c r="AH570" s="199"/>
      <c r="AI570" s="199">
        <v>0.78201587592790767</v>
      </c>
      <c r="AJ570" s="199">
        <v>1.4989005724798099</v>
      </c>
      <c r="AK570" s="199"/>
      <c r="AL570" s="199">
        <v>0.32431242299875229</v>
      </c>
      <c r="AM570" s="199"/>
      <c r="AN570" s="199"/>
      <c r="AO570" s="199">
        <v>4.3366426331210972</v>
      </c>
      <c r="AP570" s="199"/>
      <c r="AQ570" s="199">
        <v>1.0102754052507505</v>
      </c>
      <c r="AR570" s="199">
        <v>0.81794300089847261</v>
      </c>
      <c r="AS570" s="199">
        <v>1.7126580727873737</v>
      </c>
      <c r="AT570" s="199"/>
      <c r="AU570" s="199"/>
      <c r="AV570" s="199">
        <v>1.706476890311561</v>
      </c>
      <c r="AW570" s="6"/>
      <c r="AX570" s="199">
        <v>126.07646046760129</v>
      </c>
      <c r="AY570" s="199"/>
      <c r="AZ570" s="199">
        <v>0.53609653746770025</v>
      </c>
      <c r="BA570" s="199">
        <v>0.14324001068661502</v>
      </c>
      <c r="BB570" s="6"/>
      <c r="BC570" s="199"/>
      <c r="BD570" s="199">
        <v>0.34144864864864871</v>
      </c>
      <c r="BE570" s="199">
        <v>0.10202708198139736</v>
      </c>
      <c r="BF570" s="199"/>
      <c r="BG570" s="199"/>
      <c r="BH570" s="199">
        <v>21.599160065175084</v>
      </c>
      <c r="BI570" s="199">
        <v>2.3200290100722936</v>
      </c>
      <c r="BJ570" s="199"/>
      <c r="BK570" s="199">
        <v>41</v>
      </c>
      <c r="BL570" s="6">
        <v>9.5563383800458479E-2</v>
      </c>
      <c r="BM570" s="6">
        <v>1.0294762891235618</v>
      </c>
      <c r="BN570" s="6">
        <f t="shared" si="88"/>
        <v>0.56668369369465788</v>
      </c>
      <c r="BO570" s="6">
        <v>0.46479838438028137</v>
      </c>
      <c r="BP570" s="6">
        <v>0.53240900486814657</v>
      </c>
      <c r="BQ570" s="6">
        <v>0.95713918245339524</v>
      </c>
      <c r="BR570" s="6">
        <v>33.792712661445989</v>
      </c>
    </row>
    <row r="571" spans="1:71" x14ac:dyDescent="0.3">
      <c r="A571" s="1" t="s">
        <v>854</v>
      </c>
      <c r="B571" s="200" t="s">
        <v>848</v>
      </c>
      <c r="C571" s="1" t="s">
        <v>847</v>
      </c>
      <c r="D571" s="195">
        <v>7.94</v>
      </c>
      <c r="E571" s="195">
        <v>5</v>
      </c>
      <c r="F571" s="6">
        <v>68.503149685031488</v>
      </c>
      <c r="G571" s="6">
        <v>15.308469153084689</v>
      </c>
      <c r="I571" s="6"/>
      <c r="J571" s="6">
        <v>4.1495850414958495</v>
      </c>
      <c r="K571" s="6">
        <v>5.9994000599939992E-2</v>
      </c>
      <c r="L571" s="6">
        <v>1.8798120187981198</v>
      </c>
      <c r="M571" s="6">
        <v>4.6895310468953104</v>
      </c>
      <c r="N571" s="6">
        <v>3.4996500349964994</v>
      </c>
      <c r="O571" s="6">
        <v>1.4298570142985698</v>
      </c>
      <c r="P571" s="6">
        <v>0.39996000399959997</v>
      </c>
      <c r="Q571" s="6">
        <v>7.9992000799919985E-2</v>
      </c>
      <c r="R571" s="6">
        <v>1.2</v>
      </c>
      <c r="S571" s="6" t="e">
        <f>F571+P571+G571+#REF!+K571+L571+M571+N571+O571+Q571+R571</f>
        <v>#REF!</v>
      </c>
      <c r="T571" s="6">
        <v>2.2074468085106385</v>
      </c>
      <c r="U571" s="199">
        <v>383.62210815253974</v>
      </c>
      <c r="V571" s="199"/>
      <c r="W571" s="199"/>
      <c r="X571" s="199">
        <v>12.740130393975285</v>
      </c>
      <c r="Y571" s="199">
        <v>7.1053999957938982</v>
      </c>
      <c r="Z571" s="6">
        <v>16.205965866458769</v>
      </c>
      <c r="AA571" s="199">
        <v>0.10279087023621471</v>
      </c>
      <c r="AB571" s="199">
        <v>30.498312147210228</v>
      </c>
      <c r="AC571" s="199">
        <v>2.3618878100519116</v>
      </c>
      <c r="AD571" s="199">
        <v>1.4623672399114256</v>
      </c>
      <c r="AE571" s="199">
        <v>0.62814279261575734</v>
      </c>
      <c r="AF571" s="199"/>
      <c r="AG571" s="199">
        <v>2.1710840390123569</v>
      </c>
      <c r="AH571" s="199">
        <v>2.7091686371641228</v>
      </c>
      <c r="AI571" s="199">
        <v>0.50210059349539893</v>
      </c>
      <c r="AJ571" s="199">
        <v>6.234154715048204</v>
      </c>
      <c r="AK571" s="199"/>
      <c r="AL571" s="199">
        <v>0.26253067190320556</v>
      </c>
      <c r="AM571" s="199">
        <v>0.58488780445068367</v>
      </c>
      <c r="AN571" s="199">
        <v>1.4500171135091029</v>
      </c>
      <c r="AO571" s="199">
        <v>8.2019021274757407</v>
      </c>
      <c r="AP571" s="199">
        <v>4.9748672809112442</v>
      </c>
      <c r="AQ571" s="199">
        <v>1.306147004649123</v>
      </c>
      <c r="AR571" s="199">
        <v>1.9151559650683629</v>
      </c>
      <c r="AS571" s="199">
        <v>10.411924746838801</v>
      </c>
      <c r="AT571" s="199"/>
      <c r="AU571" s="199">
        <v>9.7060766134620149</v>
      </c>
      <c r="AV571" s="199">
        <v>2.0061568964539007</v>
      </c>
      <c r="AW571" s="6"/>
      <c r="AX571" s="199">
        <v>206.3475664924012</v>
      </c>
      <c r="AY571" s="199">
        <v>0.12909391466583417</v>
      </c>
      <c r="AZ571" s="199">
        <v>0.36370826797271749</v>
      </c>
      <c r="BA571" s="199">
        <v>1.0632986100288995</v>
      </c>
      <c r="BB571" s="6"/>
      <c r="BC571" s="199"/>
      <c r="BD571" s="199">
        <v>0.23553877435243736</v>
      </c>
      <c r="BE571" s="199">
        <v>0.35560563958857139</v>
      </c>
      <c r="BF571" s="199">
        <v>83.655856209419369</v>
      </c>
      <c r="BG571" s="199">
        <v>0.15723306381032096</v>
      </c>
      <c r="BH571" s="199">
        <v>14.700077726569781</v>
      </c>
      <c r="BI571" s="199">
        <v>1.6427440860506166</v>
      </c>
      <c r="BJ571" s="199">
        <v>27.138605033667282</v>
      </c>
      <c r="BK571" s="199">
        <v>106.66018256551666</v>
      </c>
      <c r="BL571" s="6">
        <v>0.17056018957345973</v>
      </c>
      <c r="BM571" s="6">
        <v>0.96494616387426968</v>
      </c>
      <c r="BN571" s="6">
        <f t="shared" si="88"/>
        <v>2.0048458359066941</v>
      </c>
      <c r="BO571" s="6">
        <v>2.7301899487604167</v>
      </c>
      <c r="BP571" s="6">
        <v>2.1542765787370102</v>
      </c>
      <c r="BQ571" s="6">
        <v>0.91799270069126815</v>
      </c>
      <c r="BR571" s="6">
        <v>61.535545023696685</v>
      </c>
      <c r="BS571" s="6">
        <v>0.23259241706161138</v>
      </c>
    </row>
    <row r="572" spans="1:71" x14ac:dyDescent="0.3">
      <c r="A572" s="1" t="s">
        <v>853</v>
      </c>
      <c r="B572" s="200" t="s">
        <v>848</v>
      </c>
      <c r="C572" s="1" t="s">
        <v>847</v>
      </c>
      <c r="D572" s="195">
        <v>7.5</v>
      </c>
      <c r="E572" s="195">
        <v>5</v>
      </c>
      <c r="F572" s="6">
        <v>70.394268110342892</v>
      </c>
      <c r="G572" s="6">
        <v>14.921778571643602</v>
      </c>
      <c r="I572" s="6"/>
      <c r="J572" s="6">
        <v>3.224187932124472</v>
      </c>
      <c r="K572" s="6">
        <v>7.0243745797918783E-2</v>
      </c>
      <c r="L572" s="6">
        <v>1.1640392160797968</v>
      </c>
      <c r="M572" s="6">
        <v>3.9537194063399999</v>
      </c>
      <c r="N572" s="6">
        <v>4.054067614622741</v>
      </c>
      <c r="O572" s="6">
        <v>1.7661284657762435</v>
      </c>
      <c r="P572" s="6">
        <v>0.37128837064614206</v>
      </c>
      <c r="Q572" s="6">
        <v>8.0278566626192885E-2</v>
      </c>
      <c r="R572" s="6">
        <v>0.65</v>
      </c>
      <c r="S572" s="6" t="e">
        <f>F572+P572+G572+#REF!+K572+L572+M572+N572+O572+Q572+R572</f>
        <v>#REF!</v>
      </c>
      <c r="T572" s="6">
        <v>2.7698275862068971</v>
      </c>
      <c r="U572" s="199">
        <v>273.83390506306012</v>
      </c>
      <c r="V572" s="199"/>
      <c r="W572" s="199"/>
      <c r="X572" s="199">
        <v>15.159265052361603</v>
      </c>
      <c r="Y572" s="199">
        <v>4.7328170136102301</v>
      </c>
      <c r="Z572" s="6">
        <v>7.2836445023097642</v>
      </c>
      <c r="AA572" s="199">
        <v>0.11799935930372389</v>
      </c>
      <c r="AB572" s="199">
        <v>6.3111124238763576</v>
      </c>
      <c r="AC572" s="199">
        <v>2.6849217590885259</v>
      </c>
      <c r="AD572" s="199">
        <v>1.7729199062814816</v>
      </c>
      <c r="AE572" s="199">
        <v>0.69723622644393124</v>
      </c>
      <c r="AF572" s="199"/>
      <c r="AG572" s="199">
        <v>2.407199320113544</v>
      </c>
      <c r="AH572" s="199">
        <v>2.4379651859803202</v>
      </c>
      <c r="AI572" s="199">
        <v>0.58759020696282915</v>
      </c>
      <c r="AJ572" s="199">
        <v>7.0454596107600471</v>
      </c>
      <c r="AK572" s="199"/>
      <c r="AL572" s="199">
        <v>0.34751600220589662</v>
      </c>
      <c r="AM572" s="199">
        <v>0.60333425078575664</v>
      </c>
      <c r="AN572" s="199">
        <v>1.8349683075621979</v>
      </c>
      <c r="AO572" s="199">
        <v>9.1315454172979376</v>
      </c>
      <c r="AP572" s="199">
        <v>1.5865722790187535</v>
      </c>
      <c r="AQ572" s="199">
        <v>2.1168148063565693</v>
      </c>
      <c r="AR572" s="199">
        <v>2.1186984687425263</v>
      </c>
      <c r="AS572" s="199">
        <v>11.746181266462681</v>
      </c>
      <c r="AT572" s="199"/>
      <c r="AU572" s="199">
        <v>7.8790505024561179</v>
      </c>
      <c r="AV572" s="199">
        <v>2.2131627316800913</v>
      </c>
      <c r="AW572" s="6"/>
      <c r="AX572" s="199">
        <v>189.09721205894684</v>
      </c>
      <c r="AY572" s="199">
        <v>0.1765182079378303</v>
      </c>
      <c r="AZ572" s="199">
        <v>0.41176297469749257</v>
      </c>
      <c r="BA572" s="199">
        <v>1.4733726039319048</v>
      </c>
      <c r="BB572" s="6"/>
      <c r="BC572" s="199"/>
      <c r="BD572" s="199">
        <v>0.29458230567256094</v>
      </c>
      <c r="BE572" s="199">
        <v>0.65177529990522809</v>
      </c>
      <c r="BF572" s="199">
        <v>58.804003678634139</v>
      </c>
      <c r="BG572" s="199">
        <v>9.7487119351566953E-2</v>
      </c>
      <c r="BH572" s="199">
        <v>17.017062223467047</v>
      </c>
      <c r="BI572" s="199">
        <v>2.1248836288158195</v>
      </c>
      <c r="BJ572" s="199">
        <v>33.578221920804459</v>
      </c>
      <c r="BK572" s="199">
        <v>80.069708585174041</v>
      </c>
      <c r="BL572" s="6">
        <v>0.20912370311252995</v>
      </c>
      <c r="BM572" s="6">
        <v>0.84802804619666095</v>
      </c>
      <c r="BN572" s="6">
        <f t="shared" si="88"/>
        <v>2.0538290060319957</v>
      </c>
      <c r="BO572" s="6">
        <v>2.3853899151121021</v>
      </c>
      <c r="BP572" s="6">
        <v>1.9817117991238129</v>
      </c>
      <c r="BQ572" s="6">
        <v>0.92133772766698141</v>
      </c>
      <c r="BR572" s="6">
        <v>38.866719872306469</v>
      </c>
      <c r="BS572" s="6">
        <v>0.2604469273743017</v>
      </c>
    </row>
    <row r="573" spans="1:71" x14ac:dyDescent="0.3">
      <c r="A573" s="16" t="s">
        <v>852</v>
      </c>
      <c r="B573" s="200"/>
      <c r="F573" s="6"/>
      <c r="G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199"/>
      <c r="V573" s="199"/>
      <c r="W573" s="199"/>
      <c r="X573" s="199"/>
      <c r="Y573" s="199"/>
      <c r="Z573" s="6"/>
      <c r="AA573" s="199"/>
      <c r="AB573" s="199"/>
      <c r="AC573" s="199"/>
      <c r="AD573" s="199"/>
      <c r="AE573" s="199"/>
      <c r="AF573" s="199"/>
      <c r="AG573" s="199"/>
      <c r="AH573" s="199"/>
      <c r="AI573" s="199"/>
      <c r="AJ573" s="199"/>
      <c r="AK573" s="199"/>
      <c r="AL573" s="199"/>
      <c r="AM573" s="199"/>
      <c r="AN573" s="199"/>
      <c r="AO573" s="199"/>
      <c r="AP573" s="199"/>
      <c r="AQ573" s="199"/>
      <c r="AR573" s="199"/>
      <c r="AS573" s="199"/>
      <c r="AT573" s="199"/>
      <c r="AU573" s="199"/>
      <c r="AV573" s="199"/>
      <c r="AW573" s="6"/>
      <c r="AX573" s="199"/>
      <c r="AY573" s="199"/>
      <c r="AZ573" s="199"/>
      <c r="BA573" s="199"/>
      <c r="BB573" s="6"/>
      <c r="BC573" s="199"/>
      <c r="BD573" s="199"/>
      <c r="BE573" s="199"/>
      <c r="BF573" s="199"/>
      <c r="BG573" s="199"/>
      <c r="BH573" s="199"/>
      <c r="BI573" s="199"/>
      <c r="BJ573" s="199"/>
      <c r="BK573" s="199"/>
    </row>
    <row r="574" spans="1:71" x14ac:dyDescent="0.3">
      <c r="A574" s="1" t="s">
        <v>851</v>
      </c>
      <c r="B574" s="200" t="s">
        <v>850</v>
      </c>
      <c r="C574" s="1" t="s">
        <v>847</v>
      </c>
      <c r="D574" s="195">
        <v>20.98</v>
      </c>
      <c r="E574" s="195">
        <v>5</v>
      </c>
      <c r="F574" s="6">
        <v>78.739999999999995</v>
      </c>
      <c r="G574" s="6">
        <v>12.11</v>
      </c>
      <c r="I574" s="6"/>
      <c r="J574" s="6">
        <v>1.24</v>
      </c>
      <c r="K574" s="6">
        <v>0.04</v>
      </c>
      <c r="L574" s="6">
        <v>0.09</v>
      </c>
      <c r="M574" s="6">
        <v>1</v>
      </c>
      <c r="N574" s="6">
        <v>5.52</v>
      </c>
      <c r="O574" s="6">
        <v>1.04</v>
      </c>
      <c r="P574" s="6">
        <v>0.19</v>
      </c>
      <c r="Q574" s="6">
        <v>0.03</v>
      </c>
      <c r="R574" s="6">
        <v>0.86</v>
      </c>
      <c r="S574" s="6" t="e">
        <f>F574+P574+G574+#REF!+K574+L574+M574+N574+O574+Q574+R574</f>
        <v>#REF!</v>
      </c>
      <c r="T574" s="6">
        <v>13.777777777777779</v>
      </c>
      <c r="U574" s="199">
        <v>212.66370658106524</v>
      </c>
      <c r="V574" s="199"/>
      <c r="W574" s="199"/>
      <c r="X574" s="199">
        <v>22.971337653205101</v>
      </c>
      <c r="Y574" s="199">
        <v>1.1885502411509896</v>
      </c>
      <c r="Z574" s="6">
        <v>4.6403930730699336</v>
      </c>
      <c r="AA574" s="199">
        <v>2.3658272620441664E-2</v>
      </c>
      <c r="AB574" s="199">
        <v>57.695652838553443</v>
      </c>
      <c r="AC574" s="199">
        <v>9.0142734504265398</v>
      </c>
      <c r="AD574" s="199">
        <v>6.024127075268642</v>
      </c>
      <c r="AE574" s="199">
        <v>0.96704437135244137</v>
      </c>
      <c r="AF574" s="199"/>
      <c r="AG574" s="199">
        <v>6.8801651391523571</v>
      </c>
      <c r="AH574" s="199">
        <v>7.8328980546113902</v>
      </c>
      <c r="AI574" s="199">
        <v>1.9889488794556887</v>
      </c>
      <c r="AJ574" s="199">
        <v>10.396533758755668</v>
      </c>
      <c r="AK574" s="199"/>
      <c r="AL574" s="199">
        <v>1.1536764052007713</v>
      </c>
      <c r="AM574" s="199">
        <v>0.12494127222757072</v>
      </c>
      <c r="AN574" s="199">
        <v>3.64</v>
      </c>
      <c r="AO574" s="199">
        <v>20.319764376916151</v>
      </c>
      <c r="AP574" s="199">
        <v>0.66651839085361486</v>
      </c>
      <c r="AQ574" s="199">
        <v>1.1279028978174517</v>
      </c>
      <c r="AR574" s="199">
        <v>4.3231939137546851</v>
      </c>
      <c r="AS574" s="199">
        <v>3.90044815408671</v>
      </c>
      <c r="AT574" s="199"/>
      <c r="AU574" s="199">
        <v>3.95885806439198</v>
      </c>
      <c r="AV574" s="199">
        <v>5.9001539231013806</v>
      </c>
      <c r="AW574" s="6"/>
      <c r="AX574" s="199">
        <v>43.441698483946986</v>
      </c>
      <c r="AY574" s="199">
        <v>0.27607685234019108</v>
      </c>
      <c r="AZ574" s="199">
        <v>1.2945916584234296</v>
      </c>
      <c r="BA574" s="199">
        <v>1.4037848443366512</v>
      </c>
      <c r="BB574" s="6"/>
      <c r="BC574" s="199"/>
      <c r="BD574" s="199">
        <v>0.99232306181604801</v>
      </c>
      <c r="BE574" s="199">
        <v>0.84464710350556982</v>
      </c>
      <c r="BF574" s="199">
        <v>6.1233593814502481</v>
      </c>
      <c r="BG574" s="199">
        <v>8.0760575430921691</v>
      </c>
      <c r="BH574" s="199">
        <v>53.071911430520814</v>
      </c>
      <c r="BI574" s="199">
        <v>6.9919782133380082</v>
      </c>
      <c r="BJ574" s="199">
        <v>10.119006008133944</v>
      </c>
      <c r="BK574" s="199">
        <v>295.27661839404357</v>
      </c>
      <c r="BL574" s="6">
        <v>0.13502431453698913</v>
      </c>
      <c r="BM574" s="6">
        <v>0.86525554981930819</v>
      </c>
      <c r="BN574" s="6">
        <f>AJ574/AV574/1.55</f>
        <v>1.1368247713706001</v>
      </c>
      <c r="BO574" s="6">
        <v>1.0697288323187604</v>
      </c>
      <c r="BP574" s="6">
        <v>0.91260683760683758</v>
      </c>
      <c r="BQ574" s="6">
        <v>0.46293168982632937</v>
      </c>
      <c r="BR574" s="6">
        <v>20.455250905328505</v>
      </c>
      <c r="BS574" s="6">
        <v>0.35011669124187611</v>
      </c>
    </row>
    <row r="575" spans="1:71" x14ac:dyDescent="0.3">
      <c r="A575" s="113" t="s">
        <v>849</v>
      </c>
      <c r="B575" s="198" t="s">
        <v>848</v>
      </c>
      <c r="C575" s="113" t="s">
        <v>847</v>
      </c>
      <c r="D575" s="197">
        <v>20.79</v>
      </c>
      <c r="E575" s="197">
        <v>5</v>
      </c>
      <c r="F575" s="14">
        <v>71.13</v>
      </c>
      <c r="G575" s="14">
        <v>13.71</v>
      </c>
      <c r="H575" s="13"/>
      <c r="I575" s="14"/>
      <c r="J575" s="14">
        <v>3.85</v>
      </c>
      <c r="K575" s="14">
        <v>0.12</v>
      </c>
      <c r="L575" s="14">
        <v>0.40999999999999992</v>
      </c>
      <c r="M575" s="14">
        <v>8.43</v>
      </c>
      <c r="N575" s="14">
        <v>1.68</v>
      </c>
      <c r="O575" s="14">
        <v>0.06</v>
      </c>
      <c r="P575" s="14">
        <v>0.48</v>
      </c>
      <c r="Q575" s="14">
        <v>0.13</v>
      </c>
      <c r="R575" s="14">
        <v>1.33</v>
      </c>
      <c r="S575" s="14" t="e">
        <f>F575+P575+G575+#REF!+K575+L575+M575+N575+O575+Q575+R575</f>
        <v>#REF!</v>
      </c>
      <c r="T575" s="14">
        <v>9.3902439024390265</v>
      </c>
      <c r="U575" s="196">
        <v>27.796600510015352</v>
      </c>
      <c r="V575" s="196"/>
      <c r="W575" s="196"/>
      <c r="X575" s="196">
        <v>26.304692573037123</v>
      </c>
      <c r="Y575" s="196">
        <v>3.4030480443604367</v>
      </c>
      <c r="Z575" s="14">
        <v>6.1014806543235789</v>
      </c>
      <c r="AA575" s="196">
        <v>3.4095230456091835E-2</v>
      </c>
      <c r="AB575" s="196">
        <v>3.8948340533837857</v>
      </c>
      <c r="AC575" s="196">
        <v>8.9212470563434749</v>
      </c>
      <c r="AD575" s="196">
        <v>5.5877690347284439</v>
      </c>
      <c r="AE575" s="196">
        <v>1.9122998090984049</v>
      </c>
      <c r="AF575" s="196"/>
      <c r="AG575" s="196">
        <v>7.5490643587033723</v>
      </c>
      <c r="AH575" s="196">
        <v>4.9106723556383267</v>
      </c>
      <c r="AI575" s="196">
        <v>1.9141118430299575</v>
      </c>
      <c r="AJ575" s="196">
        <v>10.4856363505838</v>
      </c>
      <c r="AK575" s="196"/>
      <c r="AL575" s="196">
        <v>0.9911825605592175</v>
      </c>
      <c r="AM575" s="196">
        <v>0.208021495342227</v>
      </c>
      <c r="AN575" s="196">
        <v>2.7854585595825032</v>
      </c>
      <c r="AO575" s="196">
        <v>20.971272701167599</v>
      </c>
      <c r="AP575" s="196">
        <v>12.052924899114611</v>
      </c>
      <c r="AQ575" s="196">
        <v>3.1983788117915819</v>
      </c>
      <c r="AR575" s="196">
        <v>4.2377433545907799</v>
      </c>
      <c r="AS575" s="196">
        <v>0.77736255663602249</v>
      </c>
      <c r="AT575" s="196"/>
      <c r="AU575" s="196">
        <v>8.3948511992274728</v>
      </c>
      <c r="AV575" s="196">
        <v>6.2152763852250743</v>
      </c>
      <c r="AW575" s="14"/>
      <c r="AX575" s="196">
        <v>411.45250472452102</v>
      </c>
      <c r="AY575" s="196">
        <v>0.19307742439920567</v>
      </c>
      <c r="AZ575" s="196">
        <v>1.3312409283805702</v>
      </c>
      <c r="BA575" s="196">
        <v>1.0346049336723206</v>
      </c>
      <c r="BB575" s="14"/>
      <c r="BC575" s="196"/>
      <c r="BD575" s="196">
        <v>0.87038029845571752</v>
      </c>
      <c r="BE575" s="196">
        <v>0.48927755005076928</v>
      </c>
      <c r="BF575" s="196">
        <v>49.283698870364894</v>
      </c>
      <c r="BG575" s="196">
        <v>13.038188148830756</v>
      </c>
      <c r="BH575" s="196">
        <v>54.575562764070817</v>
      </c>
      <c r="BI575" s="196">
        <v>5.9181028204504651</v>
      </c>
      <c r="BJ575" s="196">
        <v>40.976610514555617</v>
      </c>
      <c r="BK575" s="196">
        <v>195.57886234556651</v>
      </c>
      <c r="BL575" s="14">
        <v>9.8668778801843326E-2</v>
      </c>
      <c r="BM575" s="14">
        <v>1.0117117450349407</v>
      </c>
      <c r="BN575" s="14">
        <f>AJ575/AV575/1.55</f>
        <v>1.08843537414966</v>
      </c>
      <c r="BO575" s="14">
        <v>1.2746691807607191</v>
      </c>
      <c r="BP575" s="14">
        <v>1.2346624027579323</v>
      </c>
      <c r="BQ575" s="14">
        <v>0.85149245992697575</v>
      </c>
      <c r="BR575" s="14">
        <v>2.6509216589861753</v>
      </c>
      <c r="BS575" s="14">
        <v>0.26564516129032262</v>
      </c>
    </row>
    <row r="576" spans="1:71" x14ac:dyDescent="0.3">
      <c r="A576" s="2" t="s">
        <v>846</v>
      </c>
    </row>
  </sheetData>
  <conditionalFormatting sqref="U250:AV262">
    <cfRule type="cellIs" dxfId="5" priority="4" stopIfTrue="1" operator="greaterThan">
      <formula>100</formula>
    </cfRule>
    <cfRule type="cellIs" dxfId="4" priority="5" stopIfTrue="1" operator="between">
      <formula>0.1</formula>
      <formula>10</formula>
    </cfRule>
    <cfRule type="cellIs" dxfId="3" priority="6" stopIfTrue="1" operator="between">
      <formula>10</formula>
      <formula>100</formula>
    </cfRule>
  </conditionalFormatting>
  <conditionalFormatting sqref="AX250:BA262 BC250:BK262">
    <cfRule type="cellIs" dxfId="2" priority="1" stopIfTrue="1" operator="greaterThan">
      <formula>100</formula>
    </cfRule>
    <cfRule type="cellIs" dxfId="1" priority="2" stopIfTrue="1" operator="between">
      <formula>0.1</formula>
      <formula>10</formula>
    </cfRule>
    <cfRule type="cellIs" dxfId="0" priority="3" stopIfTrue="1" operator="between">
      <formula>10</formula>
      <formula>100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4ECD7-450B-4B69-BFEA-3FAA4D3D8CC9}">
  <dimension ref="A1:T102"/>
  <sheetViews>
    <sheetView zoomScaleNormal="100" workbookViewId="0">
      <pane ySplit="4" topLeftCell="A5" activePane="bottomLeft" state="frozen"/>
      <selection pane="bottomLeft" activeCell="D16" sqref="D16:D19"/>
    </sheetView>
  </sheetViews>
  <sheetFormatPr defaultColWidth="9.109375" defaultRowHeight="15.6" x14ac:dyDescent="0.3"/>
  <cols>
    <col min="1" max="1" width="14" style="2" customWidth="1"/>
    <col min="2" max="2" width="28.6640625" style="2" customWidth="1"/>
    <col min="3" max="3" width="18.44140625" style="2" customWidth="1"/>
    <col min="4" max="4" width="42.44140625" style="2" customWidth="1"/>
    <col min="5" max="17" width="9.88671875" style="2" customWidth="1"/>
    <col min="18" max="18" width="9.44140625" style="7" bestFit="1" customWidth="1"/>
    <col min="19" max="19" width="21.6640625" style="51" customWidth="1"/>
    <col min="20" max="20" width="21.6640625" style="54" customWidth="1"/>
    <col min="21" max="16384" width="9.109375" style="2"/>
  </cols>
  <sheetData>
    <row r="1" spans="1:20" x14ac:dyDescent="0.3">
      <c r="A1" s="1" t="s">
        <v>364</v>
      </c>
      <c r="B1" s="1"/>
    </row>
    <row r="2" spans="1:20" x14ac:dyDescent="0.3">
      <c r="A2" s="2" t="s">
        <v>18</v>
      </c>
    </row>
    <row r="3" spans="1:20" x14ac:dyDescent="0.3">
      <c r="S3" s="230" t="s">
        <v>107</v>
      </c>
      <c r="T3" s="230"/>
    </row>
    <row r="4" spans="1:20" ht="18" x14ac:dyDescent="0.4">
      <c r="A4" s="5" t="s">
        <v>1</v>
      </c>
      <c r="B4" s="22" t="s">
        <v>61</v>
      </c>
      <c r="C4" s="22" t="s">
        <v>35</v>
      </c>
      <c r="D4" s="22" t="s">
        <v>64</v>
      </c>
      <c r="E4" s="5" t="s">
        <v>30</v>
      </c>
      <c r="F4" s="5" t="s">
        <v>29</v>
      </c>
      <c r="G4" s="5" t="s">
        <v>28</v>
      </c>
      <c r="H4" s="5" t="s">
        <v>2</v>
      </c>
      <c r="I4" s="5" t="s">
        <v>3</v>
      </c>
      <c r="J4" s="5" t="s">
        <v>4</v>
      </c>
      <c r="K4" s="5" t="s">
        <v>5</v>
      </c>
      <c r="L4" s="5" t="s">
        <v>6</v>
      </c>
      <c r="M4" s="5" t="s">
        <v>32</v>
      </c>
      <c r="N4" s="5" t="s">
        <v>33</v>
      </c>
      <c r="O4" s="5" t="s">
        <v>31</v>
      </c>
      <c r="P4" s="5" t="s">
        <v>7</v>
      </c>
      <c r="Q4" s="5" t="s">
        <v>8</v>
      </c>
      <c r="R4" s="8" t="s">
        <v>15</v>
      </c>
      <c r="S4" s="51" t="s">
        <v>105</v>
      </c>
      <c r="T4" s="54" t="s">
        <v>106</v>
      </c>
    </row>
    <row r="5" spans="1:20" x14ac:dyDescent="0.3">
      <c r="A5" s="16" t="s">
        <v>12</v>
      </c>
      <c r="B5" s="25"/>
      <c r="C5" s="25"/>
      <c r="D5" s="25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6"/>
    </row>
    <row r="6" spans="1:20" x14ac:dyDescent="0.3">
      <c r="A6" s="34" t="s">
        <v>104</v>
      </c>
      <c r="B6" s="38" t="s">
        <v>58</v>
      </c>
      <c r="C6" s="38" t="s">
        <v>17</v>
      </c>
      <c r="D6" s="225" t="s">
        <v>73</v>
      </c>
      <c r="E6" s="31">
        <v>53.844999999999999</v>
      </c>
      <c r="F6" s="31">
        <v>0.29299999999999998</v>
      </c>
      <c r="G6" s="31">
        <v>3.0680000000000001</v>
      </c>
      <c r="H6" s="31">
        <v>9.1690000000000005</v>
      </c>
      <c r="I6" s="31">
        <v>1E-3</v>
      </c>
      <c r="J6" s="31">
        <v>0.373</v>
      </c>
      <c r="K6" s="31">
        <v>18.518999999999998</v>
      </c>
      <c r="L6" s="31">
        <v>11.877000000000001</v>
      </c>
      <c r="M6" s="31">
        <v>0.66</v>
      </c>
      <c r="N6" s="31">
        <v>0.14199999999999999</v>
      </c>
      <c r="O6" s="31">
        <v>0</v>
      </c>
      <c r="P6" s="31">
        <v>7.1999999999999995E-2</v>
      </c>
      <c r="Q6" s="31">
        <v>98.003</v>
      </c>
      <c r="R6" s="31">
        <v>78.499567545434772</v>
      </c>
      <c r="S6" s="53">
        <v>0.04</v>
      </c>
      <c r="T6" s="56">
        <v>1.5</v>
      </c>
    </row>
    <row r="7" spans="1:20" x14ac:dyDescent="0.3">
      <c r="A7" s="2" t="s">
        <v>104</v>
      </c>
      <c r="B7" s="39" t="s">
        <v>58</v>
      </c>
      <c r="C7" s="39" t="s">
        <v>16</v>
      </c>
      <c r="D7" s="225"/>
      <c r="E7" s="6">
        <v>53.337000000000003</v>
      </c>
      <c r="F7" s="6">
        <v>0.442</v>
      </c>
      <c r="G7" s="6">
        <v>2.7949999999999999</v>
      </c>
      <c r="H7" s="6">
        <v>9.6690000000000005</v>
      </c>
      <c r="I7" s="6">
        <v>0</v>
      </c>
      <c r="J7" s="6">
        <v>0.373</v>
      </c>
      <c r="K7" s="6">
        <v>18.262</v>
      </c>
      <c r="L7" s="6">
        <v>12.161</v>
      </c>
      <c r="M7" s="6">
        <v>0.54700000000000004</v>
      </c>
      <c r="N7" s="6">
        <v>0.19600000000000001</v>
      </c>
      <c r="O7" s="6">
        <v>1.7000000000000001E-2</v>
      </c>
      <c r="P7" s="6">
        <v>0.10299999999999999</v>
      </c>
      <c r="Q7" s="6">
        <v>97.879000000000005</v>
      </c>
      <c r="R7" s="6">
        <v>77.34593244348963</v>
      </c>
      <c r="S7" s="51">
        <v>3.7999999999999999E-2</v>
      </c>
      <c r="T7" s="54">
        <v>1.4</v>
      </c>
    </row>
    <row r="8" spans="1:20" x14ac:dyDescent="0.3">
      <c r="A8" s="2" t="s">
        <v>104</v>
      </c>
      <c r="B8" s="39" t="s">
        <v>58</v>
      </c>
      <c r="C8" s="39" t="s">
        <v>17</v>
      </c>
      <c r="D8" s="225" t="s">
        <v>73</v>
      </c>
      <c r="E8" s="6">
        <v>50.531999999999996</v>
      </c>
      <c r="F8" s="6">
        <v>1.0289999999999999</v>
      </c>
      <c r="G8" s="6">
        <v>4.7</v>
      </c>
      <c r="H8" s="6">
        <v>10.914</v>
      </c>
      <c r="I8" s="6">
        <v>4.0000000000000001E-3</v>
      </c>
      <c r="J8" s="6">
        <v>0.316</v>
      </c>
      <c r="K8" s="6">
        <v>16.626999999999999</v>
      </c>
      <c r="L8" s="6">
        <v>12.023999999999999</v>
      </c>
      <c r="M8" s="6">
        <v>0.95099999999999996</v>
      </c>
      <c r="N8" s="6">
        <v>0.38100000000000001</v>
      </c>
      <c r="O8" s="6">
        <v>6.7000000000000004E-2</v>
      </c>
      <c r="P8" s="6">
        <v>0.14199999999999999</v>
      </c>
      <c r="Q8" s="6">
        <v>97.655000000000001</v>
      </c>
      <c r="R8" s="6">
        <v>73.361320950439961</v>
      </c>
    </row>
    <row r="9" spans="1:20" x14ac:dyDescent="0.3">
      <c r="A9" s="13" t="s">
        <v>104</v>
      </c>
      <c r="B9" s="40" t="s">
        <v>58</v>
      </c>
      <c r="C9" s="40" t="s">
        <v>17</v>
      </c>
      <c r="D9" s="225"/>
      <c r="E9" s="45">
        <v>52.798999999999999</v>
      </c>
      <c r="F9" s="14">
        <v>0.127</v>
      </c>
      <c r="G9" s="14">
        <v>3.2879999999999998</v>
      </c>
      <c r="H9" s="14">
        <v>12.122999999999999</v>
      </c>
      <c r="I9" s="14">
        <v>3.0000000000000001E-3</v>
      </c>
      <c r="J9" s="14">
        <v>0.183</v>
      </c>
      <c r="K9" s="14">
        <v>16.295000000000002</v>
      </c>
      <c r="L9" s="14">
        <v>12.673</v>
      </c>
      <c r="M9" s="14">
        <v>0.51300000000000001</v>
      </c>
      <c r="N9" s="14">
        <v>0.15</v>
      </c>
      <c r="O9" s="14">
        <v>0</v>
      </c>
      <c r="P9" s="14">
        <v>5.6000000000000001E-2</v>
      </c>
      <c r="Q9" s="14">
        <v>98.197000000000003</v>
      </c>
      <c r="R9" s="14">
        <v>70.843697360838362</v>
      </c>
      <c r="S9" s="52"/>
      <c r="T9" s="55"/>
    </row>
    <row r="10" spans="1:20" x14ac:dyDescent="0.3">
      <c r="A10" s="2" t="s">
        <v>71</v>
      </c>
      <c r="B10" s="39" t="s">
        <v>56</v>
      </c>
      <c r="C10" s="39" t="s">
        <v>37</v>
      </c>
      <c r="D10" s="46" t="s">
        <v>80</v>
      </c>
      <c r="E10" s="6">
        <v>56.456000000000003</v>
      </c>
      <c r="F10" s="6">
        <v>0.14699999999999999</v>
      </c>
      <c r="G10" s="6">
        <v>1.2070000000000001</v>
      </c>
      <c r="H10" s="6">
        <v>5.7249999999999996</v>
      </c>
      <c r="I10" s="6">
        <v>3.0000000000000001E-3</v>
      </c>
      <c r="J10" s="6">
        <v>0.255</v>
      </c>
      <c r="K10" s="6">
        <v>22.672999999999998</v>
      </c>
      <c r="L10" s="6">
        <v>11.135</v>
      </c>
      <c r="M10" s="6">
        <v>0.124</v>
      </c>
      <c r="N10" s="6">
        <v>1.9E-2</v>
      </c>
      <c r="O10" s="6">
        <v>4.2000000000000003E-2</v>
      </c>
      <c r="P10" s="6">
        <v>1.7999999999999999E-2</v>
      </c>
      <c r="Q10" s="6">
        <v>97.8</v>
      </c>
      <c r="R10" s="6">
        <v>87.743735801548141</v>
      </c>
    </row>
    <row r="11" spans="1:20" x14ac:dyDescent="0.3">
      <c r="A11" s="2" t="s">
        <v>71</v>
      </c>
      <c r="B11" s="39" t="s">
        <v>56</v>
      </c>
      <c r="C11" s="44" t="s">
        <v>37</v>
      </c>
      <c r="D11" s="225" t="s">
        <v>74</v>
      </c>
      <c r="E11" s="6">
        <v>47.17</v>
      </c>
      <c r="F11" s="6">
        <v>1.0509999999999999</v>
      </c>
      <c r="G11" s="6">
        <v>9.1419999999999995</v>
      </c>
      <c r="H11" s="6">
        <v>9.0340000000000007</v>
      </c>
      <c r="I11" s="6">
        <v>2.1999999999999999E-2</v>
      </c>
      <c r="J11" s="6">
        <v>0.11799999999999999</v>
      </c>
      <c r="K11" s="6">
        <v>16.234000000000002</v>
      </c>
      <c r="L11" s="6">
        <v>12.074999999999999</v>
      </c>
      <c r="M11" s="6">
        <v>1.48</v>
      </c>
      <c r="N11" s="6">
        <v>0.66200000000000003</v>
      </c>
      <c r="O11" s="6">
        <v>4.8000000000000001E-2</v>
      </c>
      <c r="P11" s="6">
        <v>9.7000000000000003E-2</v>
      </c>
      <c r="Q11" s="6">
        <v>97.111000000000004</v>
      </c>
      <c r="R11" s="6">
        <v>76.461745977981366</v>
      </c>
    </row>
    <row r="12" spans="1:20" x14ac:dyDescent="0.3">
      <c r="A12" s="2" t="s">
        <v>71</v>
      </c>
      <c r="B12" s="39" t="s">
        <v>56</v>
      </c>
      <c r="C12" s="44" t="s">
        <v>37</v>
      </c>
      <c r="D12" s="225"/>
      <c r="E12" s="45">
        <v>49.515999999999998</v>
      </c>
      <c r="F12" s="14">
        <v>0.60399999999999998</v>
      </c>
      <c r="G12" s="14">
        <v>7.35</v>
      </c>
      <c r="H12" s="14">
        <v>7.6660000000000004</v>
      </c>
      <c r="I12" s="14">
        <v>2.1999999999999999E-2</v>
      </c>
      <c r="J12" s="14">
        <v>0.13900000000000001</v>
      </c>
      <c r="K12" s="14">
        <v>18.193000000000001</v>
      </c>
      <c r="L12" s="14">
        <v>12.523999999999999</v>
      </c>
      <c r="M12" s="14">
        <v>1.17</v>
      </c>
      <c r="N12" s="14">
        <v>0.252</v>
      </c>
      <c r="O12" s="14">
        <v>0</v>
      </c>
      <c r="P12" s="14">
        <v>0.104</v>
      </c>
      <c r="Q12" s="14">
        <v>97.516999999999996</v>
      </c>
      <c r="R12" s="14">
        <v>81.096504414413303</v>
      </c>
      <c r="S12" s="52"/>
      <c r="T12" s="55"/>
    </row>
    <row r="13" spans="1:20" x14ac:dyDescent="0.3">
      <c r="A13" s="34" t="s">
        <v>42</v>
      </c>
      <c r="B13" s="38" t="s">
        <v>21</v>
      </c>
      <c r="C13" s="38" t="s">
        <v>16</v>
      </c>
      <c r="D13" s="232" t="s">
        <v>73</v>
      </c>
      <c r="E13" s="30">
        <v>48.362000000000002</v>
      </c>
      <c r="F13" s="6">
        <v>1.2629999999999999</v>
      </c>
      <c r="G13" s="6">
        <v>6.665</v>
      </c>
      <c r="H13" s="6">
        <v>11.489000000000001</v>
      </c>
      <c r="I13" s="6">
        <v>2.1999999999999999E-2</v>
      </c>
      <c r="J13" s="6">
        <v>0.158</v>
      </c>
      <c r="K13" s="6">
        <v>15.967000000000001</v>
      </c>
      <c r="L13" s="6">
        <v>11.74</v>
      </c>
      <c r="M13" s="6">
        <v>0.95699999999999996</v>
      </c>
      <c r="N13" s="6">
        <v>0.6</v>
      </c>
      <c r="O13" s="6">
        <v>2E-3</v>
      </c>
      <c r="P13" s="6">
        <v>0.158</v>
      </c>
      <c r="Q13" s="6">
        <v>97.346999999999994</v>
      </c>
      <c r="R13" s="6">
        <v>71.528351647932681</v>
      </c>
      <c r="S13" s="51">
        <v>9.7000000000000003E-2</v>
      </c>
      <c r="T13" s="54">
        <v>3.7</v>
      </c>
    </row>
    <row r="14" spans="1:20" x14ac:dyDescent="0.3">
      <c r="A14" s="2" t="s">
        <v>42</v>
      </c>
      <c r="B14" s="39" t="s">
        <v>21</v>
      </c>
      <c r="C14" s="39" t="s">
        <v>16</v>
      </c>
      <c r="D14" s="233"/>
      <c r="E14" s="50">
        <v>48.698999999999998</v>
      </c>
      <c r="F14" s="6">
        <v>1.1990000000000001</v>
      </c>
      <c r="G14" s="6">
        <v>6.2359999999999998</v>
      </c>
      <c r="H14" s="6">
        <v>11.496</v>
      </c>
      <c r="I14" s="6">
        <v>1E-3</v>
      </c>
      <c r="J14" s="6">
        <v>0.21</v>
      </c>
      <c r="K14" s="6">
        <v>16.122</v>
      </c>
      <c r="L14" s="6">
        <v>11.734</v>
      </c>
      <c r="M14" s="6">
        <v>0.92500000000000004</v>
      </c>
      <c r="N14" s="6">
        <v>0.50700000000000001</v>
      </c>
      <c r="O14" s="6">
        <v>0</v>
      </c>
      <c r="P14" s="6">
        <v>0.14099999999999999</v>
      </c>
      <c r="Q14" s="6">
        <v>97.238</v>
      </c>
      <c r="R14" s="6">
        <v>71.712330711791267</v>
      </c>
    </row>
    <row r="15" spans="1:20" x14ac:dyDescent="0.3">
      <c r="A15" s="2" t="s">
        <v>42</v>
      </c>
      <c r="B15" s="39" t="s">
        <v>21</v>
      </c>
      <c r="C15" s="39" t="s">
        <v>16</v>
      </c>
      <c r="D15" s="47" t="s">
        <v>70</v>
      </c>
      <c r="E15" s="50">
        <v>48.139000000000003</v>
      </c>
      <c r="F15" s="6">
        <v>0.88300000000000001</v>
      </c>
      <c r="G15" s="6">
        <v>6.1479999999999997</v>
      </c>
      <c r="H15" s="6">
        <v>11.678000000000001</v>
      </c>
      <c r="I15" s="6">
        <v>6.0000000000000001E-3</v>
      </c>
      <c r="J15" s="6">
        <v>0.22900000000000001</v>
      </c>
      <c r="K15" s="6">
        <v>15.513999999999999</v>
      </c>
      <c r="L15" s="6">
        <v>11.654999999999999</v>
      </c>
      <c r="M15" s="6">
        <v>0.55500000000000005</v>
      </c>
      <c r="N15" s="6">
        <v>0.42399999999999999</v>
      </c>
      <c r="O15" s="6">
        <v>1.4999999999999999E-2</v>
      </c>
      <c r="P15" s="6">
        <v>0.11600000000000001</v>
      </c>
      <c r="Q15" s="6">
        <v>95.335999999999999</v>
      </c>
      <c r="R15" s="6">
        <v>70.601073213618321</v>
      </c>
    </row>
    <row r="16" spans="1:20" x14ac:dyDescent="0.3">
      <c r="A16" s="2" t="s">
        <v>42</v>
      </c>
      <c r="B16" s="39" t="s">
        <v>21</v>
      </c>
      <c r="C16" s="39" t="s">
        <v>37</v>
      </c>
      <c r="D16" s="231" t="s">
        <v>88</v>
      </c>
      <c r="E16" s="50">
        <v>49.707000000000001</v>
      </c>
      <c r="F16" s="6">
        <v>0.66800000000000004</v>
      </c>
      <c r="G16" s="6">
        <v>4.069</v>
      </c>
      <c r="H16" s="6">
        <v>9.8879999999999999</v>
      </c>
      <c r="I16" s="6">
        <v>2.1000000000000001E-2</v>
      </c>
      <c r="J16" s="6">
        <v>0.29199999999999998</v>
      </c>
      <c r="K16" s="6">
        <v>17.736000000000001</v>
      </c>
      <c r="L16" s="6">
        <v>11.811999999999999</v>
      </c>
      <c r="M16" s="6">
        <v>0.47499999999999998</v>
      </c>
      <c r="N16" s="6">
        <v>0.22800000000000001</v>
      </c>
      <c r="O16" s="6">
        <v>1.2999999999999999E-2</v>
      </c>
      <c r="P16" s="6">
        <v>5.7000000000000002E-2</v>
      </c>
      <c r="Q16" s="6">
        <v>94.953000000000003</v>
      </c>
      <c r="R16" s="6">
        <v>76.428650016503468</v>
      </c>
    </row>
    <row r="17" spans="1:20" x14ac:dyDescent="0.3">
      <c r="A17" s="2" t="s">
        <v>42</v>
      </c>
      <c r="B17" s="39" t="s">
        <v>21</v>
      </c>
      <c r="C17" s="39" t="s">
        <v>37</v>
      </c>
      <c r="D17" s="231"/>
      <c r="E17" s="50">
        <v>52.81</v>
      </c>
      <c r="F17" s="6">
        <v>0.57299999999999995</v>
      </c>
      <c r="G17" s="6">
        <v>3.464</v>
      </c>
      <c r="H17" s="6">
        <v>9.8680000000000003</v>
      </c>
      <c r="I17" s="6">
        <v>1.4E-2</v>
      </c>
      <c r="J17" s="6">
        <v>0.29799999999999999</v>
      </c>
      <c r="K17" s="6">
        <v>18.437999999999999</v>
      </c>
      <c r="L17" s="6">
        <v>11.778</v>
      </c>
      <c r="M17" s="6">
        <v>0.38800000000000001</v>
      </c>
      <c r="N17" s="6">
        <v>0.214</v>
      </c>
      <c r="O17" s="6">
        <v>0</v>
      </c>
      <c r="P17" s="6">
        <v>5.3999999999999999E-2</v>
      </c>
      <c r="Q17" s="6">
        <v>97.887</v>
      </c>
      <c r="R17" s="6">
        <v>77.156471864054268</v>
      </c>
    </row>
    <row r="18" spans="1:20" x14ac:dyDescent="0.3">
      <c r="A18" s="2" t="s">
        <v>42</v>
      </c>
      <c r="B18" s="39" t="s">
        <v>21</v>
      </c>
      <c r="C18" s="39" t="s">
        <v>37</v>
      </c>
      <c r="D18" s="231"/>
      <c r="E18" s="50">
        <v>53.75</v>
      </c>
      <c r="F18" s="6">
        <v>0.27700000000000002</v>
      </c>
      <c r="G18" s="6">
        <v>1.9530000000000001</v>
      </c>
      <c r="H18" s="6">
        <v>9.7590000000000003</v>
      </c>
      <c r="I18" s="6">
        <v>0</v>
      </c>
      <c r="J18" s="6">
        <v>0.32900000000000001</v>
      </c>
      <c r="K18" s="6">
        <v>19.178000000000001</v>
      </c>
      <c r="L18" s="6">
        <v>11.728</v>
      </c>
      <c r="M18" s="6">
        <v>0.23300000000000001</v>
      </c>
      <c r="N18" s="6">
        <v>0.10199999999999999</v>
      </c>
      <c r="O18" s="6">
        <v>3.3000000000000002E-2</v>
      </c>
      <c r="P18" s="6">
        <v>2.7E-2</v>
      </c>
      <c r="Q18" s="6">
        <v>97.363</v>
      </c>
      <c r="R18" s="6">
        <v>78.033590165353644</v>
      </c>
    </row>
    <row r="19" spans="1:20" x14ac:dyDescent="0.3">
      <c r="A19" s="13" t="s">
        <v>42</v>
      </c>
      <c r="B19" s="40" t="s">
        <v>21</v>
      </c>
      <c r="C19" s="40" t="s">
        <v>37</v>
      </c>
      <c r="D19" s="231"/>
      <c r="E19" s="45">
        <v>53.930999999999997</v>
      </c>
      <c r="F19" s="14">
        <v>0.39700000000000002</v>
      </c>
      <c r="G19" s="14">
        <v>2.589</v>
      </c>
      <c r="H19" s="14">
        <v>8.9920000000000009</v>
      </c>
      <c r="I19" s="14">
        <v>0</v>
      </c>
      <c r="J19" s="14">
        <v>0.29399999999999998</v>
      </c>
      <c r="K19" s="14">
        <v>18.753</v>
      </c>
      <c r="L19" s="14">
        <v>11.837</v>
      </c>
      <c r="M19" s="14">
        <v>0.23200000000000001</v>
      </c>
      <c r="N19" s="14">
        <v>0.11</v>
      </c>
      <c r="O19" s="14">
        <v>2.7E-2</v>
      </c>
      <c r="P19" s="14">
        <v>3.9E-2</v>
      </c>
      <c r="Q19" s="14">
        <v>97.191999999999993</v>
      </c>
      <c r="R19" s="14">
        <v>79.035548425684382</v>
      </c>
      <c r="S19" s="52"/>
      <c r="T19" s="55"/>
    </row>
    <row r="20" spans="1:20" x14ac:dyDescent="0.3">
      <c r="A20" s="2" t="s">
        <v>43</v>
      </c>
      <c r="B20" s="39" t="s">
        <v>52</v>
      </c>
      <c r="C20" s="39" t="s">
        <v>17</v>
      </c>
      <c r="D20" s="225" t="s">
        <v>85</v>
      </c>
      <c r="E20" s="6">
        <v>50.76</v>
      </c>
      <c r="F20" s="6">
        <v>0.61199999999999999</v>
      </c>
      <c r="G20" s="6">
        <v>4.976</v>
      </c>
      <c r="H20" s="6">
        <v>12.23</v>
      </c>
      <c r="I20" s="6">
        <v>0</v>
      </c>
      <c r="J20" s="6">
        <v>0.59099999999999997</v>
      </c>
      <c r="K20" s="6">
        <v>16.108000000000001</v>
      </c>
      <c r="L20" s="6">
        <v>11.932</v>
      </c>
      <c r="M20" s="6">
        <v>0.752</v>
      </c>
      <c r="N20" s="6">
        <v>0.37</v>
      </c>
      <c r="O20" s="6">
        <v>2E-3</v>
      </c>
      <c r="P20" s="6">
        <v>9.5000000000000001E-2</v>
      </c>
      <c r="Q20" s="6">
        <v>98.406999999999996</v>
      </c>
      <c r="R20" s="6">
        <v>70.422005923412371</v>
      </c>
      <c r="S20" s="51">
        <v>6.3E-2</v>
      </c>
      <c r="T20" s="54">
        <v>2.4</v>
      </c>
    </row>
    <row r="21" spans="1:20" x14ac:dyDescent="0.3">
      <c r="A21" s="2" t="s">
        <v>43</v>
      </c>
      <c r="B21" s="39" t="s">
        <v>52</v>
      </c>
      <c r="C21" s="39" t="s">
        <v>16</v>
      </c>
      <c r="D21" s="225"/>
      <c r="E21" s="6">
        <v>47.738999999999997</v>
      </c>
      <c r="F21" s="6">
        <v>0.96099999999999997</v>
      </c>
      <c r="G21" s="6">
        <v>6.4009999999999998</v>
      </c>
      <c r="H21" s="6">
        <v>12.87</v>
      </c>
      <c r="I21" s="6">
        <v>5.1999999999999998E-2</v>
      </c>
      <c r="J21" s="6">
        <v>0.626</v>
      </c>
      <c r="K21" s="6">
        <v>14.895</v>
      </c>
      <c r="L21" s="6">
        <v>12.177</v>
      </c>
      <c r="M21" s="6">
        <v>0.64200000000000002</v>
      </c>
      <c r="N21" s="6">
        <v>0.48799999999999999</v>
      </c>
      <c r="O21" s="6">
        <v>0</v>
      </c>
      <c r="P21" s="6">
        <v>0.113</v>
      </c>
      <c r="Q21" s="6">
        <v>96.938000000000002</v>
      </c>
      <c r="R21" s="6">
        <v>67.659722524246519</v>
      </c>
      <c r="S21" s="51">
        <v>9.2999999999999999E-2</v>
      </c>
      <c r="T21" s="54">
        <v>3.5</v>
      </c>
    </row>
    <row r="22" spans="1:20" x14ac:dyDescent="0.3">
      <c r="A22" s="2" t="s">
        <v>43</v>
      </c>
      <c r="B22" s="39" t="s">
        <v>52</v>
      </c>
      <c r="C22" s="39" t="s">
        <v>17</v>
      </c>
      <c r="D22" s="225"/>
      <c r="E22" s="6">
        <v>49.396000000000001</v>
      </c>
      <c r="F22" s="6">
        <v>0.71699999999999997</v>
      </c>
      <c r="G22" s="6">
        <v>6.17</v>
      </c>
      <c r="H22" s="6">
        <v>12.881</v>
      </c>
      <c r="I22" s="6">
        <v>0.01</v>
      </c>
      <c r="J22" s="6">
        <v>0.53400000000000003</v>
      </c>
      <c r="K22" s="6">
        <v>15.01</v>
      </c>
      <c r="L22" s="6">
        <v>12.077</v>
      </c>
      <c r="M22" s="6">
        <v>0.86199999999999999</v>
      </c>
      <c r="N22" s="6">
        <v>0.47399999999999998</v>
      </c>
      <c r="O22" s="6">
        <v>0</v>
      </c>
      <c r="P22" s="6">
        <v>0.107</v>
      </c>
      <c r="Q22" s="6">
        <v>98.213999999999999</v>
      </c>
      <c r="R22" s="6">
        <v>67.80913823463824</v>
      </c>
      <c r="S22" s="51">
        <v>8.5999999999999993E-2</v>
      </c>
      <c r="T22" s="54">
        <v>3.2</v>
      </c>
    </row>
    <row r="23" spans="1:20" x14ac:dyDescent="0.3">
      <c r="A23" s="2" t="s">
        <v>43</v>
      </c>
      <c r="B23" s="39" t="s">
        <v>52</v>
      </c>
      <c r="C23" s="39" t="s">
        <v>16</v>
      </c>
      <c r="D23" s="225"/>
      <c r="E23" s="6">
        <v>50.05</v>
      </c>
      <c r="F23" s="6">
        <v>0.71499999999999997</v>
      </c>
      <c r="G23" s="6">
        <v>6.0469999999999997</v>
      </c>
      <c r="H23" s="6">
        <v>12.776999999999999</v>
      </c>
      <c r="I23" s="6">
        <v>0</v>
      </c>
      <c r="J23" s="6">
        <v>0.65700000000000003</v>
      </c>
      <c r="K23" s="6">
        <v>15.176</v>
      </c>
      <c r="L23" s="6">
        <v>11.769</v>
      </c>
      <c r="M23" s="6">
        <v>0.80700000000000005</v>
      </c>
      <c r="N23" s="6">
        <v>0.47899999999999998</v>
      </c>
      <c r="O23" s="6">
        <v>1E-3</v>
      </c>
      <c r="P23" s="6">
        <v>0.104</v>
      </c>
      <c r="Q23" s="6">
        <v>98.558999999999997</v>
      </c>
      <c r="R23" s="6">
        <v>68.224747817736258</v>
      </c>
      <c r="S23" s="51">
        <v>8.2000000000000003E-2</v>
      </c>
      <c r="T23" s="54">
        <v>3.1</v>
      </c>
    </row>
    <row r="24" spans="1:20" x14ac:dyDescent="0.3">
      <c r="A24" s="2" t="s">
        <v>43</v>
      </c>
      <c r="B24" s="39" t="s">
        <v>52</v>
      </c>
      <c r="C24" s="39" t="s">
        <v>17</v>
      </c>
      <c r="D24" s="225" t="s">
        <v>74</v>
      </c>
      <c r="E24" s="6">
        <v>49.3</v>
      </c>
      <c r="F24" s="6">
        <v>0.72199999999999998</v>
      </c>
      <c r="G24" s="6">
        <v>5.9409999999999998</v>
      </c>
      <c r="H24" s="6">
        <v>12.574999999999999</v>
      </c>
      <c r="I24" s="6">
        <v>0</v>
      </c>
      <c r="J24" s="6">
        <v>0.58899999999999997</v>
      </c>
      <c r="K24" s="6">
        <v>15.276</v>
      </c>
      <c r="L24" s="6">
        <v>11.901</v>
      </c>
      <c r="M24" s="6">
        <v>0.79900000000000004</v>
      </c>
      <c r="N24" s="6">
        <v>0.47899999999999998</v>
      </c>
      <c r="O24" s="6">
        <v>2.3E-2</v>
      </c>
      <c r="P24" s="6">
        <v>0.108</v>
      </c>
      <c r="Q24" s="6">
        <v>97.688999999999993</v>
      </c>
      <c r="R24" s="6">
        <v>68.710583182285376</v>
      </c>
      <c r="S24" s="51">
        <v>8.1000000000000003E-2</v>
      </c>
      <c r="T24" s="54">
        <v>3.1</v>
      </c>
    </row>
    <row r="25" spans="1:20" x14ac:dyDescent="0.3">
      <c r="A25" s="13" t="s">
        <v>43</v>
      </c>
      <c r="B25" s="40" t="s">
        <v>52</v>
      </c>
      <c r="C25" s="40" t="s">
        <v>16</v>
      </c>
      <c r="D25" s="225"/>
      <c r="E25" s="14">
        <v>48.898000000000003</v>
      </c>
      <c r="F25" s="14">
        <v>1.05</v>
      </c>
      <c r="G25" s="14">
        <v>6.3860000000000001</v>
      </c>
      <c r="H25" s="14">
        <v>12.912000000000001</v>
      </c>
      <c r="I25" s="14">
        <v>0</v>
      </c>
      <c r="J25" s="14">
        <v>0.64500000000000002</v>
      </c>
      <c r="K25" s="14">
        <v>14.933999999999999</v>
      </c>
      <c r="L25" s="14">
        <v>11.891</v>
      </c>
      <c r="M25" s="14">
        <v>0.84</v>
      </c>
      <c r="N25" s="14">
        <v>0.53100000000000003</v>
      </c>
      <c r="O25" s="14">
        <v>0</v>
      </c>
      <c r="P25" s="14">
        <v>0.13600000000000001</v>
      </c>
      <c r="Q25" s="14">
        <v>98.191999999999993</v>
      </c>
      <c r="R25" s="14">
        <v>67.645647208488739</v>
      </c>
      <c r="S25" s="52">
        <v>0.09</v>
      </c>
      <c r="T25" s="55">
        <v>3.4</v>
      </c>
    </row>
    <row r="26" spans="1:20" x14ac:dyDescent="0.3">
      <c r="A26" s="2" t="s">
        <v>65</v>
      </c>
      <c r="B26" s="23" t="s">
        <v>22</v>
      </c>
      <c r="C26" s="39" t="s">
        <v>17</v>
      </c>
      <c r="D26" s="225" t="s">
        <v>73</v>
      </c>
      <c r="E26" s="6">
        <v>54.478999999999999</v>
      </c>
      <c r="F26" s="6">
        <v>0.247</v>
      </c>
      <c r="G26" s="6">
        <v>2.2149999999999999</v>
      </c>
      <c r="H26" s="6">
        <v>10.231999999999999</v>
      </c>
      <c r="I26" s="6">
        <v>0</v>
      </c>
      <c r="J26" s="6">
        <v>0.54100000000000004</v>
      </c>
      <c r="K26" s="6">
        <v>17.276</v>
      </c>
      <c r="L26" s="6">
        <v>12.055999999999999</v>
      </c>
      <c r="M26" s="6">
        <v>0.24</v>
      </c>
      <c r="N26" s="6">
        <v>0.215</v>
      </c>
      <c r="O26" s="6">
        <v>0</v>
      </c>
      <c r="P26" s="6">
        <v>6.5000000000000002E-2</v>
      </c>
      <c r="Q26" s="6">
        <v>97.551000000000002</v>
      </c>
      <c r="R26" s="6">
        <v>75.32179843488521</v>
      </c>
      <c r="S26" s="51">
        <v>3.3000000000000002E-2</v>
      </c>
      <c r="T26" s="54">
        <v>1.2</v>
      </c>
    </row>
    <row r="27" spans="1:20" x14ac:dyDescent="0.3">
      <c r="A27" s="2" t="s">
        <v>65</v>
      </c>
      <c r="B27" s="23" t="s">
        <v>22</v>
      </c>
      <c r="C27" s="39" t="s">
        <v>16</v>
      </c>
      <c r="D27" s="225"/>
      <c r="E27" s="6">
        <v>54.713999999999999</v>
      </c>
      <c r="F27" s="6">
        <v>0.37</v>
      </c>
      <c r="G27" s="6">
        <v>2.2519999999999998</v>
      </c>
      <c r="H27" s="6">
        <v>9.0719999999999992</v>
      </c>
      <c r="I27" s="6">
        <v>2.8000000000000001E-2</v>
      </c>
      <c r="J27" s="6">
        <v>0.35699999999999998</v>
      </c>
      <c r="K27" s="6">
        <v>19.352</v>
      </c>
      <c r="L27" s="6">
        <v>10.981999999999999</v>
      </c>
      <c r="M27" s="6">
        <v>0.313</v>
      </c>
      <c r="N27" s="6">
        <v>0.82899999999999996</v>
      </c>
      <c r="O27" s="6">
        <v>8.9999999999999993E-3</v>
      </c>
      <c r="P27" s="6">
        <v>8.8999999999999996E-2</v>
      </c>
      <c r="Q27" s="6">
        <v>98.346999999999994</v>
      </c>
      <c r="R27" s="6">
        <v>79.407307039538466</v>
      </c>
    </row>
    <row r="28" spans="1:20" x14ac:dyDescent="0.3">
      <c r="A28" s="2" t="s">
        <v>65</v>
      </c>
      <c r="B28" s="23" t="s">
        <v>22</v>
      </c>
      <c r="C28" s="39" t="s">
        <v>17</v>
      </c>
      <c r="D28" s="225" t="s">
        <v>74</v>
      </c>
      <c r="E28" s="6">
        <v>53.593000000000004</v>
      </c>
      <c r="F28" s="6">
        <v>0.313</v>
      </c>
      <c r="G28" s="6">
        <v>2.4049999999999998</v>
      </c>
      <c r="H28" s="6">
        <v>10.417999999999999</v>
      </c>
      <c r="I28" s="6">
        <v>0</v>
      </c>
      <c r="J28" s="6">
        <v>0.502</v>
      </c>
      <c r="K28" s="6">
        <v>17.439</v>
      </c>
      <c r="L28" s="6">
        <v>12.589</v>
      </c>
      <c r="M28" s="6">
        <v>0.27900000000000003</v>
      </c>
      <c r="N28" s="6">
        <v>0.14299999999999999</v>
      </c>
      <c r="O28" s="6">
        <v>3.0000000000000001E-3</v>
      </c>
      <c r="P28" s="6">
        <v>8.7999999999999995E-2</v>
      </c>
      <c r="Q28" s="6">
        <v>97.751999999999995</v>
      </c>
      <c r="R28" s="6">
        <v>75.161141530360823</v>
      </c>
    </row>
    <row r="29" spans="1:20" x14ac:dyDescent="0.3">
      <c r="A29" s="13" t="s">
        <v>65</v>
      </c>
      <c r="B29" s="24" t="s">
        <v>22</v>
      </c>
      <c r="C29" s="40" t="s">
        <v>16</v>
      </c>
      <c r="D29" s="225"/>
      <c r="E29" s="45">
        <v>54.817</v>
      </c>
      <c r="F29" s="14">
        <v>0.46500000000000002</v>
      </c>
      <c r="G29" s="14">
        <v>2</v>
      </c>
      <c r="H29" s="14">
        <v>8.6059999999999999</v>
      </c>
      <c r="I29" s="14">
        <v>0</v>
      </c>
      <c r="J29" s="14">
        <v>0.39800000000000002</v>
      </c>
      <c r="K29" s="14">
        <v>19.213000000000001</v>
      </c>
      <c r="L29" s="14">
        <v>11.797000000000001</v>
      </c>
      <c r="M29" s="14">
        <v>0.34200000000000003</v>
      </c>
      <c r="N29" s="14">
        <v>0.14299999999999999</v>
      </c>
      <c r="O29" s="14">
        <v>6.4000000000000001E-2</v>
      </c>
      <c r="P29" s="14">
        <v>7.0000000000000007E-2</v>
      </c>
      <c r="Q29" s="14">
        <v>97.899000000000001</v>
      </c>
      <c r="R29" s="14">
        <v>80.141768440147786</v>
      </c>
      <c r="S29" s="52"/>
      <c r="T29" s="55"/>
    </row>
    <row r="30" spans="1:20" x14ac:dyDescent="0.3">
      <c r="A30" s="2" t="s">
        <v>44</v>
      </c>
      <c r="B30" s="39" t="s">
        <v>62</v>
      </c>
      <c r="C30" s="44" t="s">
        <v>17</v>
      </c>
      <c r="D30" s="225" t="s">
        <v>73</v>
      </c>
      <c r="E30" s="6">
        <v>50.213999999999999</v>
      </c>
      <c r="F30" s="6">
        <v>4.0000000000000001E-3</v>
      </c>
      <c r="G30" s="6">
        <v>4.5359999999999996</v>
      </c>
      <c r="H30" s="6">
        <v>20.123999999999999</v>
      </c>
      <c r="I30" s="6">
        <v>1.4E-2</v>
      </c>
      <c r="J30" s="6">
        <v>1.236</v>
      </c>
      <c r="K30" s="6">
        <v>9.9450000000000003</v>
      </c>
      <c r="L30" s="6">
        <v>12.103999999999999</v>
      </c>
      <c r="M30" s="6">
        <v>0.27700000000000002</v>
      </c>
      <c r="N30" s="6">
        <v>0.251</v>
      </c>
      <c r="O30" s="6">
        <v>8.9999999999999993E-3</v>
      </c>
      <c r="P30" s="6">
        <v>0.11799999999999999</v>
      </c>
      <c r="Q30" s="6">
        <v>98.805000000000007</v>
      </c>
      <c r="R30" s="6">
        <v>47.183181764497469</v>
      </c>
    </row>
    <row r="31" spans="1:20" x14ac:dyDescent="0.3">
      <c r="A31" s="2" t="s">
        <v>44</v>
      </c>
      <c r="B31" s="44" t="s">
        <v>62</v>
      </c>
      <c r="C31" s="2" t="s">
        <v>16</v>
      </c>
      <c r="D31" s="231"/>
      <c r="E31" s="6">
        <v>51.618000000000002</v>
      </c>
      <c r="F31" s="6">
        <v>0.247</v>
      </c>
      <c r="G31" s="6">
        <v>4.03</v>
      </c>
      <c r="H31" s="6">
        <v>16.989999999999998</v>
      </c>
      <c r="I31" s="6">
        <v>4.0000000000000001E-3</v>
      </c>
      <c r="J31" s="6">
        <v>0.96799999999999997</v>
      </c>
      <c r="K31" s="6">
        <v>12.242000000000001</v>
      </c>
      <c r="L31" s="6">
        <v>12.108000000000001</v>
      </c>
      <c r="M31" s="6">
        <v>0.30399999999999999</v>
      </c>
      <c r="N31" s="6">
        <v>0.17</v>
      </c>
      <c r="O31" s="6">
        <v>6.0000000000000001E-3</v>
      </c>
      <c r="P31" s="6">
        <v>0.13200000000000001</v>
      </c>
      <c r="Q31" s="6">
        <v>98.789000000000001</v>
      </c>
      <c r="R31" s="6">
        <v>56.56927345410643</v>
      </c>
    </row>
    <row r="32" spans="1:20" x14ac:dyDescent="0.3">
      <c r="A32" s="2" t="s">
        <v>44</v>
      </c>
      <c r="B32" s="39" t="s">
        <v>62</v>
      </c>
      <c r="C32" s="44" t="s">
        <v>17</v>
      </c>
      <c r="D32" s="225" t="s">
        <v>76</v>
      </c>
      <c r="E32" s="6">
        <v>50.991</v>
      </c>
      <c r="F32" s="6">
        <v>0.36399999999999999</v>
      </c>
      <c r="G32" s="6">
        <v>4.944</v>
      </c>
      <c r="H32" s="6">
        <v>15.202999999999999</v>
      </c>
      <c r="I32" s="6">
        <v>0</v>
      </c>
      <c r="J32" s="6">
        <v>0.68600000000000005</v>
      </c>
      <c r="K32" s="6">
        <v>13.523999999999999</v>
      </c>
      <c r="L32" s="6">
        <v>12.32</v>
      </c>
      <c r="M32" s="6">
        <v>0.35299999999999998</v>
      </c>
      <c r="N32" s="6">
        <v>0.13200000000000001</v>
      </c>
      <c r="O32" s="6">
        <v>0</v>
      </c>
      <c r="P32" s="6">
        <v>0.123</v>
      </c>
      <c r="Q32" s="6">
        <v>98.611999999999995</v>
      </c>
      <c r="R32" s="6">
        <v>61.657221899959836</v>
      </c>
      <c r="S32" s="51">
        <v>6.4000000000000001E-2</v>
      </c>
      <c r="T32" s="54">
        <v>2.4</v>
      </c>
    </row>
    <row r="33" spans="1:20" x14ac:dyDescent="0.3">
      <c r="A33" s="2" t="s">
        <v>44</v>
      </c>
      <c r="B33" s="39" t="s">
        <v>62</v>
      </c>
      <c r="C33" s="44" t="s">
        <v>16</v>
      </c>
      <c r="D33" s="225"/>
      <c r="E33" s="6">
        <v>53.7</v>
      </c>
      <c r="F33" s="6">
        <v>0.25700000000000001</v>
      </c>
      <c r="G33" s="6">
        <v>2.3980000000000001</v>
      </c>
      <c r="H33" s="6">
        <v>13.433999999999999</v>
      </c>
      <c r="I33" s="6">
        <v>0</v>
      </c>
      <c r="J33" s="6">
        <v>0.71899999999999997</v>
      </c>
      <c r="K33" s="6">
        <v>14.811</v>
      </c>
      <c r="L33" s="6">
        <v>12.593</v>
      </c>
      <c r="M33" s="6">
        <v>0.17399999999999999</v>
      </c>
      <c r="N33" s="6">
        <v>0.129</v>
      </c>
      <c r="O33" s="6">
        <v>0</v>
      </c>
      <c r="P33" s="6">
        <v>0.17199999999999999</v>
      </c>
      <c r="Q33" s="6">
        <v>98.347999999999999</v>
      </c>
      <c r="R33" s="6">
        <v>66.58851483784693</v>
      </c>
    </row>
    <row r="34" spans="1:20" x14ac:dyDescent="0.3">
      <c r="A34" s="20" t="s">
        <v>44</v>
      </c>
      <c r="B34" s="2" t="s">
        <v>62</v>
      </c>
      <c r="C34" s="39" t="s">
        <v>16</v>
      </c>
      <c r="D34" s="225"/>
      <c r="E34" s="6">
        <v>54.058999999999997</v>
      </c>
      <c r="F34" s="6">
        <v>0.28899999999999998</v>
      </c>
      <c r="G34" s="6">
        <v>2.3769999999999998</v>
      </c>
      <c r="H34" s="6">
        <v>13.994</v>
      </c>
      <c r="I34" s="6">
        <v>0</v>
      </c>
      <c r="J34" s="6">
        <v>0.755</v>
      </c>
      <c r="K34" s="6">
        <v>14.929</v>
      </c>
      <c r="L34" s="6">
        <v>12.65</v>
      </c>
      <c r="M34" s="6">
        <v>0.20899999999999999</v>
      </c>
      <c r="N34" s="6">
        <v>8.3000000000000004E-2</v>
      </c>
      <c r="O34" s="6">
        <v>0</v>
      </c>
      <c r="P34" s="6">
        <v>0.18</v>
      </c>
      <c r="Q34" s="6">
        <v>99.483999999999995</v>
      </c>
      <c r="R34" s="6">
        <v>65.852500265131994</v>
      </c>
      <c r="S34" s="51">
        <v>3.4000000000000002E-2</v>
      </c>
      <c r="T34" s="54">
        <v>1.3</v>
      </c>
    </row>
    <row r="35" spans="1:20" x14ac:dyDescent="0.3">
      <c r="A35" s="20" t="s">
        <v>44</v>
      </c>
      <c r="B35" s="2" t="s">
        <v>62</v>
      </c>
      <c r="C35" s="39" t="s">
        <v>36</v>
      </c>
      <c r="D35" s="225" t="s">
        <v>86</v>
      </c>
      <c r="E35" s="6">
        <v>49.451000000000001</v>
      </c>
      <c r="F35" s="6">
        <v>0.58199999999999996</v>
      </c>
      <c r="G35" s="6">
        <v>5.68</v>
      </c>
      <c r="H35" s="6">
        <v>17.710999999999999</v>
      </c>
      <c r="I35" s="6">
        <v>0</v>
      </c>
      <c r="J35" s="6">
        <v>0.98699999999999999</v>
      </c>
      <c r="K35" s="6">
        <v>11.557</v>
      </c>
      <c r="L35" s="6">
        <v>12.19</v>
      </c>
      <c r="M35" s="6">
        <v>0.499</v>
      </c>
      <c r="N35" s="6">
        <v>0.23100000000000001</v>
      </c>
      <c r="O35" s="6">
        <v>2.3E-2</v>
      </c>
      <c r="P35" s="6">
        <v>0.13300000000000001</v>
      </c>
      <c r="Q35" s="6">
        <v>99.013999999999996</v>
      </c>
      <c r="R35" s="6">
        <v>54.119551842497259</v>
      </c>
    </row>
    <row r="36" spans="1:20" x14ac:dyDescent="0.3">
      <c r="A36" s="20" t="s">
        <v>44</v>
      </c>
      <c r="B36" s="2" t="s">
        <v>62</v>
      </c>
      <c r="C36" s="39" t="s">
        <v>36</v>
      </c>
      <c r="D36" s="225"/>
      <c r="E36" s="6">
        <v>51.917000000000002</v>
      </c>
      <c r="F36" s="6">
        <v>6.5000000000000002E-2</v>
      </c>
      <c r="G36" s="6">
        <v>4.1150000000000002</v>
      </c>
      <c r="H36" s="6">
        <v>15.179</v>
      </c>
      <c r="I36" s="6">
        <v>0</v>
      </c>
      <c r="J36" s="6">
        <v>0.54800000000000004</v>
      </c>
      <c r="K36" s="6">
        <v>13.768000000000001</v>
      </c>
      <c r="L36" s="6">
        <v>12.542999999999999</v>
      </c>
      <c r="M36" s="6">
        <v>0.26300000000000001</v>
      </c>
      <c r="N36" s="6">
        <v>0.121</v>
      </c>
      <c r="O36" s="6">
        <v>0</v>
      </c>
      <c r="P36" s="6">
        <v>8.2000000000000003E-2</v>
      </c>
      <c r="Q36" s="6">
        <v>98.581999999999994</v>
      </c>
      <c r="R36" s="6">
        <v>62.116246700263986</v>
      </c>
    </row>
    <row r="37" spans="1:20" x14ac:dyDescent="0.3">
      <c r="A37" s="20" t="s">
        <v>44</v>
      </c>
      <c r="B37" s="2" t="s">
        <v>62</v>
      </c>
      <c r="C37" s="39" t="s">
        <v>36</v>
      </c>
      <c r="D37" s="225"/>
      <c r="E37" s="6">
        <v>50.93</v>
      </c>
      <c r="F37" s="6">
        <v>0.35799999999999998</v>
      </c>
      <c r="G37" s="6">
        <v>4.306</v>
      </c>
      <c r="H37" s="6">
        <v>18.419</v>
      </c>
      <c r="I37" s="6">
        <v>3.0000000000000001E-3</v>
      </c>
      <c r="J37" s="6">
        <v>1.028</v>
      </c>
      <c r="K37" s="6">
        <v>11.414999999999999</v>
      </c>
      <c r="L37" s="6">
        <v>12.238</v>
      </c>
      <c r="M37" s="6">
        <v>0.29399999999999998</v>
      </c>
      <c r="N37" s="6">
        <v>0.19500000000000001</v>
      </c>
      <c r="O37" s="6">
        <v>6.0000000000000001E-3</v>
      </c>
      <c r="P37" s="6">
        <v>0.20399999999999999</v>
      </c>
      <c r="Q37" s="6">
        <v>99.35</v>
      </c>
      <c r="R37" s="6">
        <v>52.836865114107844</v>
      </c>
    </row>
    <row r="38" spans="1:20" x14ac:dyDescent="0.3">
      <c r="A38" s="20" t="s">
        <v>44</v>
      </c>
      <c r="B38" s="2" t="s">
        <v>62</v>
      </c>
      <c r="C38" s="39" t="s">
        <v>36</v>
      </c>
      <c r="D38" s="225"/>
      <c r="E38" s="6">
        <v>49.973999999999997</v>
      </c>
      <c r="F38" s="6">
        <v>0.48899999999999999</v>
      </c>
      <c r="G38" s="6">
        <v>5.2549999999999999</v>
      </c>
      <c r="H38" s="6">
        <v>17.010000000000002</v>
      </c>
      <c r="I38" s="6">
        <v>1.7999999999999999E-2</v>
      </c>
      <c r="J38" s="6">
        <v>0.76400000000000001</v>
      </c>
      <c r="K38" s="6">
        <v>11.694000000000001</v>
      </c>
      <c r="L38" s="6">
        <v>12.227</v>
      </c>
      <c r="M38" s="6">
        <v>0.40699999999999997</v>
      </c>
      <c r="N38" s="6">
        <v>0.23100000000000001</v>
      </c>
      <c r="O38" s="6">
        <v>0</v>
      </c>
      <c r="P38" s="6">
        <v>0.17299999999999999</v>
      </c>
      <c r="Q38" s="6">
        <v>98.203000000000003</v>
      </c>
      <c r="R38" s="6">
        <v>55.411855087016747</v>
      </c>
    </row>
    <row r="39" spans="1:20" x14ac:dyDescent="0.3">
      <c r="A39" s="20" t="s">
        <v>44</v>
      </c>
      <c r="B39" s="2" t="s">
        <v>62</v>
      </c>
      <c r="C39" s="39" t="s">
        <v>36</v>
      </c>
      <c r="D39" s="225"/>
      <c r="E39" s="6">
        <v>49.491</v>
      </c>
      <c r="F39" s="6">
        <v>0.29099999999999998</v>
      </c>
      <c r="G39" s="6">
        <v>5.1970000000000001</v>
      </c>
      <c r="H39" s="6">
        <v>19.503</v>
      </c>
      <c r="I39" s="6">
        <v>0</v>
      </c>
      <c r="J39" s="6">
        <v>0.85199999999999998</v>
      </c>
      <c r="K39" s="6">
        <v>10.57</v>
      </c>
      <c r="L39" s="6">
        <v>12.378</v>
      </c>
      <c r="M39" s="6">
        <v>0.41899999999999998</v>
      </c>
      <c r="N39" s="6">
        <v>0.375</v>
      </c>
      <c r="O39" s="6">
        <v>0</v>
      </c>
      <c r="P39" s="6">
        <v>0.42099999999999999</v>
      </c>
      <c r="Q39" s="6">
        <v>99.402000000000001</v>
      </c>
      <c r="R39" s="6">
        <v>49.487582032697524</v>
      </c>
    </row>
    <row r="40" spans="1:20" x14ac:dyDescent="0.3">
      <c r="A40" s="20" t="s">
        <v>44</v>
      </c>
      <c r="B40" s="2" t="s">
        <v>62</v>
      </c>
      <c r="C40" s="39" t="s">
        <v>36</v>
      </c>
      <c r="D40" s="225"/>
      <c r="E40" s="6">
        <v>53.5</v>
      </c>
      <c r="F40" s="6">
        <v>0.33500000000000002</v>
      </c>
      <c r="G40" s="6">
        <v>2.5419999999999998</v>
      </c>
      <c r="H40" s="6">
        <v>14.108000000000001</v>
      </c>
      <c r="I40" s="6">
        <v>0</v>
      </c>
      <c r="J40" s="6">
        <v>0.88100000000000001</v>
      </c>
      <c r="K40" s="6">
        <v>14.654999999999999</v>
      </c>
      <c r="L40" s="6">
        <v>12.347</v>
      </c>
      <c r="M40" s="6">
        <v>0.192</v>
      </c>
      <c r="N40" s="6">
        <v>9.2999999999999999E-2</v>
      </c>
      <c r="O40" s="6">
        <v>0</v>
      </c>
      <c r="P40" s="6">
        <v>0.111</v>
      </c>
      <c r="Q40" s="6">
        <v>98.739000000000004</v>
      </c>
      <c r="R40" s="6">
        <v>65.251001096066375</v>
      </c>
    </row>
    <row r="41" spans="1:20" x14ac:dyDescent="0.3">
      <c r="A41" s="2" t="s">
        <v>44</v>
      </c>
      <c r="B41" s="39" t="s">
        <v>62</v>
      </c>
      <c r="C41" s="39" t="s">
        <v>17</v>
      </c>
      <c r="D41" s="225" t="s">
        <v>84</v>
      </c>
      <c r="E41" s="6">
        <v>51.481999999999999</v>
      </c>
      <c r="F41" s="6">
        <v>0.443</v>
      </c>
      <c r="G41" s="6">
        <v>4.4039999999999999</v>
      </c>
      <c r="H41" s="6">
        <v>15.084</v>
      </c>
      <c r="I41" s="6">
        <v>1.6E-2</v>
      </c>
      <c r="J41" s="6">
        <v>0.9</v>
      </c>
      <c r="K41" s="6">
        <v>13.36</v>
      </c>
      <c r="L41" s="6">
        <v>12.185</v>
      </c>
      <c r="M41" s="6">
        <v>0.34899999999999998</v>
      </c>
      <c r="N41" s="6">
        <v>0.152</v>
      </c>
      <c r="O41" s="6">
        <v>0</v>
      </c>
      <c r="P41" s="6">
        <v>9.0999999999999998E-2</v>
      </c>
      <c r="Q41" s="6">
        <v>98.444999999999993</v>
      </c>
      <c r="R41" s="6">
        <v>61.554508167794651</v>
      </c>
    </row>
    <row r="42" spans="1:20" x14ac:dyDescent="0.3">
      <c r="A42" s="2" t="s">
        <v>44</v>
      </c>
      <c r="B42" s="39" t="s">
        <v>62</v>
      </c>
      <c r="C42" s="39" t="s">
        <v>16</v>
      </c>
      <c r="D42" s="225"/>
      <c r="E42" s="6">
        <v>52.957000000000001</v>
      </c>
      <c r="F42" s="6">
        <v>0.12</v>
      </c>
      <c r="G42" s="6">
        <v>3.62</v>
      </c>
      <c r="H42" s="6">
        <v>13.194000000000001</v>
      </c>
      <c r="I42" s="6">
        <v>2E-3</v>
      </c>
      <c r="J42" s="6">
        <v>0.54</v>
      </c>
      <c r="K42" s="6">
        <v>14.805</v>
      </c>
      <c r="L42" s="6">
        <v>12.247</v>
      </c>
      <c r="M42" s="6">
        <v>0.26800000000000002</v>
      </c>
      <c r="N42" s="6">
        <v>0.14199999999999999</v>
      </c>
      <c r="O42" s="6">
        <v>0</v>
      </c>
      <c r="P42" s="6">
        <v>0.10199999999999999</v>
      </c>
      <c r="Q42" s="6">
        <v>97.974000000000004</v>
      </c>
      <c r="R42" s="6">
        <v>66.979407611473533</v>
      </c>
    </row>
    <row r="43" spans="1:20" x14ac:dyDescent="0.3">
      <c r="A43" s="2" t="s">
        <v>44</v>
      </c>
      <c r="B43" s="39" t="s">
        <v>62</v>
      </c>
      <c r="C43" s="39" t="s">
        <v>17</v>
      </c>
      <c r="D43" s="225"/>
      <c r="E43" s="6">
        <v>52.295000000000002</v>
      </c>
      <c r="F43" s="6">
        <v>0.39400000000000002</v>
      </c>
      <c r="G43" s="6">
        <v>4.0940000000000003</v>
      </c>
      <c r="H43" s="6">
        <v>12.077999999999999</v>
      </c>
      <c r="I43" s="6">
        <v>0</v>
      </c>
      <c r="J43" s="6">
        <v>0.44400000000000001</v>
      </c>
      <c r="K43" s="6">
        <v>15.814</v>
      </c>
      <c r="L43" s="6">
        <v>12.393000000000001</v>
      </c>
      <c r="M43" s="6">
        <v>0.318</v>
      </c>
      <c r="N43" s="6">
        <v>9.1999999999999998E-2</v>
      </c>
      <c r="O43" s="6">
        <v>5.0999999999999997E-2</v>
      </c>
      <c r="P43" s="6">
        <v>6.0999999999999999E-2</v>
      </c>
      <c r="Q43" s="6">
        <v>98.02</v>
      </c>
      <c r="R43" s="6">
        <v>70.298670369228375</v>
      </c>
      <c r="S43" s="51">
        <v>5.0999999999999997E-2</v>
      </c>
      <c r="T43" s="54">
        <v>1.9</v>
      </c>
    </row>
    <row r="44" spans="1:20" x14ac:dyDescent="0.3">
      <c r="A44" s="2" t="s">
        <v>44</v>
      </c>
      <c r="B44" s="39" t="s">
        <v>62</v>
      </c>
      <c r="C44" s="39" t="s">
        <v>16</v>
      </c>
      <c r="D44" s="225"/>
      <c r="E44" s="6">
        <v>51.926000000000002</v>
      </c>
      <c r="F44" s="6">
        <v>0.45500000000000002</v>
      </c>
      <c r="G44" s="6">
        <v>4.8440000000000003</v>
      </c>
      <c r="H44" s="6">
        <v>12.522</v>
      </c>
      <c r="I44" s="6">
        <v>0</v>
      </c>
      <c r="J44" s="6">
        <v>0.45300000000000001</v>
      </c>
      <c r="K44" s="6">
        <v>15.369</v>
      </c>
      <c r="L44" s="6">
        <v>12.446999999999999</v>
      </c>
      <c r="M44" s="6">
        <v>0.4</v>
      </c>
      <c r="N44" s="6">
        <v>0.13900000000000001</v>
      </c>
      <c r="O44" s="6">
        <v>5.0000000000000001E-3</v>
      </c>
      <c r="P44" s="6">
        <v>6.7000000000000004E-2</v>
      </c>
      <c r="Q44" s="6">
        <v>98.611999999999995</v>
      </c>
      <c r="R44" s="6">
        <v>68.931449592762775</v>
      </c>
      <c r="S44" s="51">
        <v>6.0999999999999999E-2</v>
      </c>
      <c r="T44" s="54">
        <v>2.2999999999999998</v>
      </c>
    </row>
    <row r="45" spans="1:20" x14ac:dyDescent="0.3">
      <c r="A45" s="2" t="s">
        <v>44</v>
      </c>
      <c r="B45" s="39" t="s">
        <v>62</v>
      </c>
      <c r="C45" s="39" t="s">
        <v>16</v>
      </c>
      <c r="D45" s="225"/>
      <c r="E45" s="6">
        <v>51.914000000000001</v>
      </c>
      <c r="F45" s="6">
        <v>0.48099999999999998</v>
      </c>
      <c r="G45" s="6">
        <v>4.79</v>
      </c>
      <c r="H45" s="6">
        <v>12.27</v>
      </c>
      <c r="I45" s="6">
        <v>0.02</v>
      </c>
      <c r="J45" s="6">
        <v>0.38800000000000001</v>
      </c>
      <c r="K45" s="6">
        <v>15.365</v>
      </c>
      <c r="L45" s="6">
        <v>12.372</v>
      </c>
      <c r="M45" s="6">
        <v>0.38500000000000001</v>
      </c>
      <c r="N45" s="6">
        <v>0.127</v>
      </c>
      <c r="O45" s="6">
        <v>0</v>
      </c>
      <c r="P45" s="6">
        <v>8.7999999999999995E-2</v>
      </c>
      <c r="Q45" s="6">
        <v>98.18</v>
      </c>
      <c r="R45" s="6">
        <v>69.359617739573082</v>
      </c>
    </row>
    <row r="46" spans="1:20" x14ac:dyDescent="0.3">
      <c r="A46" s="2" t="s">
        <v>44</v>
      </c>
      <c r="B46" s="39" t="s">
        <v>62</v>
      </c>
      <c r="C46" s="39" t="s">
        <v>38</v>
      </c>
      <c r="D46" s="225" t="s">
        <v>87</v>
      </c>
      <c r="E46" s="6">
        <v>50.936999999999998</v>
      </c>
      <c r="F46" s="6">
        <v>0.82399999999999995</v>
      </c>
      <c r="G46" s="6">
        <v>4.8479999999999999</v>
      </c>
      <c r="H46" s="6">
        <v>12.606</v>
      </c>
      <c r="I46" s="6">
        <v>0</v>
      </c>
      <c r="J46" s="6">
        <v>0.32600000000000001</v>
      </c>
      <c r="K46" s="6">
        <v>14.686</v>
      </c>
      <c r="L46" s="6">
        <v>14.478</v>
      </c>
      <c r="M46" s="6">
        <v>0.441</v>
      </c>
      <c r="N46" s="6">
        <v>0.129</v>
      </c>
      <c r="O46" s="6">
        <v>0.04</v>
      </c>
      <c r="P46" s="6">
        <v>0.14199999999999999</v>
      </c>
      <c r="Q46" s="6">
        <v>99.424999999999997</v>
      </c>
      <c r="R46" s="6">
        <v>67.803866019383136</v>
      </c>
    </row>
    <row r="47" spans="1:20" x14ac:dyDescent="0.3">
      <c r="A47" s="2" t="s">
        <v>44</v>
      </c>
      <c r="B47" s="39" t="s">
        <v>62</v>
      </c>
      <c r="C47" s="39" t="s">
        <v>38</v>
      </c>
      <c r="D47" s="225"/>
      <c r="E47" s="6">
        <v>52.737000000000002</v>
      </c>
      <c r="F47" s="6">
        <v>0.35199999999999998</v>
      </c>
      <c r="G47" s="6">
        <v>3.9670000000000001</v>
      </c>
      <c r="H47" s="6">
        <v>12.538</v>
      </c>
      <c r="I47" s="6">
        <v>2E-3</v>
      </c>
      <c r="J47" s="6">
        <v>0.63600000000000001</v>
      </c>
      <c r="K47" s="6">
        <v>15.16</v>
      </c>
      <c r="L47" s="6">
        <v>12.741</v>
      </c>
      <c r="M47" s="6">
        <v>0.25</v>
      </c>
      <c r="N47" s="6">
        <v>0.16800000000000001</v>
      </c>
      <c r="O47" s="6">
        <v>0</v>
      </c>
      <c r="P47" s="6">
        <v>0.107</v>
      </c>
      <c r="Q47" s="6">
        <v>98.634</v>
      </c>
      <c r="R47" s="6">
        <v>68.609967376274426</v>
      </c>
    </row>
    <row r="48" spans="1:20" x14ac:dyDescent="0.3">
      <c r="A48" s="2" t="s">
        <v>44</v>
      </c>
      <c r="B48" s="39" t="s">
        <v>62</v>
      </c>
      <c r="C48" s="39" t="s">
        <v>38</v>
      </c>
      <c r="D48" s="225"/>
      <c r="E48" s="6">
        <v>54.307000000000002</v>
      </c>
      <c r="F48" s="6">
        <v>0.155</v>
      </c>
      <c r="G48" s="6">
        <v>1.091</v>
      </c>
      <c r="H48" s="6">
        <v>13.704000000000001</v>
      </c>
      <c r="I48" s="6">
        <v>0</v>
      </c>
      <c r="J48" s="6">
        <v>0.36699999999999999</v>
      </c>
      <c r="K48" s="6">
        <v>15.146000000000001</v>
      </c>
      <c r="L48" s="6">
        <v>12.677</v>
      </c>
      <c r="M48" s="6">
        <v>0.10299999999999999</v>
      </c>
      <c r="N48" s="6">
        <v>0.05</v>
      </c>
      <c r="O48" s="6">
        <v>2.9000000000000001E-2</v>
      </c>
      <c r="P48" s="6">
        <v>8.3000000000000004E-2</v>
      </c>
      <c r="Q48" s="6">
        <v>97.692999999999998</v>
      </c>
      <c r="R48" s="6">
        <v>66.643386889303727</v>
      </c>
    </row>
    <row r="49" spans="1:20" x14ac:dyDescent="0.3">
      <c r="A49" s="2" t="s">
        <v>44</v>
      </c>
      <c r="B49" s="39" t="s">
        <v>62</v>
      </c>
      <c r="C49" s="39" t="s">
        <v>38</v>
      </c>
      <c r="D49" s="225"/>
      <c r="E49" s="6">
        <v>49.881</v>
      </c>
      <c r="F49" s="6">
        <v>0.80100000000000005</v>
      </c>
      <c r="G49" s="6">
        <v>5.3920000000000003</v>
      </c>
      <c r="H49" s="6">
        <v>16.648</v>
      </c>
      <c r="I49" s="6">
        <v>7.0000000000000001E-3</v>
      </c>
      <c r="J49" s="6">
        <v>0.54</v>
      </c>
      <c r="K49" s="6">
        <v>12.238</v>
      </c>
      <c r="L49" s="6">
        <v>12.071999999999999</v>
      </c>
      <c r="M49" s="6">
        <v>0.41399999999999998</v>
      </c>
      <c r="N49" s="6">
        <v>0.23200000000000001</v>
      </c>
      <c r="O49" s="6">
        <v>4.4999999999999998E-2</v>
      </c>
      <c r="P49" s="6">
        <v>0.20100000000000001</v>
      </c>
      <c r="Q49" s="6">
        <v>98.426000000000002</v>
      </c>
      <c r="R49" s="6">
        <v>57.060178525724339</v>
      </c>
    </row>
    <row r="50" spans="1:20" x14ac:dyDescent="0.3">
      <c r="A50" s="13" t="s">
        <v>44</v>
      </c>
      <c r="B50" s="40" t="s">
        <v>62</v>
      </c>
      <c r="C50" s="40" t="s">
        <v>38</v>
      </c>
      <c r="D50" s="225"/>
      <c r="E50" s="14">
        <v>51.064999999999998</v>
      </c>
      <c r="F50" s="14">
        <v>0.42799999999999999</v>
      </c>
      <c r="G50" s="14">
        <v>5.0789999999999997</v>
      </c>
      <c r="H50" s="14">
        <v>12.279</v>
      </c>
      <c r="I50" s="14">
        <v>2.5999999999999999E-2</v>
      </c>
      <c r="J50" s="14">
        <v>0.60699999999999998</v>
      </c>
      <c r="K50" s="14">
        <v>15.622999999999999</v>
      </c>
      <c r="L50" s="14">
        <v>11.311999999999999</v>
      </c>
      <c r="M50" s="14">
        <v>0.309</v>
      </c>
      <c r="N50" s="14">
        <v>0.91300000000000003</v>
      </c>
      <c r="O50" s="14">
        <v>0</v>
      </c>
      <c r="P50" s="14">
        <v>0.111</v>
      </c>
      <c r="Q50" s="14">
        <v>97.727000000000004</v>
      </c>
      <c r="R50" s="14">
        <v>69.696877654752811</v>
      </c>
      <c r="S50" s="52"/>
      <c r="T50" s="55"/>
    </row>
    <row r="51" spans="1:20" x14ac:dyDescent="0.3">
      <c r="A51" s="2" t="s">
        <v>45</v>
      </c>
      <c r="B51" s="39" t="s">
        <v>59</v>
      </c>
      <c r="C51" s="39" t="s">
        <v>16</v>
      </c>
      <c r="D51" s="225" t="s">
        <v>73</v>
      </c>
      <c r="E51" s="6">
        <v>54.021999999999998</v>
      </c>
      <c r="F51" s="6">
        <v>0.37</v>
      </c>
      <c r="G51" s="6">
        <v>2.024</v>
      </c>
      <c r="H51" s="6">
        <v>9.0990000000000002</v>
      </c>
      <c r="I51" s="6">
        <v>2.4E-2</v>
      </c>
      <c r="J51" s="6">
        <v>0.77300000000000002</v>
      </c>
      <c r="K51" s="6">
        <v>19.245000000000001</v>
      </c>
      <c r="L51" s="6">
        <v>10.555</v>
      </c>
      <c r="M51" s="6">
        <v>0.99299999999999999</v>
      </c>
      <c r="N51" s="6">
        <v>0.214</v>
      </c>
      <c r="O51" s="6">
        <v>0</v>
      </c>
      <c r="P51" s="6">
        <v>0.129</v>
      </c>
      <c r="Q51" s="6">
        <v>97.418999999999997</v>
      </c>
      <c r="R51" s="6">
        <v>79.26769953965028</v>
      </c>
    </row>
    <row r="52" spans="1:20" x14ac:dyDescent="0.3">
      <c r="A52" s="2" t="s">
        <v>45</v>
      </c>
      <c r="B52" s="39" t="s">
        <v>59</v>
      </c>
      <c r="C52" s="39" t="s">
        <v>16</v>
      </c>
      <c r="D52" s="225"/>
      <c r="E52" s="6">
        <v>54.247999999999998</v>
      </c>
      <c r="F52" s="6">
        <v>0.41</v>
      </c>
      <c r="G52" s="6">
        <v>2.056</v>
      </c>
      <c r="H52" s="6">
        <v>9.1080000000000005</v>
      </c>
      <c r="I52" s="6">
        <v>0</v>
      </c>
      <c r="J52" s="6">
        <v>0.68200000000000005</v>
      </c>
      <c r="K52" s="6">
        <v>19.382000000000001</v>
      </c>
      <c r="L52" s="6">
        <v>10.763</v>
      </c>
      <c r="M52" s="6">
        <v>1.0189999999999999</v>
      </c>
      <c r="N52" s="6">
        <v>0.20799999999999999</v>
      </c>
      <c r="O52" s="6">
        <v>1.4999999999999999E-2</v>
      </c>
      <c r="P52" s="6">
        <v>0.124</v>
      </c>
      <c r="Q52" s="6">
        <v>97.986999999999995</v>
      </c>
      <c r="R52" s="6">
        <v>79.367848038182117</v>
      </c>
    </row>
    <row r="53" spans="1:20" x14ac:dyDescent="0.3">
      <c r="A53" s="2" t="s">
        <v>45</v>
      </c>
      <c r="B53" s="39" t="s">
        <v>59</v>
      </c>
      <c r="C53" s="39" t="s">
        <v>17</v>
      </c>
      <c r="D53" s="225" t="s">
        <v>73</v>
      </c>
      <c r="E53" s="6">
        <v>51.853999999999999</v>
      </c>
      <c r="F53" s="6">
        <v>0.84299999999999997</v>
      </c>
      <c r="G53" s="6">
        <v>3.6230000000000002</v>
      </c>
      <c r="H53" s="6">
        <v>9.8520000000000003</v>
      </c>
      <c r="I53" s="6">
        <v>0</v>
      </c>
      <c r="J53" s="6">
        <v>0.58899999999999997</v>
      </c>
      <c r="K53" s="6">
        <v>18.393000000000001</v>
      </c>
      <c r="L53" s="6">
        <v>10.685</v>
      </c>
      <c r="M53" s="6">
        <v>1.6479999999999999</v>
      </c>
      <c r="N53" s="6">
        <v>0.39600000000000002</v>
      </c>
      <c r="O53" s="6">
        <v>1.7999999999999999E-2</v>
      </c>
      <c r="P53" s="6">
        <v>0.14299999999999999</v>
      </c>
      <c r="Q53" s="6">
        <v>98.012</v>
      </c>
      <c r="R53" s="6">
        <v>77.14200047652065</v>
      </c>
    </row>
    <row r="54" spans="1:20" x14ac:dyDescent="0.3">
      <c r="A54" s="13" t="s">
        <v>45</v>
      </c>
      <c r="B54" s="40" t="s">
        <v>59</v>
      </c>
      <c r="C54" s="40" t="s">
        <v>16</v>
      </c>
      <c r="D54" s="225"/>
      <c r="E54" s="14">
        <v>52.103000000000002</v>
      </c>
      <c r="F54" s="14">
        <v>0.78200000000000003</v>
      </c>
      <c r="G54" s="14">
        <v>3.3359999999999999</v>
      </c>
      <c r="H54" s="14">
        <v>9.3989999999999991</v>
      </c>
      <c r="I54" s="14">
        <v>2E-3</v>
      </c>
      <c r="J54" s="14">
        <v>0.61099999999999999</v>
      </c>
      <c r="K54" s="14">
        <v>18.263999999999999</v>
      </c>
      <c r="L54" s="14">
        <v>11.25</v>
      </c>
      <c r="M54" s="14">
        <v>1.27</v>
      </c>
      <c r="N54" s="14">
        <v>0.35299999999999998</v>
      </c>
      <c r="O54" s="14">
        <v>1.4E-2</v>
      </c>
      <c r="P54" s="14">
        <v>0.109</v>
      </c>
      <c r="Q54" s="14">
        <v>97.468000000000004</v>
      </c>
      <c r="R54" s="14">
        <v>77.840225901402093</v>
      </c>
      <c r="S54" s="52">
        <v>4.2999999999999997E-2</v>
      </c>
      <c r="T54" s="55">
        <v>1.6</v>
      </c>
    </row>
    <row r="55" spans="1:20" x14ac:dyDescent="0.3">
      <c r="A55" s="4" t="s">
        <v>14</v>
      </c>
      <c r="B55" s="39"/>
      <c r="C55" s="39"/>
      <c r="D55" s="39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20" x14ac:dyDescent="0.3">
      <c r="A56" s="34" t="s">
        <v>46</v>
      </c>
      <c r="B56" s="35" t="s">
        <v>20</v>
      </c>
      <c r="C56" s="33" t="s">
        <v>16</v>
      </c>
      <c r="D56" s="225" t="s">
        <v>85</v>
      </c>
      <c r="E56" s="31">
        <v>44.993000000000002</v>
      </c>
      <c r="F56" s="31">
        <v>1.5860000000000001</v>
      </c>
      <c r="G56" s="31">
        <v>9.0619999999999994</v>
      </c>
      <c r="H56" s="31">
        <v>13.914999999999999</v>
      </c>
      <c r="I56" s="31">
        <v>1.2E-2</v>
      </c>
      <c r="J56" s="31">
        <v>0.28100000000000003</v>
      </c>
      <c r="K56" s="31">
        <v>13.382</v>
      </c>
      <c r="L56" s="31">
        <v>11.553000000000001</v>
      </c>
      <c r="M56" s="31">
        <v>1.6839999999999999</v>
      </c>
      <c r="N56" s="31">
        <v>0.67500000000000004</v>
      </c>
      <c r="O56" s="31">
        <v>0</v>
      </c>
      <c r="P56" s="31">
        <v>9.2999999999999999E-2</v>
      </c>
      <c r="Q56" s="31">
        <v>97.215000000000003</v>
      </c>
      <c r="R56" s="31">
        <v>63.482998635368979</v>
      </c>
      <c r="S56" s="53"/>
      <c r="T56" s="56"/>
    </row>
    <row r="57" spans="1:20" x14ac:dyDescent="0.3">
      <c r="A57" s="2" t="s">
        <v>46</v>
      </c>
      <c r="B57" s="23" t="s">
        <v>20</v>
      </c>
      <c r="C57" s="39" t="s">
        <v>16</v>
      </c>
      <c r="D57" s="225"/>
      <c r="E57" s="6">
        <v>48.322000000000003</v>
      </c>
      <c r="F57" s="6">
        <v>0.85899999999999999</v>
      </c>
      <c r="G57" s="6">
        <v>6.9340000000000002</v>
      </c>
      <c r="H57" s="6">
        <v>12.968999999999999</v>
      </c>
      <c r="I57" s="6">
        <v>5.0000000000000001E-3</v>
      </c>
      <c r="J57" s="6">
        <v>0.27900000000000003</v>
      </c>
      <c r="K57" s="6">
        <v>15.246</v>
      </c>
      <c r="L57" s="6">
        <v>11.388999999999999</v>
      </c>
      <c r="M57" s="6">
        <v>1.1559999999999999</v>
      </c>
      <c r="N57" s="6">
        <v>0.48599999999999999</v>
      </c>
      <c r="O57" s="6">
        <v>2.3E-2</v>
      </c>
      <c r="P57" s="6">
        <v>9.5000000000000001E-2</v>
      </c>
      <c r="Q57" s="6">
        <v>97.742000000000004</v>
      </c>
      <c r="R57" s="6">
        <v>68.000751597143932</v>
      </c>
    </row>
    <row r="58" spans="1:20" x14ac:dyDescent="0.3">
      <c r="A58" s="2" t="s">
        <v>46</v>
      </c>
      <c r="B58" s="23" t="s">
        <v>20</v>
      </c>
      <c r="C58" s="39" t="s">
        <v>17</v>
      </c>
      <c r="D58" s="225"/>
      <c r="E58" s="6">
        <v>44.296999999999997</v>
      </c>
      <c r="F58" s="6">
        <v>2.2200000000000002</v>
      </c>
      <c r="G58" s="6">
        <v>10.351000000000001</v>
      </c>
      <c r="H58" s="6">
        <v>13.023999999999999</v>
      </c>
      <c r="I58" s="6">
        <v>1.0999999999999999E-2</v>
      </c>
      <c r="J58" s="6">
        <v>0.17</v>
      </c>
      <c r="K58" s="6">
        <v>14.151</v>
      </c>
      <c r="L58" s="6">
        <v>11.412000000000001</v>
      </c>
      <c r="M58" s="6">
        <v>1.9319999999999999</v>
      </c>
      <c r="N58" s="6">
        <v>0.67700000000000005</v>
      </c>
      <c r="O58" s="6">
        <v>1.7000000000000001E-2</v>
      </c>
      <c r="P58" s="6">
        <v>6.7000000000000004E-2</v>
      </c>
      <c r="Q58" s="6">
        <v>98.313999999999993</v>
      </c>
      <c r="R58" s="6">
        <v>66.263134875129651</v>
      </c>
      <c r="S58" s="51">
        <v>0.24</v>
      </c>
      <c r="T58" s="54">
        <v>9.1</v>
      </c>
    </row>
    <row r="59" spans="1:20" x14ac:dyDescent="0.3">
      <c r="A59" s="2" t="s">
        <v>46</v>
      </c>
      <c r="B59" s="23" t="s">
        <v>20</v>
      </c>
      <c r="C59" s="39" t="s">
        <v>16</v>
      </c>
      <c r="D59" s="225"/>
      <c r="E59" s="6">
        <v>44.402000000000001</v>
      </c>
      <c r="F59" s="6">
        <v>2.19</v>
      </c>
      <c r="G59" s="6">
        <v>10.054</v>
      </c>
      <c r="H59" s="6">
        <v>13.601000000000001</v>
      </c>
      <c r="I59" s="6">
        <v>0</v>
      </c>
      <c r="J59" s="6">
        <v>0.28499999999999998</v>
      </c>
      <c r="K59" s="6">
        <v>13.417</v>
      </c>
      <c r="L59" s="6">
        <v>11.188000000000001</v>
      </c>
      <c r="M59" s="6">
        <v>1.8109999999999999</v>
      </c>
      <c r="N59" s="6">
        <v>0.68799999999999994</v>
      </c>
      <c r="O59" s="6">
        <v>4.0000000000000001E-3</v>
      </c>
      <c r="P59" s="6">
        <v>8.6999999999999994E-2</v>
      </c>
      <c r="Q59" s="6">
        <v>97.706999999999994</v>
      </c>
      <c r="R59" s="6">
        <v>64.070613934821822</v>
      </c>
      <c r="S59" s="51">
        <v>0.22800000000000001</v>
      </c>
      <c r="T59" s="54">
        <v>8.6</v>
      </c>
    </row>
    <row r="60" spans="1:20" x14ac:dyDescent="0.3">
      <c r="A60" s="2" t="s">
        <v>46</v>
      </c>
      <c r="B60" s="23" t="s">
        <v>20</v>
      </c>
      <c r="C60" s="39" t="s">
        <v>17</v>
      </c>
      <c r="D60" s="225" t="s">
        <v>72</v>
      </c>
      <c r="E60" s="6">
        <v>44.228000000000002</v>
      </c>
      <c r="F60" s="6">
        <v>2.161</v>
      </c>
      <c r="G60" s="6">
        <v>10.151999999999999</v>
      </c>
      <c r="H60" s="6">
        <v>12.89</v>
      </c>
      <c r="I60" s="6">
        <v>5.6000000000000001E-2</v>
      </c>
      <c r="J60" s="6">
        <v>0.182</v>
      </c>
      <c r="K60" s="6">
        <v>14.275</v>
      </c>
      <c r="L60" s="6">
        <v>11.427</v>
      </c>
      <c r="M60" s="6">
        <v>2.1120000000000001</v>
      </c>
      <c r="N60" s="6">
        <v>0.67800000000000005</v>
      </c>
      <c r="O60" s="6">
        <v>5.0000000000000001E-3</v>
      </c>
      <c r="P60" s="6">
        <v>6.4000000000000001E-2</v>
      </c>
      <c r="Q60" s="6">
        <v>98.215999999999994</v>
      </c>
      <c r="R60" s="6">
        <v>66.688037055259855</v>
      </c>
      <c r="S60" s="51">
        <v>0.23</v>
      </c>
      <c r="T60" s="54">
        <v>8.6999999999999993</v>
      </c>
    </row>
    <row r="61" spans="1:20" x14ac:dyDescent="0.3">
      <c r="A61" s="2" t="s">
        <v>46</v>
      </c>
      <c r="B61" s="23" t="s">
        <v>20</v>
      </c>
      <c r="C61" s="39" t="s">
        <v>16</v>
      </c>
      <c r="D61" s="225"/>
      <c r="E61" s="6">
        <v>43.976999999999997</v>
      </c>
      <c r="F61" s="6">
        <v>2.2309999999999999</v>
      </c>
      <c r="G61" s="6">
        <v>10.275</v>
      </c>
      <c r="H61" s="6">
        <v>13.114000000000001</v>
      </c>
      <c r="I61" s="6">
        <v>0</v>
      </c>
      <c r="J61" s="6">
        <v>0.27900000000000003</v>
      </c>
      <c r="K61" s="6">
        <v>13.831</v>
      </c>
      <c r="L61" s="6">
        <v>11.368</v>
      </c>
      <c r="M61" s="6">
        <v>1.9750000000000001</v>
      </c>
      <c r="N61" s="6">
        <v>0.64900000000000002</v>
      </c>
      <c r="O61" s="6">
        <v>3.7999999999999999E-2</v>
      </c>
      <c r="P61" s="6">
        <v>8.5999999999999993E-2</v>
      </c>
      <c r="Q61" s="6">
        <v>97.804000000000002</v>
      </c>
      <c r="R61" s="6">
        <v>65.594674583081485</v>
      </c>
      <c r="S61" s="51">
        <v>0.24</v>
      </c>
      <c r="T61" s="54">
        <v>9.1</v>
      </c>
    </row>
    <row r="62" spans="1:20" x14ac:dyDescent="0.3">
      <c r="A62" s="2" t="s">
        <v>46</v>
      </c>
      <c r="B62" s="23" t="s">
        <v>20</v>
      </c>
      <c r="C62" s="39" t="s">
        <v>17</v>
      </c>
      <c r="D62" s="225"/>
      <c r="E62" s="6">
        <v>45.914000000000001</v>
      </c>
      <c r="F62" s="6">
        <v>1.5940000000000001</v>
      </c>
      <c r="G62" s="6">
        <v>8.8030000000000008</v>
      </c>
      <c r="H62" s="6">
        <v>13.089</v>
      </c>
      <c r="I62" s="6">
        <v>1.4E-2</v>
      </c>
      <c r="J62" s="6">
        <v>0.20899999999999999</v>
      </c>
      <c r="K62" s="6">
        <v>14.507999999999999</v>
      </c>
      <c r="L62" s="6">
        <v>11.452999999999999</v>
      </c>
      <c r="M62" s="6">
        <v>1.605</v>
      </c>
      <c r="N62" s="6">
        <v>0.69499999999999995</v>
      </c>
      <c r="O62" s="6">
        <v>0</v>
      </c>
      <c r="P62" s="6">
        <v>0.104</v>
      </c>
      <c r="Q62" s="6">
        <v>97.965000000000003</v>
      </c>
      <c r="R62" s="6">
        <v>66.70736360167875</v>
      </c>
      <c r="S62" s="51">
        <v>0.16500000000000001</v>
      </c>
      <c r="T62" s="54">
        <v>6.2</v>
      </c>
    </row>
    <row r="63" spans="1:20" x14ac:dyDescent="0.3">
      <c r="A63" s="2" t="s">
        <v>46</v>
      </c>
      <c r="B63" s="23" t="s">
        <v>20</v>
      </c>
      <c r="C63" s="39" t="s">
        <v>16</v>
      </c>
      <c r="D63" s="225"/>
      <c r="E63" s="6">
        <v>46.685000000000002</v>
      </c>
      <c r="F63" s="6">
        <v>1.32</v>
      </c>
      <c r="G63" s="6">
        <v>8.1969999999999992</v>
      </c>
      <c r="H63" s="6">
        <v>13.250999999999999</v>
      </c>
      <c r="I63" s="6">
        <v>1.2E-2</v>
      </c>
      <c r="J63" s="6">
        <v>0.28599999999999998</v>
      </c>
      <c r="K63" s="6">
        <v>14.448</v>
      </c>
      <c r="L63" s="6">
        <v>11.468999999999999</v>
      </c>
      <c r="M63" s="6">
        <v>1.42</v>
      </c>
      <c r="N63" s="6">
        <v>0.60399999999999998</v>
      </c>
      <c r="O63" s="6">
        <v>4.7E-2</v>
      </c>
      <c r="P63" s="6">
        <v>8.6999999999999994E-2</v>
      </c>
      <c r="Q63" s="6">
        <v>97.805999999999997</v>
      </c>
      <c r="R63" s="6">
        <v>66.341143161954776</v>
      </c>
      <c r="S63" s="51">
        <v>0.14199999999999999</v>
      </c>
      <c r="T63" s="54">
        <v>5.4</v>
      </c>
    </row>
    <row r="64" spans="1:20" x14ac:dyDescent="0.3">
      <c r="A64" s="2" t="s">
        <v>46</v>
      </c>
      <c r="B64" s="23" t="s">
        <v>20</v>
      </c>
      <c r="C64" s="39" t="s">
        <v>16</v>
      </c>
      <c r="D64" s="225"/>
      <c r="E64" s="6">
        <v>46.713000000000001</v>
      </c>
      <c r="F64" s="6">
        <v>1.391</v>
      </c>
      <c r="G64" s="6">
        <v>8.1679999999999993</v>
      </c>
      <c r="H64" s="6">
        <v>13.327999999999999</v>
      </c>
      <c r="I64" s="6">
        <v>0</v>
      </c>
      <c r="J64" s="6">
        <v>0.247</v>
      </c>
      <c r="K64" s="6">
        <v>14.612</v>
      </c>
      <c r="L64" s="6">
        <v>11.32</v>
      </c>
      <c r="M64" s="6">
        <v>1.484</v>
      </c>
      <c r="N64" s="6">
        <v>0.61699999999999999</v>
      </c>
      <c r="O64" s="6">
        <v>0</v>
      </c>
      <c r="P64" s="6">
        <v>8.6999999999999994E-2</v>
      </c>
      <c r="Q64" s="6">
        <v>97.947000000000003</v>
      </c>
      <c r="R64" s="6">
        <v>66.463690805696743</v>
      </c>
      <c r="S64" s="51">
        <v>0.14000000000000001</v>
      </c>
      <c r="T64" s="54">
        <v>5.3</v>
      </c>
    </row>
    <row r="65" spans="1:20" x14ac:dyDescent="0.3">
      <c r="A65" s="2" t="s">
        <v>46</v>
      </c>
      <c r="B65" s="23" t="s">
        <v>20</v>
      </c>
      <c r="C65" s="39" t="s">
        <v>38</v>
      </c>
      <c r="D65" s="225" t="s">
        <v>103</v>
      </c>
      <c r="E65" s="6">
        <v>43.962000000000003</v>
      </c>
      <c r="F65" s="6">
        <v>2.4569999999999999</v>
      </c>
      <c r="G65" s="6">
        <v>10.694000000000001</v>
      </c>
      <c r="H65" s="6">
        <v>13.736000000000001</v>
      </c>
      <c r="I65" s="6">
        <v>2E-3</v>
      </c>
      <c r="J65" s="6">
        <v>0.22800000000000001</v>
      </c>
      <c r="K65" s="6">
        <v>13.340999999999999</v>
      </c>
      <c r="L65" s="6">
        <v>11.298</v>
      </c>
      <c r="M65" s="6">
        <v>2.093</v>
      </c>
      <c r="N65" s="6">
        <v>0.59499999999999997</v>
      </c>
      <c r="O65" s="6">
        <v>6.0000000000000001E-3</v>
      </c>
      <c r="P65" s="6">
        <v>4.3999999999999997E-2</v>
      </c>
      <c r="Q65" s="6">
        <v>98.445999999999998</v>
      </c>
      <c r="R65" s="6">
        <v>63.711702228187804</v>
      </c>
    </row>
    <row r="66" spans="1:20" x14ac:dyDescent="0.3">
      <c r="A66" s="2" t="s">
        <v>46</v>
      </c>
      <c r="B66" s="23" t="s">
        <v>20</v>
      </c>
      <c r="C66" s="39" t="s">
        <v>38</v>
      </c>
      <c r="D66" s="225"/>
      <c r="E66" s="6">
        <v>43.86</v>
      </c>
      <c r="F66" s="6">
        <v>2.726</v>
      </c>
      <c r="G66" s="6">
        <v>10.711</v>
      </c>
      <c r="H66" s="6">
        <v>12.313000000000001</v>
      </c>
      <c r="I66" s="6">
        <v>3.0000000000000001E-3</v>
      </c>
      <c r="J66" s="6">
        <v>0.21199999999999999</v>
      </c>
      <c r="K66" s="6">
        <v>14.343999999999999</v>
      </c>
      <c r="L66" s="6">
        <v>11.276</v>
      </c>
      <c r="M66" s="6">
        <v>2.0819999999999999</v>
      </c>
      <c r="N66" s="6">
        <v>0.52400000000000002</v>
      </c>
      <c r="O66" s="6">
        <v>3.6999999999999998E-2</v>
      </c>
      <c r="P66" s="6">
        <v>0.04</v>
      </c>
      <c r="Q66" s="6">
        <v>98.119</v>
      </c>
      <c r="R66" s="6">
        <v>67.802869539155949</v>
      </c>
    </row>
    <row r="67" spans="1:20" x14ac:dyDescent="0.3">
      <c r="A67" s="2" t="s">
        <v>46</v>
      </c>
      <c r="B67" s="23" t="s">
        <v>20</v>
      </c>
      <c r="C67" s="39" t="s">
        <v>38</v>
      </c>
      <c r="D67" s="225"/>
      <c r="E67" s="6">
        <v>45.981000000000002</v>
      </c>
      <c r="F67" s="6">
        <v>1.5940000000000001</v>
      </c>
      <c r="G67" s="6">
        <v>8.7520000000000007</v>
      </c>
      <c r="H67" s="6">
        <v>12.583</v>
      </c>
      <c r="I67" s="6">
        <v>3.1E-2</v>
      </c>
      <c r="J67" s="6">
        <v>0.22</v>
      </c>
      <c r="K67" s="6">
        <v>14.53</v>
      </c>
      <c r="L67" s="6">
        <v>11.577999999999999</v>
      </c>
      <c r="M67" s="6">
        <v>1.62</v>
      </c>
      <c r="N67" s="6">
        <v>0.68200000000000005</v>
      </c>
      <c r="O67" s="6">
        <v>0</v>
      </c>
      <c r="P67" s="6">
        <v>9.6000000000000002E-2</v>
      </c>
      <c r="Q67" s="6">
        <v>97.644999999999996</v>
      </c>
      <c r="R67" s="6">
        <v>67.6102995045878</v>
      </c>
    </row>
    <row r="68" spans="1:20" x14ac:dyDescent="0.3">
      <c r="A68" s="2" t="s">
        <v>46</v>
      </c>
      <c r="B68" s="23" t="s">
        <v>20</v>
      </c>
      <c r="C68" s="39" t="s">
        <v>38</v>
      </c>
      <c r="D68" s="225"/>
      <c r="E68" s="6">
        <v>47.716000000000001</v>
      </c>
      <c r="F68" s="6">
        <v>1.196</v>
      </c>
      <c r="G68" s="6">
        <v>7.6379999999999999</v>
      </c>
      <c r="H68" s="6">
        <v>13.083</v>
      </c>
      <c r="I68" s="6">
        <v>2.4E-2</v>
      </c>
      <c r="J68" s="6">
        <v>0.27</v>
      </c>
      <c r="K68" s="6">
        <v>14.31</v>
      </c>
      <c r="L68" s="6">
        <v>11.677</v>
      </c>
      <c r="M68" s="6">
        <v>1.2769999999999999</v>
      </c>
      <c r="N68" s="6">
        <v>0.59</v>
      </c>
      <c r="O68" s="6">
        <v>3.2000000000000001E-2</v>
      </c>
      <c r="P68" s="6">
        <v>0.11</v>
      </c>
      <c r="Q68" s="6">
        <v>97.897999999999996</v>
      </c>
      <c r="R68" s="6">
        <v>66.411711733061594</v>
      </c>
    </row>
    <row r="69" spans="1:20" x14ac:dyDescent="0.3">
      <c r="A69" s="2" t="s">
        <v>46</v>
      </c>
      <c r="B69" s="23" t="s">
        <v>20</v>
      </c>
      <c r="C69" s="39" t="s">
        <v>38</v>
      </c>
      <c r="D69" s="225"/>
      <c r="E69" s="6">
        <v>48.734000000000002</v>
      </c>
      <c r="F69" s="6">
        <v>0.86499999999999999</v>
      </c>
      <c r="G69" s="6">
        <v>6.923</v>
      </c>
      <c r="H69" s="6">
        <v>12.247999999999999</v>
      </c>
      <c r="I69" s="6">
        <v>0.03</v>
      </c>
      <c r="J69" s="6">
        <v>0.32400000000000001</v>
      </c>
      <c r="K69" s="6">
        <v>15.225</v>
      </c>
      <c r="L69" s="6">
        <v>11.75</v>
      </c>
      <c r="M69" s="6">
        <v>1.2430000000000001</v>
      </c>
      <c r="N69" s="6">
        <v>0.46500000000000002</v>
      </c>
      <c r="O69" s="6">
        <v>0.01</v>
      </c>
      <c r="P69" s="6">
        <v>8.8999999999999996E-2</v>
      </c>
      <c r="Q69" s="6">
        <v>97.885999999999996</v>
      </c>
      <c r="R69" s="6">
        <v>69.203006122687782</v>
      </c>
    </row>
    <row r="70" spans="1:20" x14ac:dyDescent="0.3">
      <c r="A70" s="2" t="s">
        <v>46</v>
      </c>
      <c r="B70" s="23" t="s">
        <v>20</v>
      </c>
      <c r="C70" s="39" t="s">
        <v>38</v>
      </c>
      <c r="D70" s="225"/>
      <c r="E70" s="6">
        <v>48.652999999999999</v>
      </c>
      <c r="F70" s="6">
        <v>0.61499999999999999</v>
      </c>
      <c r="G70" s="6">
        <v>6.2859999999999996</v>
      </c>
      <c r="H70" s="6">
        <v>12.834</v>
      </c>
      <c r="I70" s="6">
        <v>7.0000000000000001E-3</v>
      </c>
      <c r="J70" s="6">
        <v>0.28599999999999998</v>
      </c>
      <c r="K70" s="6">
        <v>15.864000000000001</v>
      </c>
      <c r="L70" s="6">
        <v>11.375999999999999</v>
      </c>
      <c r="M70" s="6">
        <v>1.079</v>
      </c>
      <c r="N70" s="6">
        <v>0.42499999999999999</v>
      </c>
      <c r="O70" s="6">
        <v>0</v>
      </c>
      <c r="P70" s="6">
        <v>9.4E-2</v>
      </c>
      <c r="Q70" s="6">
        <v>97.498000000000005</v>
      </c>
      <c r="R70" s="6">
        <v>69.083065565203867</v>
      </c>
    </row>
    <row r="71" spans="1:20" x14ac:dyDescent="0.3">
      <c r="A71" s="13" t="s">
        <v>46</v>
      </c>
      <c r="B71" s="24" t="s">
        <v>20</v>
      </c>
      <c r="C71" s="40" t="s">
        <v>38</v>
      </c>
      <c r="D71" s="225"/>
      <c r="E71" s="14">
        <v>50.555</v>
      </c>
      <c r="F71" s="14">
        <v>0.47399999999999998</v>
      </c>
      <c r="G71" s="14">
        <v>5.4219999999999997</v>
      </c>
      <c r="H71" s="14">
        <v>12.589</v>
      </c>
      <c r="I71" s="14">
        <v>0</v>
      </c>
      <c r="J71" s="14">
        <v>0.27800000000000002</v>
      </c>
      <c r="K71" s="14">
        <v>16.163</v>
      </c>
      <c r="L71" s="14">
        <v>11.278</v>
      </c>
      <c r="M71" s="14">
        <v>0.91100000000000003</v>
      </c>
      <c r="N71" s="14">
        <v>0.32800000000000001</v>
      </c>
      <c r="O71" s="14">
        <v>4.4999999999999998E-2</v>
      </c>
      <c r="P71" s="14">
        <v>8.2000000000000003E-2</v>
      </c>
      <c r="Q71" s="14">
        <v>98.105999999999995</v>
      </c>
      <c r="R71" s="14">
        <v>69.887623910393529</v>
      </c>
      <c r="S71" s="52"/>
      <c r="T71" s="55"/>
    </row>
    <row r="72" spans="1:20" x14ac:dyDescent="0.3">
      <c r="A72" s="2" t="s">
        <v>47</v>
      </c>
      <c r="B72" s="39" t="s">
        <v>19</v>
      </c>
      <c r="C72" s="39" t="s">
        <v>17</v>
      </c>
      <c r="D72" s="225" t="s">
        <v>73</v>
      </c>
      <c r="E72" s="6">
        <v>48.811</v>
      </c>
      <c r="F72" s="6">
        <v>1.603</v>
      </c>
      <c r="G72" s="6">
        <v>7.0220000000000002</v>
      </c>
      <c r="H72" s="6">
        <v>11.455</v>
      </c>
      <c r="I72" s="6">
        <v>0</v>
      </c>
      <c r="J72" s="6">
        <v>0.25</v>
      </c>
      <c r="K72" s="6">
        <v>16.183</v>
      </c>
      <c r="L72" s="6">
        <v>11.372</v>
      </c>
      <c r="M72" s="6">
        <v>1.302</v>
      </c>
      <c r="N72" s="6">
        <v>0.28299999999999997</v>
      </c>
      <c r="O72" s="6">
        <v>0.01</v>
      </c>
      <c r="P72" s="6">
        <v>4.3999999999999997E-2</v>
      </c>
      <c r="Q72" s="6">
        <v>98.325000000000003</v>
      </c>
      <c r="R72" s="6">
        <v>71.861179425016843</v>
      </c>
      <c r="S72" s="51">
        <v>0.10299999999999999</v>
      </c>
      <c r="T72" s="54">
        <v>3.9</v>
      </c>
    </row>
    <row r="73" spans="1:20" x14ac:dyDescent="0.3">
      <c r="A73" s="2" t="s">
        <v>47</v>
      </c>
      <c r="B73" s="39" t="s">
        <v>19</v>
      </c>
      <c r="C73" s="39" t="s">
        <v>16</v>
      </c>
      <c r="D73" s="225"/>
      <c r="E73" s="6">
        <v>48.201999999999998</v>
      </c>
      <c r="F73" s="6">
        <v>1.45</v>
      </c>
      <c r="G73" s="6">
        <v>7.0270000000000001</v>
      </c>
      <c r="H73" s="6">
        <v>12.135999999999999</v>
      </c>
      <c r="I73" s="6">
        <v>1.4999999999999999E-2</v>
      </c>
      <c r="J73" s="6">
        <v>0.48099999999999998</v>
      </c>
      <c r="K73" s="6">
        <v>15.198</v>
      </c>
      <c r="L73" s="6">
        <v>11.298999999999999</v>
      </c>
      <c r="M73" s="6">
        <v>1.1240000000000001</v>
      </c>
      <c r="N73" s="6">
        <v>0.41</v>
      </c>
      <c r="O73" s="6">
        <v>1E-3</v>
      </c>
      <c r="P73" s="6">
        <v>4.4999999999999998E-2</v>
      </c>
      <c r="Q73" s="6">
        <v>97.378</v>
      </c>
      <c r="R73" s="6">
        <v>69.360736889736472</v>
      </c>
      <c r="S73" s="51">
        <v>0.106</v>
      </c>
      <c r="T73" s="54">
        <v>4</v>
      </c>
    </row>
    <row r="74" spans="1:20" x14ac:dyDescent="0.3">
      <c r="A74" s="2" t="s">
        <v>47</v>
      </c>
      <c r="B74" s="39" t="s">
        <v>19</v>
      </c>
      <c r="C74" s="39" t="s">
        <v>17</v>
      </c>
      <c r="D74" s="225" t="s">
        <v>74</v>
      </c>
      <c r="E74" s="6">
        <v>50.51</v>
      </c>
      <c r="F74" s="6">
        <v>1.0389999999999999</v>
      </c>
      <c r="G74" s="6">
        <v>5.5750000000000002</v>
      </c>
      <c r="H74" s="6">
        <v>11.27</v>
      </c>
      <c r="I74" s="6">
        <v>2E-3</v>
      </c>
      <c r="J74" s="6">
        <v>0.33900000000000002</v>
      </c>
      <c r="K74" s="6">
        <v>16.337</v>
      </c>
      <c r="L74" s="6">
        <v>11.673999999999999</v>
      </c>
      <c r="M74" s="6">
        <v>0.90200000000000002</v>
      </c>
      <c r="N74" s="6">
        <v>0.34300000000000003</v>
      </c>
      <c r="O74" s="6">
        <v>3.5999999999999997E-2</v>
      </c>
      <c r="P74" s="6">
        <v>6.2E-2</v>
      </c>
      <c r="Q74" s="6">
        <v>98.075000000000003</v>
      </c>
      <c r="R74" s="6">
        <v>72.378987216962869</v>
      </c>
      <c r="S74" s="51">
        <v>7.2999999999999995E-2</v>
      </c>
      <c r="T74" s="54">
        <v>2.8</v>
      </c>
    </row>
    <row r="75" spans="1:20" x14ac:dyDescent="0.3">
      <c r="A75" s="2" t="s">
        <v>47</v>
      </c>
      <c r="B75" s="39" t="s">
        <v>19</v>
      </c>
      <c r="C75" s="39" t="s">
        <v>16</v>
      </c>
      <c r="D75" s="225"/>
      <c r="E75" s="6">
        <v>49.606999999999999</v>
      </c>
      <c r="F75" s="6">
        <v>1.147</v>
      </c>
      <c r="G75" s="6">
        <v>6.0090000000000003</v>
      </c>
      <c r="H75" s="6">
        <v>12.343</v>
      </c>
      <c r="I75" s="6">
        <v>0</v>
      </c>
      <c r="J75" s="6">
        <v>0.56299999999999994</v>
      </c>
      <c r="K75" s="6">
        <v>15.481999999999999</v>
      </c>
      <c r="L75" s="6">
        <v>11.433</v>
      </c>
      <c r="M75" s="6">
        <v>0.92500000000000004</v>
      </c>
      <c r="N75" s="6">
        <v>0.36699999999999999</v>
      </c>
      <c r="O75" s="6">
        <v>3.4000000000000002E-2</v>
      </c>
      <c r="P75" s="6">
        <v>4.3999999999999997E-2</v>
      </c>
      <c r="Q75" s="6">
        <v>97.944000000000003</v>
      </c>
      <c r="R75" s="6">
        <v>69.394757823020257</v>
      </c>
      <c r="S75" s="51">
        <v>8.2000000000000003E-2</v>
      </c>
      <c r="T75" s="54">
        <v>3.1</v>
      </c>
    </row>
    <row r="76" spans="1:20" x14ac:dyDescent="0.3">
      <c r="A76" s="2" t="s">
        <v>47</v>
      </c>
      <c r="B76" s="39" t="s">
        <v>19</v>
      </c>
      <c r="C76" s="39" t="s">
        <v>17</v>
      </c>
      <c r="D76" s="225" t="s">
        <v>75</v>
      </c>
      <c r="E76" s="6">
        <v>48.689</v>
      </c>
      <c r="F76" s="6">
        <v>1.4770000000000001</v>
      </c>
      <c r="G76" s="6">
        <v>6.9359999999999999</v>
      </c>
      <c r="H76" s="6">
        <v>11.895</v>
      </c>
      <c r="I76" s="6">
        <v>0</v>
      </c>
      <c r="J76" s="6">
        <v>0.33900000000000002</v>
      </c>
      <c r="K76" s="6">
        <v>15.584</v>
      </c>
      <c r="L76" s="6">
        <v>11.262</v>
      </c>
      <c r="M76" s="6">
        <v>1.1950000000000001</v>
      </c>
      <c r="N76" s="6">
        <v>0.27200000000000002</v>
      </c>
      <c r="O76" s="6">
        <v>4.3999999999999997E-2</v>
      </c>
      <c r="P76" s="6">
        <v>0.05</v>
      </c>
      <c r="Q76" s="6">
        <v>97.731999999999999</v>
      </c>
      <c r="R76" s="6">
        <v>70.311543047158636</v>
      </c>
      <c r="S76" s="51">
        <v>0.10199999999999999</v>
      </c>
      <c r="T76" s="54">
        <v>3.9</v>
      </c>
    </row>
    <row r="77" spans="1:20" x14ac:dyDescent="0.3">
      <c r="A77" s="21" t="s">
        <v>47</v>
      </c>
      <c r="B77" s="40" t="s">
        <v>19</v>
      </c>
      <c r="C77" s="40" t="s">
        <v>16</v>
      </c>
      <c r="D77" s="225"/>
      <c r="E77" s="14">
        <v>50.140999999999998</v>
      </c>
      <c r="F77" s="14">
        <v>1.073</v>
      </c>
      <c r="G77" s="14">
        <v>5.5759999999999996</v>
      </c>
      <c r="H77" s="14">
        <v>11.221</v>
      </c>
      <c r="I77" s="14">
        <v>0.01</v>
      </c>
      <c r="J77" s="14">
        <v>0.42399999999999999</v>
      </c>
      <c r="K77" s="14">
        <v>16.350999999999999</v>
      </c>
      <c r="L77" s="14">
        <v>11.717000000000001</v>
      </c>
      <c r="M77" s="14">
        <v>0.86</v>
      </c>
      <c r="N77" s="14">
        <v>0.318</v>
      </c>
      <c r="O77" s="14">
        <v>0</v>
      </c>
      <c r="P77" s="14">
        <v>0.1</v>
      </c>
      <c r="Q77" s="14">
        <v>97.768000000000001</v>
      </c>
      <c r="R77" s="14">
        <v>72.483100572227315</v>
      </c>
      <c r="S77" s="52">
        <v>7.2999999999999995E-2</v>
      </c>
      <c r="T77" s="55">
        <v>2.8</v>
      </c>
    </row>
    <row r="78" spans="1:20" x14ac:dyDescent="0.3">
      <c r="A78" s="2" t="s">
        <v>48</v>
      </c>
      <c r="B78" s="39" t="s">
        <v>53</v>
      </c>
      <c r="C78" s="39" t="s">
        <v>17</v>
      </c>
      <c r="D78" s="225" t="s">
        <v>73</v>
      </c>
      <c r="E78" s="6">
        <v>50.152000000000001</v>
      </c>
      <c r="F78" s="6">
        <v>0.93</v>
      </c>
      <c r="G78" s="6">
        <v>5.4809999999999999</v>
      </c>
      <c r="H78" s="6">
        <v>11.726000000000001</v>
      </c>
      <c r="I78" s="6">
        <v>0</v>
      </c>
      <c r="J78" s="6">
        <v>0.86199999999999999</v>
      </c>
      <c r="K78" s="6">
        <v>16.245000000000001</v>
      </c>
      <c r="L78" s="6">
        <v>11.185</v>
      </c>
      <c r="M78" s="6">
        <v>1.109</v>
      </c>
      <c r="N78" s="6">
        <v>0.27300000000000002</v>
      </c>
      <c r="O78" s="6">
        <v>1.7999999999999999E-2</v>
      </c>
      <c r="P78" s="6">
        <v>7.0999999999999994E-2</v>
      </c>
      <c r="Q78" s="6">
        <v>98.036000000000001</v>
      </c>
      <c r="R78" s="6">
        <v>71.464005219063068</v>
      </c>
      <c r="S78" s="51">
        <v>7.0999999999999994E-2</v>
      </c>
      <c r="T78" s="54">
        <v>2.7</v>
      </c>
    </row>
    <row r="79" spans="1:20" x14ac:dyDescent="0.3">
      <c r="A79" s="2" t="s">
        <v>48</v>
      </c>
      <c r="B79" s="39" t="s">
        <v>53</v>
      </c>
      <c r="C79" s="39" t="s">
        <v>16</v>
      </c>
      <c r="D79" s="225"/>
      <c r="E79" s="6">
        <v>52.518000000000001</v>
      </c>
      <c r="F79" s="6">
        <v>0.54700000000000004</v>
      </c>
      <c r="G79" s="6">
        <v>3.8119999999999998</v>
      </c>
      <c r="H79" s="6">
        <v>10.616</v>
      </c>
      <c r="I79" s="6">
        <v>0</v>
      </c>
      <c r="J79" s="6">
        <v>0.80700000000000005</v>
      </c>
      <c r="K79" s="6">
        <v>17.138999999999999</v>
      </c>
      <c r="L79" s="6">
        <v>11.11</v>
      </c>
      <c r="M79" s="6">
        <v>0.79400000000000004</v>
      </c>
      <c r="N79" s="6">
        <v>0.29399999999999998</v>
      </c>
      <c r="O79" s="6">
        <v>2.4E-2</v>
      </c>
      <c r="P79" s="6">
        <v>9.7000000000000003E-2</v>
      </c>
      <c r="Q79" s="6">
        <v>97.736000000000004</v>
      </c>
      <c r="R79" s="6">
        <v>74.479565881897159</v>
      </c>
      <c r="S79" s="51">
        <v>4.8000000000000001E-2</v>
      </c>
      <c r="T79" s="54">
        <v>1.8</v>
      </c>
    </row>
    <row r="80" spans="1:20" x14ac:dyDescent="0.3">
      <c r="A80" s="2" t="s">
        <v>48</v>
      </c>
      <c r="B80" s="39" t="s">
        <v>53</v>
      </c>
      <c r="C80" s="39" t="s">
        <v>17</v>
      </c>
      <c r="D80" s="225" t="s">
        <v>77</v>
      </c>
      <c r="E80" s="6">
        <v>52.405999999999999</v>
      </c>
      <c r="F80" s="6">
        <v>0.60499999999999998</v>
      </c>
      <c r="G80" s="6">
        <v>3.7719999999999998</v>
      </c>
      <c r="H80" s="6">
        <v>11.006</v>
      </c>
      <c r="I80" s="6">
        <v>0</v>
      </c>
      <c r="J80" s="6">
        <v>0.93400000000000005</v>
      </c>
      <c r="K80" s="6">
        <v>17.099</v>
      </c>
      <c r="L80" s="6">
        <v>11.423</v>
      </c>
      <c r="M80" s="6">
        <v>0.80600000000000005</v>
      </c>
      <c r="N80" s="6">
        <v>0.23100000000000001</v>
      </c>
      <c r="O80" s="6">
        <v>2.1000000000000001E-2</v>
      </c>
      <c r="P80" s="6">
        <v>5.2999999999999999E-2</v>
      </c>
      <c r="Q80" s="6">
        <v>98.343999999999994</v>
      </c>
      <c r="R80" s="6">
        <v>73.742554888058365</v>
      </c>
    </row>
    <row r="81" spans="1:20" x14ac:dyDescent="0.3">
      <c r="A81" s="2" t="s">
        <v>48</v>
      </c>
      <c r="B81" s="39" t="s">
        <v>53</v>
      </c>
      <c r="C81" s="39" t="s">
        <v>16</v>
      </c>
      <c r="D81" s="225"/>
      <c r="E81" s="6">
        <v>53.395000000000003</v>
      </c>
      <c r="F81" s="6">
        <v>0.40799999999999997</v>
      </c>
      <c r="G81" s="6">
        <v>2.9769999999999999</v>
      </c>
      <c r="H81" s="6">
        <v>10.465999999999999</v>
      </c>
      <c r="I81" s="6">
        <v>2.5000000000000001E-2</v>
      </c>
      <c r="J81" s="6">
        <v>0.78600000000000003</v>
      </c>
      <c r="K81" s="6">
        <v>17.562999999999999</v>
      </c>
      <c r="L81" s="6">
        <v>11.326000000000001</v>
      </c>
      <c r="M81" s="6">
        <v>0.67600000000000005</v>
      </c>
      <c r="N81" s="6">
        <v>0.24299999999999999</v>
      </c>
      <c r="O81" s="6">
        <v>0</v>
      </c>
      <c r="P81" s="6">
        <v>0.30499999999999999</v>
      </c>
      <c r="Q81" s="6">
        <v>98.100999999999999</v>
      </c>
      <c r="R81" s="6">
        <v>75.207570858354359</v>
      </c>
    </row>
    <row r="82" spans="1:20" x14ac:dyDescent="0.3">
      <c r="A82" s="2" t="s">
        <v>48</v>
      </c>
      <c r="B82" s="39" t="s">
        <v>53</v>
      </c>
      <c r="C82" s="39" t="s">
        <v>17</v>
      </c>
      <c r="D82" s="225"/>
      <c r="E82" s="6">
        <v>52.642000000000003</v>
      </c>
      <c r="F82" s="6">
        <v>0.48099999999999998</v>
      </c>
      <c r="G82" s="6">
        <v>3.6349999999999998</v>
      </c>
      <c r="H82" s="6">
        <v>11.12</v>
      </c>
      <c r="I82" s="6">
        <v>5.0999999999999997E-2</v>
      </c>
      <c r="J82" s="6">
        <v>0.91200000000000003</v>
      </c>
      <c r="K82" s="6">
        <v>17.155999999999999</v>
      </c>
      <c r="L82" s="6">
        <v>11.284000000000001</v>
      </c>
      <c r="M82" s="6">
        <v>0.81599999999999995</v>
      </c>
      <c r="N82" s="6">
        <v>0.23899999999999999</v>
      </c>
      <c r="O82" s="6">
        <v>0</v>
      </c>
      <c r="P82" s="6">
        <v>5.1999999999999998E-2</v>
      </c>
      <c r="Q82" s="6">
        <v>98.376000000000005</v>
      </c>
      <c r="R82" s="6">
        <v>73.607241576992891</v>
      </c>
      <c r="S82" s="51">
        <v>4.4999999999999998E-2</v>
      </c>
      <c r="T82" s="54">
        <v>1.7</v>
      </c>
    </row>
    <row r="83" spans="1:20" x14ac:dyDescent="0.3">
      <c r="A83" s="2" t="s">
        <v>48</v>
      </c>
      <c r="B83" s="39" t="s">
        <v>53</v>
      </c>
      <c r="C83" s="39" t="s">
        <v>16</v>
      </c>
      <c r="D83" s="225"/>
      <c r="E83" s="6">
        <v>53.536000000000001</v>
      </c>
      <c r="F83" s="6">
        <v>0.36199999999999999</v>
      </c>
      <c r="G83" s="6">
        <v>2.851</v>
      </c>
      <c r="H83" s="6">
        <v>10.137</v>
      </c>
      <c r="I83" s="6">
        <v>0</v>
      </c>
      <c r="J83" s="6">
        <v>0.82099999999999995</v>
      </c>
      <c r="K83" s="6">
        <v>17.975000000000001</v>
      </c>
      <c r="L83" s="6">
        <v>11.436999999999999</v>
      </c>
      <c r="M83" s="6">
        <v>0.50600000000000001</v>
      </c>
      <c r="N83" s="6">
        <v>0.17299999999999999</v>
      </c>
      <c r="O83" s="6">
        <v>0</v>
      </c>
      <c r="P83" s="6">
        <v>4.3999999999999997E-2</v>
      </c>
      <c r="Q83" s="6">
        <v>97.831999999999994</v>
      </c>
      <c r="R83" s="6">
        <v>76.221121323147955</v>
      </c>
      <c r="S83" s="51">
        <v>3.7999999999999999E-2</v>
      </c>
      <c r="T83" s="54">
        <v>1.4</v>
      </c>
    </row>
    <row r="84" spans="1:20" x14ac:dyDescent="0.3">
      <c r="A84" s="2" t="s">
        <v>48</v>
      </c>
      <c r="B84" s="39" t="s">
        <v>53</v>
      </c>
      <c r="C84" s="39" t="s">
        <v>17</v>
      </c>
      <c r="D84" s="225" t="s">
        <v>88</v>
      </c>
      <c r="E84" s="6">
        <v>52.874000000000002</v>
      </c>
      <c r="F84" s="6">
        <v>0.48</v>
      </c>
      <c r="G84" s="6">
        <v>3.512</v>
      </c>
      <c r="H84" s="6">
        <v>10.589</v>
      </c>
      <c r="I84" s="6">
        <v>0</v>
      </c>
      <c r="J84" s="6">
        <v>0.84899999999999998</v>
      </c>
      <c r="K84" s="6">
        <v>17.568000000000001</v>
      </c>
      <c r="L84" s="6">
        <v>11.526999999999999</v>
      </c>
      <c r="M84" s="6">
        <v>0.64400000000000002</v>
      </c>
      <c r="N84" s="6">
        <v>0.245</v>
      </c>
      <c r="O84" s="6">
        <v>0</v>
      </c>
      <c r="P84" s="6">
        <v>3.4000000000000002E-2</v>
      </c>
      <c r="Q84" s="6">
        <v>98.313999999999993</v>
      </c>
      <c r="R84" s="6">
        <v>74.994414219671029</v>
      </c>
      <c r="S84" s="51">
        <v>4.3999999999999997E-2</v>
      </c>
      <c r="T84" s="54">
        <v>1.7</v>
      </c>
    </row>
    <row r="85" spans="1:20" x14ac:dyDescent="0.3">
      <c r="A85" s="2" t="s">
        <v>48</v>
      </c>
      <c r="B85" s="39" t="s">
        <v>53</v>
      </c>
      <c r="C85" s="39" t="s">
        <v>16</v>
      </c>
      <c r="D85" s="225"/>
      <c r="E85" s="6">
        <v>52.701999999999998</v>
      </c>
      <c r="F85" s="6">
        <v>0.45</v>
      </c>
      <c r="G85" s="6">
        <v>3.4020000000000001</v>
      </c>
      <c r="H85" s="6">
        <v>10.281000000000001</v>
      </c>
      <c r="I85" s="6">
        <v>0</v>
      </c>
      <c r="J85" s="6">
        <v>0.78600000000000003</v>
      </c>
      <c r="K85" s="6">
        <v>17.286999999999999</v>
      </c>
      <c r="L85" s="6">
        <v>11.500999999999999</v>
      </c>
      <c r="M85" s="6">
        <v>0.625</v>
      </c>
      <c r="N85" s="6">
        <v>0.217</v>
      </c>
      <c r="O85" s="6">
        <v>0</v>
      </c>
      <c r="P85" s="6">
        <v>0.06</v>
      </c>
      <c r="Q85" s="6">
        <v>97.296999999999997</v>
      </c>
      <c r="R85" s="6">
        <v>75.244745530401588</v>
      </c>
      <c r="S85" s="51">
        <v>4.2999999999999997E-2</v>
      </c>
      <c r="T85" s="54">
        <v>1.6</v>
      </c>
    </row>
    <row r="86" spans="1:20" x14ac:dyDescent="0.3">
      <c r="A86" s="2" t="s">
        <v>48</v>
      </c>
      <c r="B86" s="39" t="s">
        <v>53</v>
      </c>
      <c r="C86" s="39" t="s">
        <v>17</v>
      </c>
      <c r="D86" s="225"/>
      <c r="E86" s="6">
        <v>52.865000000000002</v>
      </c>
      <c r="F86" s="6">
        <v>0.45400000000000001</v>
      </c>
      <c r="G86" s="6">
        <v>3.4729999999999999</v>
      </c>
      <c r="H86" s="6">
        <v>10.504</v>
      </c>
      <c r="I86" s="6">
        <v>0</v>
      </c>
      <c r="J86" s="6">
        <v>0.79900000000000004</v>
      </c>
      <c r="K86" s="6">
        <v>17.341999999999999</v>
      </c>
      <c r="L86" s="6">
        <v>11.632999999999999</v>
      </c>
      <c r="M86" s="6">
        <v>0.61099999999999999</v>
      </c>
      <c r="N86" s="6">
        <v>0.218</v>
      </c>
      <c r="O86" s="6">
        <v>0</v>
      </c>
      <c r="P86" s="6">
        <v>3.5000000000000003E-2</v>
      </c>
      <c r="Q86" s="6">
        <v>97.926000000000002</v>
      </c>
      <c r="R86" s="6">
        <v>74.902635414426683</v>
      </c>
    </row>
    <row r="87" spans="1:20" x14ac:dyDescent="0.3">
      <c r="A87" s="2" t="s">
        <v>48</v>
      </c>
      <c r="B87" s="39" t="s">
        <v>53</v>
      </c>
      <c r="C87" s="39" t="s">
        <v>16</v>
      </c>
      <c r="D87" s="225"/>
      <c r="E87" s="6">
        <v>50.872999999999998</v>
      </c>
      <c r="F87" s="6">
        <v>1.131</v>
      </c>
      <c r="G87" s="6">
        <v>4.5469999999999997</v>
      </c>
      <c r="H87" s="6">
        <v>11.779</v>
      </c>
      <c r="I87" s="6">
        <v>0</v>
      </c>
      <c r="J87" s="6">
        <v>0.72699999999999998</v>
      </c>
      <c r="K87" s="6">
        <v>16.010000000000002</v>
      </c>
      <c r="L87" s="6">
        <v>11.528</v>
      </c>
      <c r="M87" s="6">
        <v>0.74</v>
      </c>
      <c r="N87" s="6">
        <v>0.36099999999999999</v>
      </c>
      <c r="O87" s="6">
        <v>1.2E-2</v>
      </c>
      <c r="P87" s="6">
        <v>0.222</v>
      </c>
      <c r="Q87" s="6">
        <v>97.88</v>
      </c>
      <c r="R87" s="6">
        <v>71.073292000559164</v>
      </c>
    </row>
    <row r="88" spans="1:20" x14ac:dyDescent="0.3">
      <c r="A88" s="2" t="s">
        <v>48</v>
      </c>
      <c r="B88" s="39" t="s">
        <v>53</v>
      </c>
      <c r="C88" s="39" t="s">
        <v>17</v>
      </c>
      <c r="D88" s="225" t="s">
        <v>67</v>
      </c>
      <c r="E88" s="6">
        <v>52.375</v>
      </c>
      <c r="F88" s="6">
        <v>0.53800000000000003</v>
      </c>
      <c r="G88" s="6">
        <v>3.629</v>
      </c>
      <c r="H88" s="6">
        <v>10.935</v>
      </c>
      <c r="I88" s="6">
        <v>0</v>
      </c>
      <c r="J88" s="6">
        <v>0.86499999999999999</v>
      </c>
      <c r="K88" s="6">
        <v>17.565000000000001</v>
      </c>
      <c r="L88" s="6">
        <v>11.327</v>
      </c>
      <c r="M88" s="6">
        <v>0.70499999999999996</v>
      </c>
      <c r="N88" s="6">
        <v>0.251</v>
      </c>
      <c r="O88" s="6">
        <v>8.0000000000000002E-3</v>
      </c>
      <c r="P88" s="6">
        <v>5.0999999999999997E-2</v>
      </c>
      <c r="Q88" s="6">
        <v>98.236999999999995</v>
      </c>
      <c r="R88" s="6">
        <v>74.383370950521027</v>
      </c>
    </row>
    <row r="89" spans="1:20" x14ac:dyDescent="0.3">
      <c r="A89" s="2" t="s">
        <v>48</v>
      </c>
      <c r="B89" s="39" t="s">
        <v>53</v>
      </c>
      <c r="C89" s="39" t="s">
        <v>16</v>
      </c>
      <c r="D89" s="225"/>
      <c r="E89" s="6">
        <v>52.746000000000002</v>
      </c>
      <c r="F89" s="6">
        <v>0.57599999999999996</v>
      </c>
      <c r="G89" s="6">
        <v>3.26</v>
      </c>
      <c r="H89" s="6">
        <v>10.808999999999999</v>
      </c>
      <c r="I89" s="6">
        <v>0</v>
      </c>
      <c r="J89" s="6">
        <v>0.93300000000000005</v>
      </c>
      <c r="K89" s="6">
        <v>17.507000000000001</v>
      </c>
      <c r="L89" s="6">
        <v>11.034000000000001</v>
      </c>
      <c r="M89" s="6">
        <v>0.65500000000000003</v>
      </c>
      <c r="N89" s="6">
        <v>0.20899999999999999</v>
      </c>
      <c r="O89" s="6">
        <v>0</v>
      </c>
      <c r="P89" s="6">
        <v>0.124</v>
      </c>
      <c r="Q89" s="6">
        <v>97.825000000000003</v>
      </c>
      <c r="R89" s="6">
        <v>74.540862407744441</v>
      </c>
    </row>
    <row r="90" spans="1:20" x14ac:dyDescent="0.3">
      <c r="A90" s="2" t="s">
        <v>48</v>
      </c>
      <c r="B90" s="39" t="s">
        <v>53</v>
      </c>
      <c r="C90" s="39" t="s">
        <v>17</v>
      </c>
      <c r="D90" s="225" t="s">
        <v>81</v>
      </c>
      <c r="E90" s="6">
        <v>49.667999999999999</v>
      </c>
      <c r="F90" s="6">
        <v>1.0449999999999999</v>
      </c>
      <c r="G90" s="6">
        <v>5.7149999999999999</v>
      </c>
      <c r="H90" s="6">
        <v>12.207000000000001</v>
      </c>
      <c r="I90" s="6">
        <v>7.0000000000000001E-3</v>
      </c>
      <c r="J90" s="6">
        <v>0.86499999999999999</v>
      </c>
      <c r="K90" s="6">
        <v>15.771000000000001</v>
      </c>
      <c r="L90" s="6">
        <v>11.012</v>
      </c>
      <c r="M90" s="6">
        <v>1.175</v>
      </c>
      <c r="N90" s="6">
        <v>0.28100000000000003</v>
      </c>
      <c r="O90" s="6">
        <v>1.4E-2</v>
      </c>
      <c r="P90" s="6">
        <v>6.5000000000000002E-2</v>
      </c>
      <c r="Q90" s="6">
        <v>97.81</v>
      </c>
      <c r="R90" s="6">
        <v>70.01924205025604</v>
      </c>
      <c r="S90" s="51">
        <v>7.5999999999999998E-2</v>
      </c>
      <c r="T90" s="54">
        <v>2.9</v>
      </c>
    </row>
    <row r="91" spans="1:20" x14ac:dyDescent="0.3">
      <c r="A91" s="13" t="s">
        <v>48</v>
      </c>
      <c r="B91" s="40" t="s">
        <v>53</v>
      </c>
      <c r="C91" s="40" t="s">
        <v>16</v>
      </c>
      <c r="D91" s="225"/>
      <c r="E91" s="14">
        <v>53.497999999999998</v>
      </c>
      <c r="F91" s="14">
        <v>0.39900000000000002</v>
      </c>
      <c r="G91" s="14">
        <v>3.109</v>
      </c>
      <c r="H91" s="14">
        <v>10.307</v>
      </c>
      <c r="I91" s="14">
        <v>1.2999999999999999E-2</v>
      </c>
      <c r="J91" s="14">
        <v>0.73199999999999998</v>
      </c>
      <c r="K91" s="14">
        <v>17.577000000000002</v>
      </c>
      <c r="L91" s="14">
        <v>11.994999999999999</v>
      </c>
      <c r="M91" s="14">
        <v>0.48399999999999999</v>
      </c>
      <c r="N91" s="14">
        <v>0.20399999999999999</v>
      </c>
      <c r="O91" s="14">
        <v>8.9999999999999993E-3</v>
      </c>
      <c r="P91" s="14">
        <v>5.8000000000000003E-2</v>
      </c>
      <c r="Q91" s="14">
        <v>98.372</v>
      </c>
      <c r="R91" s="14">
        <v>75.506648837721571</v>
      </c>
      <c r="S91" s="52">
        <v>0.04</v>
      </c>
      <c r="T91" s="55">
        <v>1.5</v>
      </c>
    </row>
    <row r="92" spans="1:20" x14ac:dyDescent="0.3">
      <c r="A92" s="2" t="s">
        <v>49</v>
      </c>
      <c r="B92" s="39" t="s">
        <v>54</v>
      </c>
      <c r="C92" s="39" t="s">
        <v>17</v>
      </c>
      <c r="D92" s="225" t="s">
        <v>73</v>
      </c>
      <c r="E92" s="6">
        <v>53.820999999999998</v>
      </c>
      <c r="F92" s="6">
        <v>0.224</v>
      </c>
      <c r="G92" s="6">
        <v>2.8140000000000001</v>
      </c>
      <c r="H92" s="6">
        <v>10.066000000000001</v>
      </c>
      <c r="I92" s="6">
        <v>0</v>
      </c>
      <c r="J92" s="6">
        <v>0.83499999999999996</v>
      </c>
      <c r="K92" s="6">
        <v>17.818999999999999</v>
      </c>
      <c r="L92" s="6">
        <v>12.2</v>
      </c>
      <c r="M92" s="6">
        <v>0.48699999999999999</v>
      </c>
      <c r="N92" s="6">
        <v>0.125</v>
      </c>
      <c r="O92" s="6">
        <v>0</v>
      </c>
      <c r="P92" s="6">
        <v>2.1999999999999999E-2</v>
      </c>
      <c r="Q92" s="6">
        <v>98.408000000000001</v>
      </c>
      <c r="R92" s="6">
        <v>76.190515179551838</v>
      </c>
      <c r="S92" s="51">
        <v>3.6999999999999998E-2</v>
      </c>
      <c r="T92" s="54">
        <v>1.4</v>
      </c>
    </row>
    <row r="93" spans="1:20" x14ac:dyDescent="0.3">
      <c r="A93" s="2" t="s">
        <v>49</v>
      </c>
      <c r="B93" s="39" t="s">
        <v>54</v>
      </c>
      <c r="C93" s="39" t="s">
        <v>16</v>
      </c>
      <c r="D93" s="225"/>
      <c r="E93" s="6">
        <v>48.893000000000001</v>
      </c>
      <c r="F93" s="6">
        <v>1.0620000000000001</v>
      </c>
      <c r="G93" s="6">
        <v>6.47</v>
      </c>
      <c r="H93" s="6">
        <v>12.731</v>
      </c>
      <c r="I93" s="6">
        <v>2.1999999999999999E-2</v>
      </c>
      <c r="J93" s="6">
        <v>1.0569999999999999</v>
      </c>
      <c r="K93" s="6">
        <v>15.202</v>
      </c>
      <c r="L93" s="6">
        <v>10.832000000000001</v>
      </c>
      <c r="M93" s="6">
        <v>1.2709999999999999</v>
      </c>
      <c r="N93" s="6">
        <v>0.23499999999999999</v>
      </c>
      <c r="O93" s="6">
        <v>0</v>
      </c>
      <c r="P93" s="6">
        <v>0.05</v>
      </c>
      <c r="Q93" s="6">
        <v>97.813999999999993</v>
      </c>
      <c r="R93" s="6">
        <v>68.339933046389291</v>
      </c>
      <c r="S93" s="51">
        <v>9.0999999999999998E-2</v>
      </c>
      <c r="T93" s="54">
        <v>3.4</v>
      </c>
    </row>
    <row r="94" spans="1:20" x14ac:dyDescent="0.3">
      <c r="A94" s="2" t="s">
        <v>49</v>
      </c>
      <c r="B94" s="39" t="s">
        <v>54</v>
      </c>
      <c r="C94" s="39" t="s">
        <v>17</v>
      </c>
      <c r="D94" s="225" t="s">
        <v>74</v>
      </c>
      <c r="E94" s="6">
        <v>48.462000000000003</v>
      </c>
      <c r="F94" s="6">
        <v>1.4650000000000001</v>
      </c>
      <c r="G94" s="6">
        <v>6.9509999999999996</v>
      </c>
      <c r="H94" s="6">
        <v>12.599</v>
      </c>
      <c r="I94" s="6">
        <v>2.9000000000000001E-2</v>
      </c>
      <c r="J94" s="6">
        <v>0.39500000000000002</v>
      </c>
      <c r="K94" s="6">
        <v>15.422000000000001</v>
      </c>
      <c r="L94" s="6">
        <v>11.143000000000001</v>
      </c>
      <c r="M94" s="6">
        <v>1.5109999999999999</v>
      </c>
      <c r="N94" s="6">
        <v>0.253</v>
      </c>
      <c r="O94" s="6">
        <v>0</v>
      </c>
      <c r="P94" s="6">
        <v>6.8000000000000005E-2</v>
      </c>
      <c r="Q94" s="6">
        <v>98.283000000000001</v>
      </c>
      <c r="R94" s="6">
        <v>68.873858807610731</v>
      </c>
      <c r="S94" s="51">
        <v>0.10199999999999999</v>
      </c>
      <c r="T94" s="54">
        <v>3.9</v>
      </c>
    </row>
    <row r="95" spans="1:20" x14ac:dyDescent="0.3">
      <c r="A95" s="13" t="s">
        <v>49</v>
      </c>
      <c r="B95" s="40" t="s">
        <v>54</v>
      </c>
      <c r="C95" s="40" t="s">
        <v>16</v>
      </c>
      <c r="D95" s="225"/>
      <c r="E95" s="14">
        <v>50.128</v>
      </c>
      <c r="F95" s="14">
        <v>1.022</v>
      </c>
      <c r="G95" s="14">
        <v>6.4240000000000004</v>
      </c>
      <c r="H95" s="14">
        <v>11.707000000000001</v>
      </c>
      <c r="I95" s="14">
        <v>2.9000000000000001E-2</v>
      </c>
      <c r="J95" s="14">
        <v>0.68700000000000006</v>
      </c>
      <c r="K95" s="14">
        <v>16.414000000000001</v>
      </c>
      <c r="L95" s="14">
        <v>10.943</v>
      </c>
      <c r="M95" s="14">
        <v>1.3620000000000001</v>
      </c>
      <c r="N95" s="14">
        <v>0.16700000000000001</v>
      </c>
      <c r="O95" s="14">
        <v>0</v>
      </c>
      <c r="P95" s="14">
        <v>5.0999999999999997E-2</v>
      </c>
      <c r="Q95" s="14">
        <v>98.921999999999997</v>
      </c>
      <c r="R95" s="14">
        <v>71.707502974419995</v>
      </c>
      <c r="S95" s="52">
        <v>8.7999999999999995E-2</v>
      </c>
      <c r="T95" s="55">
        <v>3.3</v>
      </c>
    </row>
    <row r="96" spans="1:20" x14ac:dyDescent="0.3">
      <c r="A96" s="2" t="s">
        <v>50</v>
      </c>
      <c r="B96" s="39" t="s">
        <v>60</v>
      </c>
      <c r="C96" s="39" t="s">
        <v>17</v>
      </c>
      <c r="D96" s="225" t="s">
        <v>73</v>
      </c>
      <c r="E96" s="6">
        <v>52.287999999999997</v>
      </c>
      <c r="F96" s="6">
        <v>0.49399999999999999</v>
      </c>
      <c r="G96" s="6">
        <v>3.6840000000000002</v>
      </c>
      <c r="H96" s="6">
        <v>10.975</v>
      </c>
      <c r="I96" s="6">
        <v>0</v>
      </c>
      <c r="J96" s="6">
        <v>0.77700000000000002</v>
      </c>
      <c r="K96" s="6">
        <v>17.367000000000001</v>
      </c>
      <c r="L96" s="6">
        <v>11.445</v>
      </c>
      <c r="M96" s="6">
        <v>0.61299999999999999</v>
      </c>
      <c r="N96" s="6">
        <v>0.223</v>
      </c>
      <c r="O96" s="6">
        <v>0</v>
      </c>
      <c r="P96" s="6">
        <v>0.04</v>
      </c>
      <c r="Q96" s="6">
        <v>97.897000000000006</v>
      </c>
      <c r="R96" s="6">
        <v>74.096744822753095</v>
      </c>
      <c r="S96" s="51">
        <v>4.7E-2</v>
      </c>
      <c r="T96" s="54">
        <v>1.8</v>
      </c>
    </row>
    <row r="97" spans="1:20" x14ac:dyDescent="0.3">
      <c r="A97" s="2" t="s">
        <v>50</v>
      </c>
      <c r="B97" s="39" t="s">
        <v>60</v>
      </c>
      <c r="C97" s="39" t="s">
        <v>16</v>
      </c>
      <c r="D97" s="225"/>
      <c r="E97" s="6">
        <v>51.463000000000001</v>
      </c>
      <c r="F97" s="6">
        <v>0.66300000000000003</v>
      </c>
      <c r="G97" s="6">
        <v>4.7569999999999997</v>
      </c>
      <c r="H97" s="6">
        <v>10.669</v>
      </c>
      <c r="I97" s="6">
        <v>3.0000000000000001E-3</v>
      </c>
      <c r="J97" s="6">
        <v>0.65300000000000002</v>
      </c>
      <c r="K97" s="6">
        <v>17.344999999999999</v>
      </c>
      <c r="L97" s="6">
        <v>11.432</v>
      </c>
      <c r="M97" s="6">
        <v>0.85899999999999999</v>
      </c>
      <c r="N97" s="6">
        <v>0.217</v>
      </c>
      <c r="O97" s="6">
        <v>1.4999999999999999E-2</v>
      </c>
      <c r="P97" s="6">
        <v>3.4000000000000002E-2</v>
      </c>
      <c r="Q97" s="6">
        <v>98.102000000000004</v>
      </c>
      <c r="R97" s="6">
        <v>74.611777863810374</v>
      </c>
      <c r="S97" s="51">
        <v>5.8999999999999997E-2</v>
      </c>
      <c r="T97" s="54">
        <v>2.2000000000000002</v>
      </c>
    </row>
    <row r="98" spans="1:20" x14ac:dyDescent="0.3">
      <c r="A98" s="2" t="s">
        <v>50</v>
      </c>
      <c r="B98" s="39" t="s">
        <v>60</v>
      </c>
      <c r="C98" s="39" t="s">
        <v>17</v>
      </c>
      <c r="D98" s="225" t="s">
        <v>74</v>
      </c>
      <c r="E98" s="6">
        <v>52.061999999999998</v>
      </c>
      <c r="F98" s="6">
        <v>0.63300000000000001</v>
      </c>
      <c r="G98" s="6">
        <v>4.0640000000000001</v>
      </c>
      <c r="H98" s="6">
        <v>10.862</v>
      </c>
      <c r="I98" s="6">
        <v>0</v>
      </c>
      <c r="J98" s="6">
        <v>0.68500000000000005</v>
      </c>
      <c r="K98" s="6">
        <v>17.003</v>
      </c>
      <c r="L98" s="6">
        <v>11.718</v>
      </c>
      <c r="M98" s="6">
        <v>0.73199999999999998</v>
      </c>
      <c r="N98" s="6">
        <v>0.26800000000000002</v>
      </c>
      <c r="O98" s="6">
        <v>0.03</v>
      </c>
      <c r="P98" s="6">
        <v>4.4999999999999998E-2</v>
      </c>
      <c r="Q98" s="6">
        <v>98.091999999999999</v>
      </c>
      <c r="R98" s="6">
        <v>73.888288414899691</v>
      </c>
      <c r="S98" s="51">
        <v>5.0999999999999997E-2</v>
      </c>
      <c r="T98" s="54">
        <v>1.9</v>
      </c>
    </row>
    <row r="99" spans="1:20" x14ac:dyDescent="0.3">
      <c r="A99" s="2" t="s">
        <v>50</v>
      </c>
      <c r="B99" s="39" t="s">
        <v>60</v>
      </c>
      <c r="C99" s="39" t="s">
        <v>16</v>
      </c>
      <c r="D99" s="225"/>
      <c r="E99" s="6">
        <v>51.005000000000003</v>
      </c>
      <c r="F99" s="6">
        <v>0.63100000000000001</v>
      </c>
      <c r="G99" s="6">
        <v>5.0179999999999998</v>
      </c>
      <c r="H99" s="6">
        <v>11.125999999999999</v>
      </c>
      <c r="I99" s="6">
        <v>2E-3</v>
      </c>
      <c r="J99" s="6">
        <v>0.68899999999999995</v>
      </c>
      <c r="K99" s="6">
        <v>16.736999999999998</v>
      </c>
      <c r="L99" s="6">
        <v>11.279</v>
      </c>
      <c r="M99" s="6">
        <v>0.97199999999999998</v>
      </c>
      <c r="N99" s="6">
        <v>0.24299999999999999</v>
      </c>
      <c r="O99" s="6">
        <v>6.4000000000000001E-2</v>
      </c>
      <c r="P99" s="6">
        <v>2.5999999999999999E-2</v>
      </c>
      <c r="Q99" s="6">
        <v>97.786000000000001</v>
      </c>
      <c r="R99" s="6">
        <v>73.113489448515907</v>
      </c>
      <c r="S99" s="51">
        <v>6.4000000000000001E-2</v>
      </c>
      <c r="T99" s="54">
        <v>2.4</v>
      </c>
    </row>
    <row r="100" spans="1:20" x14ac:dyDescent="0.3">
      <c r="A100" s="2" t="s">
        <v>50</v>
      </c>
      <c r="B100" s="39" t="s">
        <v>60</v>
      </c>
      <c r="C100" s="39" t="s">
        <v>17</v>
      </c>
      <c r="D100" s="225" t="s">
        <v>75</v>
      </c>
      <c r="E100" s="6">
        <v>51.902000000000001</v>
      </c>
      <c r="F100" s="6">
        <v>0.54800000000000004</v>
      </c>
      <c r="G100" s="6">
        <v>4.09</v>
      </c>
      <c r="H100" s="6">
        <v>10.51</v>
      </c>
      <c r="I100" s="6">
        <v>3.3000000000000002E-2</v>
      </c>
      <c r="J100" s="6">
        <v>0.56000000000000005</v>
      </c>
      <c r="K100" s="6">
        <v>17.218</v>
      </c>
      <c r="L100" s="6">
        <v>11.637</v>
      </c>
      <c r="M100" s="6">
        <v>0.69899999999999995</v>
      </c>
      <c r="N100" s="6">
        <v>0.216</v>
      </c>
      <c r="O100" s="6">
        <v>2.7E-2</v>
      </c>
      <c r="P100" s="6">
        <v>3.4000000000000002E-2</v>
      </c>
      <c r="Q100" s="6">
        <v>97.465999999999994</v>
      </c>
      <c r="R100" s="6">
        <v>74.756721902696157</v>
      </c>
    </row>
    <row r="101" spans="1:20" x14ac:dyDescent="0.3">
      <c r="A101" s="13" t="s">
        <v>50</v>
      </c>
      <c r="B101" s="40" t="s">
        <v>60</v>
      </c>
      <c r="C101" s="40" t="s">
        <v>16</v>
      </c>
      <c r="D101" s="225"/>
      <c r="E101" s="14">
        <v>52.024999999999999</v>
      </c>
      <c r="F101" s="14">
        <v>0.59399999999999997</v>
      </c>
      <c r="G101" s="14">
        <v>4.4770000000000003</v>
      </c>
      <c r="H101" s="14">
        <v>10.632</v>
      </c>
      <c r="I101" s="14">
        <v>0</v>
      </c>
      <c r="J101" s="14">
        <v>0.64400000000000002</v>
      </c>
      <c r="K101" s="14">
        <v>16.949000000000002</v>
      </c>
      <c r="L101" s="14">
        <v>11.823</v>
      </c>
      <c r="M101" s="14">
        <v>0.67</v>
      </c>
      <c r="N101" s="14">
        <v>0.28799999999999998</v>
      </c>
      <c r="O101" s="14">
        <v>0</v>
      </c>
      <c r="P101" s="14">
        <v>3.3000000000000002E-2</v>
      </c>
      <c r="Q101" s="14">
        <v>98.128</v>
      </c>
      <c r="R101" s="14">
        <v>74.23830536748568</v>
      </c>
      <c r="S101" s="52"/>
      <c r="T101" s="55"/>
    </row>
    <row r="102" spans="1:20" x14ac:dyDescent="0.3">
      <c r="A102" s="2" t="s">
        <v>1270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</sheetData>
  <mergeCells count="33">
    <mergeCell ref="D6:D7"/>
    <mergeCell ref="D8:D9"/>
    <mergeCell ref="D16:D19"/>
    <mergeCell ref="D11:D12"/>
    <mergeCell ref="D13:D14"/>
    <mergeCell ref="D20:D23"/>
    <mergeCell ref="D24:D25"/>
    <mergeCell ref="D26:D27"/>
    <mergeCell ref="D28:D29"/>
    <mergeCell ref="D30:D31"/>
    <mergeCell ref="D65:D71"/>
    <mergeCell ref="D72:D73"/>
    <mergeCell ref="D32:D34"/>
    <mergeCell ref="D35:D40"/>
    <mergeCell ref="D41:D45"/>
    <mergeCell ref="D46:D50"/>
    <mergeCell ref="D51:D52"/>
    <mergeCell ref="S3:T3"/>
    <mergeCell ref="D98:D99"/>
    <mergeCell ref="D100:D101"/>
    <mergeCell ref="D84:D87"/>
    <mergeCell ref="D88:D89"/>
    <mergeCell ref="D90:D91"/>
    <mergeCell ref="D92:D93"/>
    <mergeCell ref="D94:D95"/>
    <mergeCell ref="D74:D75"/>
    <mergeCell ref="D76:D77"/>
    <mergeCell ref="D78:D79"/>
    <mergeCell ref="D80:D83"/>
    <mergeCell ref="D96:D97"/>
    <mergeCell ref="D53:D54"/>
    <mergeCell ref="D56:D59"/>
    <mergeCell ref="D60:D64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B77C0-9894-4D66-90DC-C6A125428A1A}">
  <dimension ref="A1:T35"/>
  <sheetViews>
    <sheetView zoomScaleNormal="100" workbookViewId="0">
      <pane ySplit="4" topLeftCell="A5" activePane="bottomLeft" state="frozen"/>
      <selection pane="bottomLeft" activeCell="C4" sqref="C4"/>
    </sheetView>
  </sheetViews>
  <sheetFormatPr defaultColWidth="9.109375" defaultRowHeight="15.6" x14ac:dyDescent="0.3"/>
  <cols>
    <col min="1" max="1" width="13.5546875" style="2" customWidth="1"/>
    <col min="2" max="2" width="21" style="2" customWidth="1"/>
    <col min="3" max="3" width="20.33203125" style="2" customWidth="1"/>
    <col min="4" max="4" width="41" style="2" customWidth="1"/>
    <col min="5" max="19" width="9.33203125" style="2" bestFit="1" customWidth="1"/>
    <col min="20" max="20" width="26.44140625" style="6" customWidth="1"/>
    <col min="21" max="16384" width="9.109375" style="2"/>
  </cols>
  <sheetData>
    <row r="1" spans="1:20" x14ac:dyDescent="0.3">
      <c r="A1" s="1" t="s">
        <v>364</v>
      </c>
    </row>
    <row r="2" spans="1:20" x14ac:dyDescent="0.3">
      <c r="A2" s="2" t="s">
        <v>24</v>
      </c>
    </row>
    <row r="4" spans="1:20" s="42" customFormat="1" ht="18" x14ac:dyDescent="0.4">
      <c r="A4" s="10" t="s">
        <v>1</v>
      </c>
      <c r="B4" s="27" t="s">
        <v>61</v>
      </c>
      <c r="C4" s="5" t="s">
        <v>35</v>
      </c>
      <c r="D4" s="22" t="s">
        <v>64</v>
      </c>
      <c r="E4" s="5" t="s">
        <v>30</v>
      </c>
      <c r="F4" s="5" t="s">
        <v>29</v>
      </c>
      <c r="G4" s="5" t="s">
        <v>28</v>
      </c>
      <c r="H4" s="5" t="s">
        <v>2</v>
      </c>
      <c r="I4" s="5" t="s">
        <v>3</v>
      </c>
      <c r="J4" s="5" t="s">
        <v>4</v>
      </c>
      <c r="K4" s="5" t="s">
        <v>5</v>
      </c>
      <c r="L4" s="5" t="s">
        <v>6</v>
      </c>
      <c r="M4" s="5" t="s">
        <v>32</v>
      </c>
      <c r="N4" s="5" t="s">
        <v>33</v>
      </c>
      <c r="O4" s="5" t="s">
        <v>31</v>
      </c>
      <c r="P4" s="10" t="s">
        <v>7</v>
      </c>
      <c r="Q4" s="11" t="s">
        <v>27</v>
      </c>
      <c r="R4" s="10" t="s">
        <v>8</v>
      </c>
      <c r="S4" s="10" t="s">
        <v>34</v>
      </c>
      <c r="T4" s="59" t="s">
        <v>109</v>
      </c>
    </row>
    <row r="5" spans="1:20" x14ac:dyDescent="0.3">
      <c r="A5" s="4" t="s">
        <v>12</v>
      </c>
      <c r="B5" s="39"/>
      <c r="D5" s="39"/>
    </row>
    <row r="6" spans="1:20" x14ac:dyDescent="0.3">
      <c r="A6" s="34" t="s">
        <v>13</v>
      </c>
      <c r="B6" s="38" t="s">
        <v>56</v>
      </c>
      <c r="C6" s="34" t="s">
        <v>17</v>
      </c>
      <c r="D6" s="225" t="s">
        <v>73</v>
      </c>
      <c r="E6" s="31">
        <v>38.018999999999998</v>
      </c>
      <c r="F6" s="31">
        <v>0</v>
      </c>
      <c r="G6" s="31">
        <v>5.0000000000000001E-3</v>
      </c>
      <c r="H6" s="31">
        <v>21.181999999999999</v>
      </c>
      <c r="I6" s="31">
        <v>5.6000000000000001E-2</v>
      </c>
      <c r="J6" s="31">
        <v>0.38800000000000001</v>
      </c>
      <c r="K6" s="31">
        <v>40.429000000000002</v>
      </c>
      <c r="L6" s="31">
        <v>3.5000000000000003E-2</v>
      </c>
      <c r="M6" s="31">
        <v>1.4E-2</v>
      </c>
      <c r="N6" s="31">
        <v>8.0000000000000002E-3</v>
      </c>
      <c r="O6" s="31"/>
      <c r="P6" s="31"/>
      <c r="Q6" s="31">
        <v>6.0000000000000001E-3</v>
      </c>
      <c r="R6" s="31">
        <v>100.142</v>
      </c>
      <c r="S6" s="37">
        <f>(K6/40.3044)/((K6/40.3044)+(H6/71.8444))*100</f>
        <v>77.28435433855168</v>
      </c>
      <c r="T6" s="31">
        <f t="shared" ref="T6:T11" si="0">EXP((S6+71.8)/37.54)</f>
        <v>53.055932073721593</v>
      </c>
    </row>
    <row r="7" spans="1:20" x14ac:dyDescent="0.3">
      <c r="A7" s="2" t="s">
        <v>13</v>
      </c>
      <c r="B7" s="39" t="s">
        <v>56</v>
      </c>
      <c r="C7" s="2" t="s">
        <v>16</v>
      </c>
      <c r="D7" s="225"/>
      <c r="E7" s="6">
        <v>38.832000000000001</v>
      </c>
      <c r="F7" s="6">
        <v>6.0000000000000001E-3</v>
      </c>
      <c r="G7" s="6">
        <v>0</v>
      </c>
      <c r="H7" s="6">
        <v>20.632999999999999</v>
      </c>
      <c r="I7" s="6">
        <v>5.6000000000000001E-2</v>
      </c>
      <c r="J7" s="6">
        <v>0.39500000000000002</v>
      </c>
      <c r="K7" s="6">
        <v>41.186999999999998</v>
      </c>
      <c r="L7" s="6">
        <v>2.3E-2</v>
      </c>
      <c r="M7" s="6">
        <v>1.0999999999999999E-2</v>
      </c>
      <c r="N7" s="6">
        <v>0</v>
      </c>
      <c r="O7" s="6"/>
      <c r="P7" s="6"/>
      <c r="Q7" s="6">
        <v>8.9999999999999993E-3</v>
      </c>
      <c r="R7" s="6">
        <v>101.152</v>
      </c>
      <c r="S7" s="9">
        <f t="shared" ref="S7:S33" si="1">(K7/40.3044)/((K7/40.3044)+(H7/71.8444))*100</f>
        <v>78.061826558976037</v>
      </c>
      <c r="T7" s="6">
        <f t="shared" si="0"/>
        <v>54.166204490384715</v>
      </c>
    </row>
    <row r="8" spans="1:20" x14ac:dyDescent="0.3">
      <c r="A8" s="2" t="s">
        <v>13</v>
      </c>
      <c r="B8" s="39" t="s">
        <v>56</v>
      </c>
      <c r="C8" s="2" t="s">
        <v>17</v>
      </c>
      <c r="D8" s="225" t="s">
        <v>74</v>
      </c>
      <c r="E8" s="6">
        <v>38.039000000000001</v>
      </c>
      <c r="F8" s="6">
        <v>0</v>
      </c>
      <c r="G8" s="6">
        <v>8.0000000000000002E-3</v>
      </c>
      <c r="H8" s="6">
        <v>21.452999999999999</v>
      </c>
      <c r="I8" s="6">
        <v>6.3E-2</v>
      </c>
      <c r="J8" s="6">
        <v>0.378</v>
      </c>
      <c r="K8" s="6">
        <v>41.064999999999998</v>
      </c>
      <c r="L8" s="6">
        <v>3.6999999999999998E-2</v>
      </c>
      <c r="M8" s="6">
        <v>3.5000000000000003E-2</v>
      </c>
      <c r="N8" s="6">
        <v>1E-3</v>
      </c>
      <c r="O8" s="6"/>
      <c r="P8" s="6"/>
      <c r="Q8" s="6">
        <v>0</v>
      </c>
      <c r="R8" s="6">
        <v>101.07899999999999</v>
      </c>
      <c r="S8" s="9">
        <f t="shared" si="1"/>
        <v>77.335156990012194</v>
      </c>
      <c r="T8" s="6">
        <f t="shared" si="0"/>
        <v>53.127780946125043</v>
      </c>
    </row>
    <row r="9" spans="1:20" x14ac:dyDescent="0.3">
      <c r="A9" s="2" t="s">
        <v>13</v>
      </c>
      <c r="B9" s="39" t="s">
        <v>56</v>
      </c>
      <c r="C9" s="2" t="s">
        <v>16</v>
      </c>
      <c r="D9" s="225"/>
      <c r="E9" s="6">
        <v>38.866</v>
      </c>
      <c r="F9" s="6">
        <v>2.4E-2</v>
      </c>
      <c r="G9" s="6">
        <v>8.9999999999999993E-3</v>
      </c>
      <c r="H9" s="6">
        <v>20.524000000000001</v>
      </c>
      <c r="I9" s="6">
        <v>5.8000000000000003E-2</v>
      </c>
      <c r="J9" s="6">
        <v>0.34300000000000003</v>
      </c>
      <c r="K9" s="6">
        <v>41.405000000000001</v>
      </c>
      <c r="L9" s="6">
        <v>4.5999999999999999E-2</v>
      </c>
      <c r="M9" s="6">
        <v>0</v>
      </c>
      <c r="N9" s="6">
        <v>0</v>
      </c>
      <c r="O9" s="6"/>
      <c r="P9" s="6"/>
      <c r="Q9" s="6">
        <v>0</v>
      </c>
      <c r="R9" s="6">
        <v>101.27500000000001</v>
      </c>
      <c r="S9" s="9">
        <f t="shared" si="1"/>
        <v>78.242402728735058</v>
      </c>
      <c r="T9" s="6">
        <f t="shared" si="0"/>
        <v>54.427384252036219</v>
      </c>
    </row>
    <row r="10" spans="1:20" x14ac:dyDescent="0.3">
      <c r="A10" s="2" t="s">
        <v>13</v>
      </c>
      <c r="B10" s="39" t="s">
        <v>56</v>
      </c>
      <c r="C10" s="2" t="s">
        <v>17</v>
      </c>
      <c r="D10" s="228" t="s">
        <v>75</v>
      </c>
      <c r="E10" s="6">
        <v>39.307000000000002</v>
      </c>
      <c r="F10" s="6">
        <v>3.6999999999999998E-2</v>
      </c>
      <c r="G10" s="6">
        <v>0</v>
      </c>
      <c r="H10" s="6">
        <v>21.876000000000001</v>
      </c>
      <c r="I10" s="6">
        <v>0.05</v>
      </c>
      <c r="J10" s="6">
        <v>0.34200000000000003</v>
      </c>
      <c r="K10" s="6">
        <v>40.784999999999997</v>
      </c>
      <c r="L10" s="6">
        <v>3.7999999999999999E-2</v>
      </c>
      <c r="M10" s="6">
        <v>0</v>
      </c>
      <c r="N10" s="6">
        <v>0</v>
      </c>
      <c r="O10" s="6">
        <v>0</v>
      </c>
      <c r="P10" s="6">
        <v>5.0000000000000001E-3</v>
      </c>
      <c r="Q10" s="6"/>
      <c r="R10" s="6">
        <v>102.43899999999999</v>
      </c>
      <c r="S10" s="9">
        <f>(K10/40.3044)/((K10/40.3044)+(H10/71.8444))*100</f>
        <v>76.86966287734694</v>
      </c>
      <c r="T10" s="6">
        <f t="shared" si="0"/>
        <v>52.473066734046967</v>
      </c>
    </row>
    <row r="11" spans="1:20" x14ac:dyDescent="0.3">
      <c r="A11" s="13" t="s">
        <v>13</v>
      </c>
      <c r="B11" s="40" t="s">
        <v>56</v>
      </c>
      <c r="C11" s="13" t="s">
        <v>16</v>
      </c>
      <c r="D11" s="225"/>
      <c r="E11" s="14">
        <v>39.957000000000001</v>
      </c>
      <c r="F11" s="14">
        <v>4.0000000000000001E-3</v>
      </c>
      <c r="G11" s="14">
        <v>0</v>
      </c>
      <c r="H11" s="14">
        <v>18.155000000000001</v>
      </c>
      <c r="I11" s="14">
        <v>5.7000000000000002E-2</v>
      </c>
      <c r="J11" s="14">
        <v>0.40899999999999997</v>
      </c>
      <c r="K11" s="14">
        <v>44.293999999999997</v>
      </c>
      <c r="L11" s="14">
        <v>1.2E-2</v>
      </c>
      <c r="M11" s="14">
        <v>2E-3</v>
      </c>
      <c r="N11" s="14">
        <v>2.1999999999999999E-2</v>
      </c>
      <c r="O11" s="14">
        <v>1.7000000000000001E-2</v>
      </c>
      <c r="P11" s="14">
        <v>4.0000000000000001E-3</v>
      </c>
      <c r="Q11" s="14"/>
      <c r="R11" s="14">
        <v>102.932</v>
      </c>
      <c r="S11" s="15">
        <f>(K11/40.3044)/((K11/40.3044)+(H11/71.8444))*100</f>
        <v>81.304906385986527</v>
      </c>
      <c r="T11" s="14">
        <f t="shared" si="0"/>
        <v>59.053697670026438</v>
      </c>
    </row>
    <row r="12" spans="1:20" x14ac:dyDescent="0.3">
      <c r="A12" s="2" t="s">
        <v>39</v>
      </c>
      <c r="B12" s="39" t="s">
        <v>57</v>
      </c>
      <c r="C12" s="2" t="s">
        <v>17</v>
      </c>
      <c r="D12" s="225" t="s">
        <v>73</v>
      </c>
      <c r="E12" s="6">
        <v>38.018999999999998</v>
      </c>
      <c r="F12" s="6">
        <v>0</v>
      </c>
      <c r="G12" s="6">
        <v>1.6E-2</v>
      </c>
      <c r="H12" s="6">
        <v>22.728999999999999</v>
      </c>
      <c r="I12" s="6">
        <v>6.5000000000000002E-2</v>
      </c>
      <c r="J12" s="6">
        <v>0.51100000000000001</v>
      </c>
      <c r="K12" s="6">
        <v>39.807000000000002</v>
      </c>
      <c r="L12" s="6">
        <v>2.1000000000000001E-2</v>
      </c>
      <c r="M12" s="6">
        <v>1.2E-2</v>
      </c>
      <c r="N12" s="6">
        <v>0</v>
      </c>
      <c r="O12" s="6"/>
      <c r="P12" s="6"/>
      <c r="Q12" s="6">
        <v>0</v>
      </c>
      <c r="R12" s="6">
        <v>101.18</v>
      </c>
      <c r="S12" s="9">
        <f t="shared" si="1"/>
        <v>75.739368651078919</v>
      </c>
      <c r="T12" s="6">
        <f t="shared" ref="T12:T33" si="2">EXP((S12+71.8)/37.54)</f>
        <v>50.916699811092876</v>
      </c>
    </row>
    <row r="13" spans="1:20" x14ac:dyDescent="0.3">
      <c r="A13" s="2" t="s">
        <v>39</v>
      </c>
      <c r="B13" s="39" t="s">
        <v>57</v>
      </c>
      <c r="C13" s="2" t="s">
        <v>16</v>
      </c>
      <c r="D13" s="225"/>
      <c r="E13" s="6">
        <v>38.212000000000003</v>
      </c>
      <c r="F13" s="6">
        <v>2.7E-2</v>
      </c>
      <c r="G13" s="6">
        <v>0</v>
      </c>
      <c r="H13" s="6">
        <v>21.341999999999999</v>
      </c>
      <c r="I13" s="6">
        <v>2.7E-2</v>
      </c>
      <c r="J13" s="6">
        <v>0.51300000000000001</v>
      </c>
      <c r="K13" s="6">
        <v>40.338999999999999</v>
      </c>
      <c r="L13" s="6">
        <v>4.7E-2</v>
      </c>
      <c r="M13" s="6">
        <v>8.9999999999999993E-3</v>
      </c>
      <c r="N13" s="6">
        <v>0</v>
      </c>
      <c r="O13" s="6"/>
      <c r="P13" s="6"/>
      <c r="Q13" s="6">
        <v>0</v>
      </c>
      <c r="R13" s="6">
        <v>100.51600000000001</v>
      </c>
      <c r="S13" s="9">
        <f t="shared" si="1"/>
        <v>77.112664514096522</v>
      </c>
      <c r="T13" s="6">
        <f t="shared" si="2"/>
        <v>52.813833913707448</v>
      </c>
    </row>
    <row r="14" spans="1:20" x14ac:dyDescent="0.3">
      <c r="A14" s="2" t="s">
        <v>39</v>
      </c>
      <c r="B14" s="39" t="s">
        <v>57</v>
      </c>
      <c r="C14" s="2" t="s">
        <v>17</v>
      </c>
      <c r="D14" s="226" t="s">
        <v>74</v>
      </c>
      <c r="E14" s="6">
        <v>38.765999999999998</v>
      </c>
      <c r="F14" s="6">
        <v>3.9E-2</v>
      </c>
      <c r="G14" s="6">
        <v>0</v>
      </c>
      <c r="H14" s="6">
        <v>22.384</v>
      </c>
      <c r="I14" s="6">
        <v>6.6000000000000003E-2</v>
      </c>
      <c r="J14" s="6">
        <v>0.50900000000000001</v>
      </c>
      <c r="K14" s="6">
        <v>40.082999999999998</v>
      </c>
      <c r="L14" s="6">
        <v>2.1999999999999999E-2</v>
      </c>
      <c r="M14" s="6">
        <v>1.4E-2</v>
      </c>
      <c r="N14" s="6">
        <v>6.0000000000000001E-3</v>
      </c>
      <c r="O14" s="6"/>
      <c r="P14" s="6"/>
      <c r="Q14" s="6">
        <v>2.3E-2</v>
      </c>
      <c r="R14" s="6">
        <v>101.91200000000001</v>
      </c>
      <c r="S14" s="9">
        <f t="shared" si="1"/>
        <v>76.145042381425355</v>
      </c>
      <c r="T14" s="6">
        <f t="shared" si="2"/>
        <v>51.469911777772545</v>
      </c>
    </row>
    <row r="15" spans="1:20" x14ac:dyDescent="0.3">
      <c r="A15" s="2" t="s">
        <v>39</v>
      </c>
      <c r="B15" s="39" t="s">
        <v>57</v>
      </c>
      <c r="C15" s="2" t="s">
        <v>16</v>
      </c>
      <c r="D15" s="228"/>
      <c r="E15" s="6">
        <v>38.746000000000002</v>
      </c>
      <c r="F15" s="6">
        <v>2.4E-2</v>
      </c>
      <c r="G15" s="6">
        <v>1.2E-2</v>
      </c>
      <c r="H15" s="6">
        <v>20.841999999999999</v>
      </c>
      <c r="I15" s="6">
        <v>4.5999999999999999E-2</v>
      </c>
      <c r="J15" s="6">
        <v>0.47799999999999998</v>
      </c>
      <c r="K15" s="6">
        <v>41.128</v>
      </c>
      <c r="L15" s="6">
        <v>4.1000000000000002E-2</v>
      </c>
      <c r="M15" s="6">
        <v>2.1000000000000001E-2</v>
      </c>
      <c r="N15" s="6">
        <v>0</v>
      </c>
      <c r="O15" s="6"/>
      <c r="P15" s="6"/>
      <c r="Q15" s="6">
        <v>0</v>
      </c>
      <c r="R15" s="6">
        <v>101.33799999999999</v>
      </c>
      <c r="S15" s="9">
        <f t="shared" si="1"/>
        <v>77.864043533622947</v>
      </c>
      <c r="T15" s="6">
        <f t="shared" si="2"/>
        <v>53.881575197405077</v>
      </c>
    </row>
    <row r="16" spans="1:20" x14ac:dyDescent="0.3">
      <c r="A16" s="2" t="s">
        <v>39</v>
      </c>
      <c r="B16" s="39" t="s">
        <v>57</v>
      </c>
      <c r="C16" s="2" t="s">
        <v>17</v>
      </c>
      <c r="D16" s="225" t="s">
        <v>75</v>
      </c>
      <c r="E16" s="6">
        <v>38.875999999999998</v>
      </c>
      <c r="F16" s="6">
        <v>0.03</v>
      </c>
      <c r="G16" s="6">
        <v>5.0000000000000001E-3</v>
      </c>
      <c r="H16" s="6">
        <v>22.256</v>
      </c>
      <c r="I16" s="6">
        <v>3.9E-2</v>
      </c>
      <c r="J16" s="6">
        <v>0.53700000000000003</v>
      </c>
      <c r="K16" s="6">
        <v>39.939</v>
      </c>
      <c r="L16" s="6">
        <v>2.7E-2</v>
      </c>
      <c r="M16" s="6">
        <v>7.0000000000000001E-3</v>
      </c>
      <c r="N16" s="6">
        <v>0</v>
      </c>
      <c r="O16" s="6"/>
      <c r="P16" s="6"/>
      <c r="Q16" s="6">
        <v>1.2E-2</v>
      </c>
      <c r="R16" s="6">
        <v>101.72799999999999</v>
      </c>
      <c r="S16" s="9">
        <f t="shared" si="1"/>
        <v>76.183815601477107</v>
      </c>
      <c r="T16" s="6">
        <f t="shared" si="2"/>
        <v>51.523099981738149</v>
      </c>
    </row>
    <row r="17" spans="1:20" x14ac:dyDescent="0.3">
      <c r="A17" s="2" t="s">
        <v>39</v>
      </c>
      <c r="B17" s="39" t="s">
        <v>57</v>
      </c>
      <c r="C17" s="2" t="s">
        <v>16</v>
      </c>
      <c r="D17" s="225"/>
      <c r="E17" s="6">
        <v>38.878999999999998</v>
      </c>
      <c r="F17" s="6">
        <v>4.2000000000000003E-2</v>
      </c>
      <c r="G17" s="6">
        <v>1.2E-2</v>
      </c>
      <c r="H17" s="6">
        <v>21.795000000000002</v>
      </c>
      <c r="I17" s="6">
        <v>5.5E-2</v>
      </c>
      <c r="J17" s="6">
        <v>0.52700000000000002</v>
      </c>
      <c r="K17" s="6">
        <v>40.58</v>
      </c>
      <c r="L17" s="6">
        <v>1.9E-2</v>
      </c>
      <c r="M17" s="6">
        <v>0.02</v>
      </c>
      <c r="N17" s="6">
        <v>0</v>
      </c>
      <c r="O17" s="6"/>
      <c r="P17" s="6"/>
      <c r="Q17" s="6">
        <v>2.9000000000000001E-2</v>
      </c>
      <c r="R17" s="6">
        <v>101.958</v>
      </c>
      <c r="S17" s="9">
        <f t="shared" si="1"/>
        <v>76.846016129423589</v>
      </c>
      <c r="T17" s="6">
        <f t="shared" si="2"/>
        <v>52.440023935340413</v>
      </c>
    </row>
    <row r="18" spans="1:20" x14ac:dyDescent="0.3">
      <c r="A18" s="2" t="s">
        <v>39</v>
      </c>
      <c r="B18" s="39" t="s">
        <v>57</v>
      </c>
      <c r="C18" s="2" t="s">
        <v>17</v>
      </c>
      <c r="D18" s="225" t="s">
        <v>67</v>
      </c>
      <c r="E18" s="6">
        <v>39.287999999999997</v>
      </c>
      <c r="F18" s="6">
        <v>0</v>
      </c>
      <c r="G18" s="6">
        <v>1.4E-2</v>
      </c>
      <c r="H18" s="6">
        <v>22.367000000000001</v>
      </c>
      <c r="I18" s="6">
        <v>2.5999999999999999E-2</v>
      </c>
      <c r="J18" s="6">
        <v>0.50900000000000001</v>
      </c>
      <c r="K18" s="6">
        <v>40.442999999999998</v>
      </c>
      <c r="L18" s="6">
        <v>4.9000000000000002E-2</v>
      </c>
      <c r="M18" s="6">
        <v>1.4E-2</v>
      </c>
      <c r="N18" s="6">
        <v>1.7999999999999999E-2</v>
      </c>
      <c r="O18" s="6">
        <v>0.04</v>
      </c>
      <c r="P18" s="6">
        <v>0</v>
      </c>
      <c r="Q18" s="6"/>
      <c r="R18" s="6">
        <v>102.768</v>
      </c>
      <c r="S18" s="9">
        <f t="shared" si="1"/>
        <v>76.320808288703361</v>
      </c>
      <c r="T18" s="6">
        <f t="shared" si="2"/>
        <v>51.711463921926139</v>
      </c>
    </row>
    <row r="19" spans="1:20" x14ac:dyDescent="0.3">
      <c r="A19" s="2" t="s">
        <v>39</v>
      </c>
      <c r="B19" s="39" t="s">
        <v>57</v>
      </c>
      <c r="C19" s="2" t="s">
        <v>16</v>
      </c>
      <c r="D19" s="225"/>
      <c r="E19" s="6">
        <v>39.162999999999997</v>
      </c>
      <c r="F19" s="6">
        <v>7.0000000000000001E-3</v>
      </c>
      <c r="G19" s="6">
        <v>0</v>
      </c>
      <c r="H19" s="6">
        <v>21.797000000000001</v>
      </c>
      <c r="I19" s="6">
        <v>0.05</v>
      </c>
      <c r="J19" s="6">
        <v>0.50900000000000001</v>
      </c>
      <c r="K19" s="6">
        <v>40.628</v>
      </c>
      <c r="L19" s="6">
        <v>3.9E-2</v>
      </c>
      <c r="M19" s="6">
        <v>1.6E-2</v>
      </c>
      <c r="N19" s="6">
        <v>1E-3</v>
      </c>
      <c r="O19" s="6">
        <v>0</v>
      </c>
      <c r="P19" s="6">
        <v>0</v>
      </c>
      <c r="Q19" s="6"/>
      <c r="R19" s="6">
        <v>102.21</v>
      </c>
      <c r="S19" s="9">
        <f t="shared" si="1"/>
        <v>76.865411660695642</v>
      </c>
      <c r="T19" s="6">
        <f t="shared" si="2"/>
        <v>52.467124758967223</v>
      </c>
    </row>
    <row r="20" spans="1:20" x14ac:dyDescent="0.3">
      <c r="A20" s="2" t="s">
        <v>39</v>
      </c>
      <c r="B20" s="39" t="s">
        <v>57</v>
      </c>
      <c r="C20" s="2" t="s">
        <v>17</v>
      </c>
      <c r="D20" s="225" t="s">
        <v>81</v>
      </c>
      <c r="E20" s="6">
        <v>39.159999999999997</v>
      </c>
      <c r="F20" s="6">
        <v>0.02</v>
      </c>
      <c r="G20" s="6">
        <v>4.0000000000000001E-3</v>
      </c>
      <c r="H20" s="6">
        <v>23.134</v>
      </c>
      <c r="I20" s="6">
        <v>5.6000000000000001E-2</v>
      </c>
      <c r="J20" s="6">
        <v>0.49399999999999999</v>
      </c>
      <c r="K20" s="6">
        <v>39.776000000000003</v>
      </c>
      <c r="L20" s="6">
        <v>4.4999999999999998E-2</v>
      </c>
      <c r="M20" s="6">
        <v>1.4999999999999999E-2</v>
      </c>
      <c r="N20" s="6">
        <v>0</v>
      </c>
      <c r="O20" s="6">
        <v>1.9E-2</v>
      </c>
      <c r="P20" s="6">
        <v>6.0000000000000001E-3</v>
      </c>
      <c r="Q20" s="6"/>
      <c r="R20" s="6">
        <v>102.72799999999999</v>
      </c>
      <c r="S20" s="9">
        <f t="shared" si="1"/>
        <v>75.398915117268018</v>
      </c>
      <c r="T20" s="6">
        <f t="shared" si="2"/>
        <v>50.457019411605707</v>
      </c>
    </row>
    <row r="21" spans="1:20" x14ac:dyDescent="0.3">
      <c r="A21" s="2" t="s">
        <v>39</v>
      </c>
      <c r="B21" s="39" t="s">
        <v>57</v>
      </c>
      <c r="C21" s="2" t="s">
        <v>16</v>
      </c>
      <c r="D21" s="225"/>
      <c r="E21" s="6">
        <v>39.31</v>
      </c>
      <c r="F21" s="6">
        <v>1.7000000000000001E-2</v>
      </c>
      <c r="G21" s="6">
        <v>2E-3</v>
      </c>
      <c r="H21" s="6">
        <v>22.193000000000001</v>
      </c>
      <c r="I21" s="6">
        <v>7.3999999999999996E-2</v>
      </c>
      <c r="J21" s="6">
        <v>0.55700000000000005</v>
      </c>
      <c r="K21" s="6">
        <v>40.756</v>
      </c>
      <c r="L21" s="6">
        <v>3.2000000000000001E-2</v>
      </c>
      <c r="M21" s="6">
        <v>1.0999999999999999E-2</v>
      </c>
      <c r="N21" s="6">
        <v>0</v>
      </c>
      <c r="O21" s="6">
        <v>0</v>
      </c>
      <c r="P21" s="6">
        <v>1E-3</v>
      </c>
      <c r="Q21" s="6"/>
      <c r="R21" s="6">
        <v>102.953</v>
      </c>
      <c r="S21" s="9">
        <f t="shared" si="1"/>
        <v>76.600127533455478</v>
      </c>
      <c r="T21" s="6">
        <f t="shared" si="2"/>
        <v>52.097662015733647</v>
      </c>
    </row>
    <row r="22" spans="1:20" x14ac:dyDescent="0.3">
      <c r="A22" s="2" t="s">
        <v>39</v>
      </c>
      <c r="B22" s="39" t="s">
        <v>57</v>
      </c>
      <c r="C22" s="2" t="s">
        <v>17</v>
      </c>
      <c r="D22" s="225" t="s">
        <v>82</v>
      </c>
      <c r="E22" s="6">
        <v>38.598999999999997</v>
      </c>
      <c r="F22" s="6">
        <v>0</v>
      </c>
      <c r="G22" s="6">
        <v>0</v>
      </c>
      <c r="H22" s="6">
        <v>23.48</v>
      </c>
      <c r="I22" s="6">
        <v>1.2999999999999999E-2</v>
      </c>
      <c r="J22" s="6">
        <v>0.41299999999999998</v>
      </c>
      <c r="K22" s="6">
        <v>39.722999999999999</v>
      </c>
      <c r="L22" s="6">
        <v>1.7999999999999999E-2</v>
      </c>
      <c r="M22" s="6">
        <v>0</v>
      </c>
      <c r="N22" s="6">
        <v>0.01</v>
      </c>
      <c r="O22" s="6">
        <v>1E-3</v>
      </c>
      <c r="P22" s="6">
        <v>3.0000000000000001E-3</v>
      </c>
      <c r="Q22" s="6"/>
      <c r="R22" s="6">
        <v>102.259</v>
      </c>
      <c r="S22" s="9">
        <f t="shared" si="1"/>
        <v>75.097580901768254</v>
      </c>
      <c r="T22" s="6">
        <f t="shared" si="2"/>
        <v>50.053621270486154</v>
      </c>
    </row>
    <row r="23" spans="1:20" x14ac:dyDescent="0.3">
      <c r="A23" s="13" t="s">
        <v>39</v>
      </c>
      <c r="B23" s="40" t="s">
        <v>57</v>
      </c>
      <c r="C23" s="13" t="s">
        <v>16</v>
      </c>
      <c r="D23" s="225"/>
      <c r="E23" s="14">
        <v>39.314</v>
      </c>
      <c r="F23" s="14">
        <v>0</v>
      </c>
      <c r="G23" s="14">
        <v>2.5999999999999999E-2</v>
      </c>
      <c r="H23" s="14">
        <v>22.347000000000001</v>
      </c>
      <c r="I23" s="14">
        <v>5.0000000000000001E-3</v>
      </c>
      <c r="J23" s="14">
        <v>0.48899999999999999</v>
      </c>
      <c r="K23" s="14">
        <v>40.274000000000001</v>
      </c>
      <c r="L23" s="14">
        <v>3.5000000000000003E-2</v>
      </c>
      <c r="M23" s="14">
        <v>1.6E-2</v>
      </c>
      <c r="N23" s="14">
        <v>0</v>
      </c>
      <c r="O23" s="14">
        <v>8.0000000000000002E-3</v>
      </c>
      <c r="P23" s="14">
        <v>0</v>
      </c>
      <c r="Q23" s="14"/>
      <c r="R23" s="14">
        <v>102.514</v>
      </c>
      <c r="S23" s="15">
        <f t="shared" si="1"/>
        <v>76.261246908877169</v>
      </c>
      <c r="T23" s="14">
        <f t="shared" si="2"/>
        <v>51.629482993588063</v>
      </c>
    </row>
    <row r="24" spans="1:20" x14ac:dyDescent="0.3">
      <c r="A24" s="2" t="s">
        <v>40</v>
      </c>
      <c r="B24" s="39" t="s">
        <v>56</v>
      </c>
      <c r="C24" s="2" t="s">
        <v>17</v>
      </c>
      <c r="D24" s="225" t="s">
        <v>73</v>
      </c>
      <c r="E24" s="6">
        <v>38.935000000000002</v>
      </c>
      <c r="F24" s="6">
        <v>0</v>
      </c>
      <c r="G24" s="6">
        <v>0</v>
      </c>
      <c r="H24" s="6">
        <v>19.048999999999999</v>
      </c>
      <c r="I24" s="6">
        <v>7.0999999999999994E-2</v>
      </c>
      <c r="J24" s="6">
        <v>0.32800000000000001</v>
      </c>
      <c r="K24" s="6">
        <v>42.832999999999998</v>
      </c>
      <c r="L24" s="6">
        <v>2.1999999999999999E-2</v>
      </c>
      <c r="M24" s="6">
        <v>1.2999999999999999E-2</v>
      </c>
      <c r="N24" s="6">
        <v>5.0000000000000001E-3</v>
      </c>
      <c r="O24" s="6"/>
      <c r="P24" s="6"/>
      <c r="Q24" s="6">
        <v>0</v>
      </c>
      <c r="R24" s="6">
        <v>101.256</v>
      </c>
      <c r="S24" s="9">
        <f t="shared" si="1"/>
        <v>80.032650241938114</v>
      </c>
      <c r="T24" s="6">
        <f t="shared" si="2"/>
        <v>57.085861671005503</v>
      </c>
    </row>
    <row r="25" spans="1:20" x14ac:dyDescent="0.3">
      <c r="A25" s="2" t="s">
        <v>40</v>
      </c>
      <c r="B25" s="39" t="s">
        <v>56</v>
      </c>
      <c r="C25" s="2" t="s">
        <v>16</v>
      </c>
      <c r="D25" s="225"/>
      <c r="E25" s="6">
        <v>39.779000000000003</v>
      </c>
      <c r="F25" s="6">
        <v>0</v>
      </c>
      <c r="G25" s="6">
        <v>8.0000000000000002E-3</v>
      </c>
      <c r="H25" s="6">
        <v>18.666</v>
      </c>
      <c r="I25" s="6">
        <v>8.2000000000000003E-2</v>
      </c>
      <c r="J25" s="6">
        <v>0.30399999999999999</v>
      </c>
      <c r="K25" s="6">
        <v>42.982999999999997</v>
      </c>
      <c r="L25" s="6">
        <v>3.6999999999999998E-2</v>
      </c>
      <c r="M25" s="6">
        <v>0</v>
      </c>
      <c r="N25" s="6">
        <v>1E-3</v>
      </c>
      <c r="O25" s="6"/>
      <c r="P25" s="6"/>
      <c r="Q25" s="6">
        <v>0</v>
      </c>
      <c r="R25" s="6">
        <v>101.86</v>
      </c>
      <c r="S25" s="9">
        <f t="shared" si="1"/>
        <v>80.410373518475325</v>
      </c>
      <c r="T25" s="6">
        <f t="shared" si="2"/>
        <v>57.663152667271213</v>
      </c>
    </row>
    <row r="26" spans="1:20" x14ac:dyDescent="0.3">
      <c r="A26" s="2" t="s">
        <v>40</v>
      </c>
      <c r="B26" s="39" t="s">
        <v>56</v>
      </c>
      <c r="C26" s="2" t="s">
        <v>17</v>
      </c>
      <c r="D26" s="225" t="s">
        <v>74</v>
      </c>
      <c r="E26" s="6">
        <v>39.704000000000001</v>
      </c>
      <c r="F26" s="6">
        <v>0</v>
      </c>
      <c r="G26" s="6">
        <v>1.4999999999999999E-2</v>
      </c>
      <c r="H26" s="6">
        <v>19.148</v>
      </c>
      <c r="I26" s="6">
        <v>7.3999999999999996E-2</v>
      </c>
      <c r="J26" s="6">
        <v>0.33500000000000002</v>
      </c>
      <c r="K26" s="6">
        <v>42.738</v>
      </c>
      <c r="L26" s="6">
        <v>4.7E-2</v>
      </c>
      <c r="M26" s="6">
        <v>1.4E-2</v>
      </c>
      <c r="N26" s="6">
        <v>3.0000000000000001E-3</v>
      </c>
      <c r="O26" s="6"/>
      <c r="P26" s="6"/>
      <c r="Q26" s="6">
        <v>1.4E-2</v>
      </c>
      <c r="R26" s="6">
        <v>102.092</v>
      </c>
      <c r="S26" s="9">
        <f t="shared" si="1"/>
        <v>79.914067519349587</v>
      </c>
      <c r="T26" s="6">
        <f t="shared" si="2"/>
        <v>56.905821275743818</v>
      </c>
    </row>
    <row r="27" spans="1:20" x14ac:dyDescent="0.3">
      <c r="A27" s="2" t="s">
        <v>40</v>
      </c>
      <c r="B27" s="39" t="s">
        <v>56</v>
      </c>
      <c r="C27" s="2" t="s">
        <v>17</v>
      </c>
      <c r="D27" s="225"/>
      <c r="E27" s="6">
        <v>39.279000000000003</v>
      </c>
      <c r="F27" s="6">
        <v>0</v>
      </c>
      <c r="G27" s="6">
        <v>1E-3</v>
      </c>
      <c r="H27" s="6">
        <v>18.896000000000001</v>
      </c>
      <c r="I27" s="6">
        <v>7.6999999999999999E-2</v>
      </c>
      <c r="J27" s="6">
        <v>0.34100000000000003</v>
      </c>
      <c r="K27" s="6">
        <v>42.887999999999998</v>
      </c>
      <c r="L27" s="6">
        <v>5.6000000000000001E-2</v>
      </c>
      <c r="M27" s="6">
        <v>2E-3</v>
      </c>
      <c r="N27" s="6">
        <v>0</v>
      </c>
      <c r="O27" s="6"/>
      <c r="P27" s="6"/>
      <c r="Q27" s="6">
        <v>1.0999999999999999E-2</v>
      </c>
      <c r="R27" s="6">
        <v>101.551</v>
      </c>
      <c r="S27" s="9">
        <f t="shared" si="1"/>
        <v>80.181609045921462</v>
      </c>
      <c r="T27" s="6">
        <f t="shared" si="2"/>
        <v>57.312828502474233</v>
      </c>
    </row>
    <row r="28" spans="1:20" x14ac:dyDescent="0.3">
      <c r="A28" s="2" t="s">
        <v>40</v>
      </c>
      <c r="B28" s="39" t="s">
        <v>56</v>
      </c>
      <c r="C28" s="2" t="s">
        <v>17</v>
      </c>
      <c r="D28" s="225" t="s">
        <v>75</v>
      </c>
      <c r="E28" s="6">
        <v>39.450000000000003</v>
      </c>
      <c r="F28" s="6">
        <v>0</v>
      </c>
      <c r="G28" s="6">
        <v>0</v>
      </c>
      <c r="H28" s="6">
        <v>19.571000000000002</v>
      </c>
      <c r="I28" s="6">
        <v>7.0000000000000007E-2</v>
      </c>
      <c r="J28" s="6">
        <v>0.36499999999999999</v>
      </c>
      <c r="K28" s="6">
        <v>42.582999999999998</v>
      </c>
      <c r="L28" s="6">
        <v>5.2999999999999999E-2</v>
      </c>
      <c r="M28" s="6">
        <v>2E-3</v>
      </c>
      <c r="N28" s="6">
        <v>0</v>
      </c>
      <c r="O28" s="6">
        <v>0</v>
      </c>
      <c r="P28" s="6">
        <v>3.0000000000000001E-3</v>
      </c>
      <c r="Q28" s="6"/>
      <c r="R28" s="6">
        <v>102.096</v>
      </c>
      <c r="S28" s="9">
        <f t="shared" si="1"/>
        <v>79.501892458853135</v>
      </c>
      <c r="T28" s="6">
        <f t="shared" si="2"/>
        <v>56.284434331556305</v>
      </c>
    </row>
    <row r="29" spans="1:20" x14ac:dyDescent="0.3">
      <c r="A29" s="2" t="s">
        <v>40</v>
      </c>
      <c r="B29" s="39" t="s">
        <v>56</v>
      </c>
      <c r="C29" s="2" t="s">
        <v>16</v>
      </c>
      <c r="D29" s="225"/>
      <c r="E29" s="6">
        <v>39.503</v>
      </c>
      <c r="F29" s="6">
        <v>0</v>
      </c>
      <c r="G29" s="6">
        <v>0</v>
      </c>
      <c r="H29" s="6">
        <v>19.396000000000001</v>
      </c>
      <c r="I29" s="6">
        <v>0.09</v>
      </c>
      <c r="J29" s="6">
        <v>0.35099999999999998</v>
      </c>
      <c r="K29" s="6">
        <v>42.387999999999998</v>
      </c>
      <c r="L29" s="6">
        <v>5.2999999999999999E-2</v>
      </c>
      <c r="M29" s="6">
        <v>0</v>
      </c>
      <c r="N29" s="6">
        <v>2E-3</v>
      </c>
      <c r="O29" s="6">
        <v>2.1000000000000001E-2</v>
      </c>
      <c r="P29" s="6">
        <v>3.0000000000000001E-3</v>
      </c>
      <c r="Q29" s="6"/>
      <c r="R29" s="6">
        <v>101.806</v>
      </c>
      <c r="S29" s="9">
        <f t="shared" si="1"/>
        <v>79.573376856897966</v>
      </c>
      <c r="T29" s="6">
        <f t="shared" si="2"/>
        <v>56.391714355917912</v>
      </c>
    </row>
    <row r="30" spans="1:20" x14ac:dyDescent="0.3">
      <c r="A30" s="2" t="s">
        <v>40</v>
      </c>
      <c r="B30" s="39" t="s">
        <v>56</v>
      </c>
      <c r="C30" s="2" t="s">
        <v>17</v>
      </c>
      <c r="D30" s="225" t="s">
        <v>67</v>
      </c>
      <c r="E30" s="6">
        <v>40.351999999999997</v>
      </c>
      <c r="F30" s="6">
        <v>1.4999999999999999E-2</v>
      </c>
      <c r="G30" s="6">
        <v>4.0000000000000001E-3</v>
      </c>
      <c r="H30" s="6">
        <v>17.222000000000001</v>
      </c>
      <c r="I30" s="6">
        <v>3.7999999999999999E-2</v>
      </c>
      <c r="J30" s="6">
        <v>0.33300000000000002</v>
      </c>
      <c r="K30" s="6">
        <v>44.515999999999998</v>
      </c>
      <c r="L30" s="6">
        <v>4.2000000000000003E-2</v>
      </c>
      <c r="M30" s="6">
        <v>0</v>
      </c>
      <c r="N30" s="6">
        <v>0</v>
      </c>
      <c r="O30" s="6">
        <v>0</v>
      </c>
      <c r="P30" s="6">
        <v>1E-3</v>
      </c>
      <c r="Q30" s="6"/>
      <c r="R30" s="6">
        <v>102.523</v>
      </c>
      <c r="S30" s="9">
        <f t="shared" si="1"/>
        <v>82.166999646957947</v>
      </c>
      <c r="T30" s="6">
        <f t="shared" si="2"/>
        <v>60.425537264638557</v>
      </c>
    </row>
    <row r="31" spans="1:20" x14ac:dyDescent="0.3">
      <c r="A31" s="2" t="s">
        <v>40</v>
      </c>
      <c r="B31" s="39" t="s">
        <v>56</v>
      </c>
      <c r="C31" s="2" t="s">
        <v>16</v>
      </c>
      <c r="D31" s="225"/>
      <c r="E31" s="6">
        <v>39.722999999999999</v>
      </c>
      <c r="F31" s="6">
        <v>0</v>
      </c>
      <c r="G31" s="6">
        <v>1.7000000000000001E-2</v>
      </c>
      <c r="H31" s="6">
        <v>19.329000000000001</v>
      </c>
      <c r="I31" s="6">
        <v>7.0000000000000007E-2</v>
      </c>
      <c r="J31" s="6">
        <v>0.317</v>
      </c>
      <c r="K31" s="6">
        <v>42.945999999999998</v>
      </c>
      <c r="L31" s="6">
        <v>4.2000000000000003E-2</v>
      </c>
      <c r="M31" s="6">
        <v>0</v>
      </c>
      <c r="N31" s="6">
        <v>0</v>
      </c>
      <c r="O31" s="6">
        <v>1.7999999999999999E-2</v>
      </c>
      <c r="P31" s="6">
        <v>7.0000000000000001E-3</v>
      </c>
      <c r="Q31" s="6"/>
      <c r="R31" s="6">
        <v>102.467</v>
      </c>
      <c r="S31" s="9">
        <f t="shared" si="1"/>
        <v>79.840881873334695</v>
      </c>
      <c r="T31" s="6">
        <f t="shared" si="2"/>
        <v>56.794989301330524</v>
      </c>
    </row>
    <row r="32" spans="1:20" x14ac:dyDescent="0.3">
      <c r="A32" s="2" t="s">
        <v>40</v>
      </c>
      <c r="B32" s="39" t="s">
        <v>56</v>
      </c>
      <c r="C32" s="2" t="s">
        <v>17</v>
      </c>
      <c r="D32" s="225" t="s">
        <v>81</v>
      </c>
      <c r="E32" s="6">
        <v>39.713000000000001</v>
      </c>
      <c r="F32" s="6">
        <v>0.03</v>
      </c>
      <c r="G32" s="6">
        <v>2E-3</v>
      </c>
      <c r="H32" s="6">
        <v>19.795999999999999</v>
      </c>
      <c r="I32" s="6">
        <v>8.1000000000000003E-2</v>
      </c>
      <c r="J32" s="6">
        <v>0.311</v>
      </c>
      <c r="K32" s="6">
        <v>42.32</v>
      </c>
      <c r="L32" s="6">
        <v>5.5E-2</v>
      </c>
      <c r="M32" s="6">
        <v>2.1000000000000001E-2</v>
      </c>
      <c r="N32" s="6">
        <v>8.0000000000000002E-3</v>
      </c>
      <c r="O32" s="6">
        <v>2.5999999999999999E-2</v>
      </c>
      <c r="P32" s="6">
        <v>2E-3</v>
      </c>
      <c r="Q32" s="6"/>
      <c r="R32" s="6">
        <v>102.36499999999999</v>
      </c>
      <c r="S32" s="9">
        <f t="shared" si="1"/>
        <v>79.213152807568335</v>
      </c>
      <c r="T32" s="6">
        <f t="shared" si="2"/>
        <v>55.853182112006451</v>
      </c>
    </row>
    <row r="33" spans="1:20" x14ac:dyDescent="0.3">
      <c r="A33" s="13" t="s">
        <v>40</v>
      </c>
      <c r="B33" s="40" t="s">
        <v>56</v>
      </c>
      <c r="C33" s="13" t="s">
        <v>16</v>
      </c>
      <c r="D33" s="225"/>
      <c r="E33" s="14">
        <v>39.819000000000003</v>
      </c>
      <c r="F33" s="14">
        <v>0</v>
      </c>
      <c r="G33" s="14">
        <v>0</v>
      </c>
      <c r="H33" s="14">
        <v>19.283999999999999</v>
      </c>
      <c r="I33" s="14">
        <v>6.5000000000000002E-2</v>
      </c>
      <c r="J33" s="14">
        <v>0.311</v>
      </c>
      <c r="K33" s="14">
        <v>42.643000000000001</v>
      </c>
      <c r="L33" s="14">
        <v>4.2000000000000003E-2</v>
      </c>
      <c r="M33" s="14">
        <v>5.0000000000000001E-3</v>
      </c>
      <c r="N33" s="14">
        <v>7.0000000000000001E-3</v>
      </c>
      <c r="O33" s="14">
        <v>2.5999999999999999E-2</v>
      </c>
      <c r="P33" s="14">
        <v>3.0000000000000001E-3</v>
      </c>
      <c r="Q33" s="14"/>
      <c r="R33" s="14">
        <v>102.20399999999999</v>
      </c>
      <c r="S33" s="15">
        <f t="shared" si="1"/>
        <v>79.764328372917348</v>
      </c>
      <c r="T33" s="14">
        <f t="shared" si="2"/>
        <v>56.679288047627786</v>
      </c>
    </row>
    <row r="34" spans="1:20" x14ac:dyDescent="0.3">
      <c r="A34" s="2" t="s">
        <v>110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S34" s="7"/>
    </row>
    <row r="35" spans="1:20" x14ac:dyDescent="0.3">
      <c r="A35" s="2" t="s">
        <v>1270</v>
      </c>
    </row>
  </sheetData>
  <mergeCells count="14">
    <mergeCell ref="D14:D15"/>
    <mergeCell ref="D6:D7"/>
    <mergeCell ref="D8:D9"/>
    <mergeCell ref="D10:D11"/>
    <mergeCell ref="D12:D13"/>
    <mergeCell ref="D28:D29"/>
    <mergeCell ref="D30:D31"/>
    <mergeCell ref="D32:D33"/>
    <mergeCell ref="D16:D17"/>
    <mergeCell ref="D18:D19"/>
    <mergeCell ref="D20:D21"/>
    <mergeCell ref="D22:D23"/>
    <mergeCell ref="D24:D25"/>
    <mergeCell ref="D26:D27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05CE8-EAFB-4327-9334-85530A229B19}">
  <dimension ref="A1:R56"/>
  <sheetViews>
    <sheetView zoomScaleNormal="100" workbookViewId="0">
      <pane ySplit="4" topLeftCell="A5" activePane="bottomLeft" state="frozen"/>
      <selection pane="bottomLeft" activeCell="D5" sqref="D5"/>
    </sheetView>
  </sheetViews>
  <sheetFormatPr defaultRowHeight="14.4" x14ac:dyDescent="0.3"/>
  <cols>
    <col min="1" max="1" width="13" customWidth="1"/>
    <col min="2" max="2" width="28.109375" customWidth="1"/>
    <col min="3" max="3" width="19" customWidth="1"/>
    <col min="4" max="4" width="42" customWidth="1"/>
    <col min="5" max="17" width="9.88671875" customWidth="1"/>
  </cols>
  <sheetData>
    <row r="1" spans="1:18" ht="15.6" x14ac:dyDescent="0.3">
      <c r="A1" s="1" t="s">
        <v>364</v>
      </c>
      <c r="B1" s="1"/>
    </row>
    <row r="2" spans="1:18" ht="15.6" x14ac:dyDescent="0.3">
      <c r="A2" s="2" t="s">
        <v>25</v>
      </c>
      <c r="B2" s="2"/>
    </row>
    <row r="4" spans="1:18" s="12" customFormat="1" ht="18" x14ac:dyDescent="0.4">
      <c r="A4" s="10" t="s">
        <v>1</v>
      </c>
      <c r="B4" s="27" t="s">
        <v>61</v>
      </c>
      <c r="C4" s="22" t="s">
        <v>35</v>
      </c>
      <c r="D4" s="22" t="s">
        <v>64</v>
      </c>
      <c r="E4" s="5" t="s">
        <v>30</v>
      </c>
      <c r="F4" s="5" t="s">
        <v>29</v>
      </c>
      <c r="G4" s="5" t="s">
        <v>28</v>
      </c>
      <c r="H4" s="5" t="s">
        <v>2</v>
      </c>
      <c r="I4" s="5" t="s">
        <v>3</v>
      </c>
      <c r="J4" s="5" t="s">
        <v>4</v>
      </c>
      <c r="K4" s="5" t="s">
        <v>5</v>
      </c>
      <c r="L4" s="5" t="s">
        <v>6</v>
      </c>
      <c r="M4" s="5" t="s">
        <v>32</v>
      </c>
      <c r="N4" s="5" t="s">
        <v>33</v>
      </c>
      <c r="O4" s="5" t="s">
        <v>31</v>
      </c>
      <c r="P4" s="10" t="s">
        <v>7</v>
      </c>
      <c r="Q4" s="10" t="s">
        <v>8</v>
      </c>
      <c r="R4" s="10" t="s">
        <v>15</v>
      </c>
    </row>
    <row r="5" spans="1:18" ht="15.6" x14ac:dyDescent="0.3">
      <c r="A5" s="4" t="s">
        <v>12</v>
      </c>
      <c r="B5" s="39"/>
      <c r="C5" s="39"/>
      <c r="D5" s="3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6" x14ac:dyDescent="0.3">
      <c r="A6" s="34" t="s">
        <v>13</v>
      </c>
      <c r="B6" s="38" t="s">
        <v>56</v>
      </c>
      <c r="C6" s="38" t="s">
        <v>16</v>
      </c>
      <c r="D6" s="225" t="s">
        <v>73</v>
      </c>
      <c r="E6" s="31">
        <v>52.457000000000001</v>
      </c>
      <c r="F6" s="31">
        <v>0.30199999999999999</v>
      </c>
      <c r="G6" s="31">
        <v>2.7530000000000001</v>
      </c>
      <c r="H6" s="31">
        <v>6.4480000000000004</v>
      </c>
      <c r="I6" s="31">
        <v>2.8000000000000001E-2</v>
      </c>
      <c r="J6" s="31">
        <v>0.186</v>
      </c>
      <c r="K6" s="31">
        <v>16.303000000000001</v>
      </c>
      <c r="L6" s="31">
        <v>21.581</v>
      </c>
      <c r="M6" s="31">
        <v>0.23499999999999999</v>
      </c>
      <c r="N6" s="31">
        <v>0</v>
      </c>
      <c r="O6" s="31">
        <v>1.4999999999999999E-2</v>
      </c>
      <c r="P6" s="31">
        <v>1.4999999999999999E-2</v>
      </c>
      <c r="Q6" s="31">
        <v>100.32</v>
      </c>
      <c r="R6" s="31">
        <v>82.048401897870079</v>
      </c>
    </row>
    <row r="7" spans="1:18" ht="15.6" x14ac:dyDescent="0.3">
      <c r="A7" s="2" t="s">
        <v>13</v>
      </c>
      <c r="B7" s="39" t="s">
        <v>56</v>
      </c>
      <c r="C7" s="39" t="s">
        <v>17</v>
      </c>
      <c r="D7" s="225"/>
      <c r="E7" s="6">
        <v>52.929000000000002</v>
      </c>
      <c r="F7" s="6">
        <v>0.17699999999999999</v>
      </c>
      <c r="G7" s="6">
        <v>2.4340000000000002</v>
      </c>
      <c r="H7" s="6">
        <v>5.9790000000000001</v>
      </c>
      <c r="I7" s="6">
        <v>0</v>
      </c>
      <c r="J7" s="6">
        <v>0.216</v>
      </c>
      <c r="K7" s="6">
        <v>16.391999999999999</v>
      </c>
      <c r="L7" s="6">
        <v>21.96</v>
      </c>
      <c r="M7" s="6">
        <v>0.217</v>
      </c>
      <c r="N7" s="6">
        <v>4.0000000000000001E-3</v>
      </c>
      <c r="O7" s="6">
        <v>7.0000000000000001E-3</v>
      </c>
      <c r="P7" s="6">
        <v>1E-3</v>
      </c>
      <c r="Q7" s="6">
        <v>100.316</v>
      </c>
      <c r="R7" s="6">
        <v>83.2100989547219</v>
      </c>
    </row>
    <row r="8" spans="1:18" ht="15.6" x14ac:dyDescent="0.3">
      <c r="A8" s="2" t="s">
        <v>13</v>
      </c>
      <c r="B8" s="39" t="s">
        <v>56</v>
      </c>
      <c r="C8" s="39" t="s">
        <v>17</v>
      </c>
      <c r="D8" s="225" t="s">
        <v>74</v>
      </c>
      <c r="E8" s="6">
        <v>53.399000000000001</v>
      </c>
      <c r="F8" s="6">
        <v>0.115</v>
      </c>
      <c r="G8" s="6">
        <v>2.2029999999999998</v>
      </c>
      <c r="H8" s="6">
        <v>5.7640000000000002</v>
      </c>
      <c r="I8" s="6">
        <v>5.0000000000000001E-3</v>
      </c>
      <c r="J8" s="6">
        <v>0.155</v>
      </c>
      <c r="K8" s="6">
        <v>16.722999999999999</v>
      </c>
      <c r="L8" s="6">
        <v>22.071999999999999</v>
      </c>
      <c r="M8" s="6">
        <v>0.20899999999999999</v>
      </c>
      <c r="N8" s="6">
        <v>0</v>
      </c>
      <c r="O8" s="6">
        <v>1.4999999999999999E-2</v>
      </c>
      <c r="P8" s="6">
        <v>0</v>
      </c>
      <c r="Q8" s="6">
        <v>100.66</v>
      </c>
      <c r="R8" s="6">
        <v>83.986237037116183</v>
      </c>
    </row>
    <row r="9" spans="1:18" ht="15.6" x14ac:dyDescent="0.3">
      <c r="A9" s="2" t="s">
        <v>13</v>
      </c>
      <c r="B9" s="39" t="s">
        <v>56</v>
      </c>
      <c r="C9" s="39" t="s">
        <v>16</v>
      </c>
      <c r="D9" s="225"/>
      <c r="E9" s="6">
        <v>53.238</v>
      </c>
      <c r="F9" s="6">
        <v>0.23899999999999999</v>
      </c>
      <c r="G9" s="6">
        <v>2.3730000000000002</v>
      </c>
      <c r="H9" s="6">
        <v>5.8879999999999999</v>
      </c>
      <c r="I9" s="6">
        <v>5.0000000000000001E-3</v>
      </c>
      <c r="J9" s="6">
        <v>0.16900000000000001</v>
      </c>
      <c r="K9" s="6">
        <v>16.797000000000001</v>
      </c>
      <c r="L9" s="6">
        <v>21.968</v>
      </c>
      <c r="M9" s="6">
        <v>0.185</v>
      </c>
      <c r="N9" s="6">
        <v>5.0000000000000001E-3</v>
      </c>
      <c r="O9" s="6">
        <v>0</v>
      </c>
      <c r="P9" s="6">
        <v>1.0999999999999999E-2</v>
      </c>
      <c r="Q9" s="6">
        <v>100.876</v>
      </c>
      <c r="R9" s="6">
        <v>83.758051322639616</v>
      </c>
    </row>
    <row r="10" spans="1:18" ht="15.6" x14ac:dyDescent="0.3">
      <c r="A10" s="2" t="s">
        <v>13</v>
      </c>
      <c r="B10" s="39" t="s">
        <v>56</v>
      </c>
      <c r="C10" s="39" t="s">
        <v>16</v>
      </c>
      <c r="D10" s="226" t="s">
        <v>88</v>
      </c>
      <c r="E10" s="6">
        <v>52.720999999999997</v>
      </c>
      <c r="F10" s="6">
        <v>0.25800000000000001</v>
      </c>
      <c r="G10" s="6">
        <v>2.2850000000000001</v>
      </c>
      <c r="H10" s="6">
        <v>6.0339999999999998</v>
      </c>
      <c r="I10" s="6">
        <v>0</v>
      </c>
      <c r="J10" s="6">
        <v>0.19</v>
      </c>
      <c r="K10" s="6">
        <v>16.088999999999999</v>
      </c>
      <c r="L10" s="6">
        <v>23.117999999999999</v>
      </c>
      <c r="M10" s="6">
        <v>0.151</v>
      </c>
      <c r="N10" s="6">
        <v>0</v>
      </c>
      <c r="O10" s="6">
        <v>2E-3</v>
      </c>
      <c r="P10" s="6">
        <v>0</v>
      </c>
      <c r="Q10" s="6">
        <v>100.848</v>
      </c>
      <c r="R10" s="6">
        <v>82.817909310050624</v>
      </c>
    </row>
    <row r="11" spans="1:18" ht="15.6" x14ac:dyDescent="0.3">
      <c r="A11" s="20" t="s">
        <v>13</v>
      </c>
      <c r="B11" s="2" t="s">
        <v>56</v>
      </c>
      <c r="C11" s="39" t="s">
        <v>17</v>
      </c>
      <c r="D11" s="227"/>
      <c r="E11" s="6">
        <v>53.232999999999997</v>
      </c>
      <c r="F11" s="6">
        <v>0.21099999999999999</v>
      </c>
      <c r="G11" s="6">
        <v>1.879</v>
      </c>
      <c r="H11" s="6">
        <v>5.6230000000000002</v>
      </c>
      <c r="I11" s="6">
        <v>0</v>
      </c>
      <c r="J11" s="6">
        <v>0.191</v>
      </c>
      <c r="K11" s="6">
        <v>16.079000000000001</v>
      </c>
      <c r="L11" s="6">
        <v>23.36</v>
      </c>
      <c r="M11" s="6">
        <v>0.16</v>
      </c>
      <c r="N11" s="6">
        <v>0</v>
      </c>
      <c r="O11" s="6">
        <v>0</v>
      </c>
      <c r="P11" s="6">
        <v>0</v>
      </c>
      <c r="Q11" s="6">
        <v>100.736</v>
      </c>
      <c r="R11" s="6">
        <v>83.790196593677209</v>
      </c>
    </row>
    <row r="12" spans="1:18" ht="15.6" x14ac:dyDescent="0.3">
      <c r="A12" s="2" t="s">
        <v>13</v>
      </c>
      <c r="B12" s="39" t="s">
        <v>56</v>
      </c>
      <c r="C12" s="2" t="s">
        <v>16</v>
      </c>
      <c r="D12" s="227"/>
      <c r="E12" s="6">
        <v>53.691000000000003</v>
      </c>
      <c r="F12" s="6">
        <v>0.25</v>
      </c>
      <c r="G12" s="6">
        <v>2.3180000000000001</v>
      </c>
      <c r="H12" s="6">
        <v>6.0880000000000001</v>
      </c>
      <c r="I12" s="6">
        <v>5.0000000000000001E-3</v>
      </c>
      <c r="J12" s="6">
        <v>0.20799999999999999</v>
      </c>
      <c r="K12" s="6">
        <v>15.736000000000001</v>
      </c>
      <c r="L12" s="6">
        <v>22.431000000000001</v>
      </c>
      <c r="M12" s="6">
        <v>0.14199999999999999</v>
      </c>
      <c r="N12" s="6">
        <v>0</v>
      </c>
      <c r="O12" s="6"/>
      <c r="P12" s="6"/>
      <c r="Q12" s="6">
        <v>100.98099999999999</v>
      </c>
      <c r="R12" s="9">
        <f>(K12/40.3044)/((K12/40.3044)+(H12/71.8444))*100</f>
        <v>82.166566236553322</v>
      </c>
    </row>
    <row r="13" spans="1:18" ht="15.6" x14ac:dyDescent="0.3">
      <c r="A13" s="13" t="s">
        <v>13</v>
      </c>
      <c r="B13" s="40" t="s">
        <v>56</v>
      </c>
      <c r="C13" s="21" t="s">
        <v>17</v>
      </c>
      <c r="D13" s="228"/>
      <c r="E13" s="14">
        <v>54.421999999999997</v>
      </c>
      <c r="F13" s="14">
        <v>0.114</v>
      </c>
      <c r="G13" s="14">
        <v>0.63900000000000001</v>
      </c>
      <c r="H13" s="14">
        <v>4.6959999999999997</v>
      </c>
      <c r="I13" s="14">
        <v>3.0000000000000001E-3</v>
      </c>
      <c r="J13" s="14">
        <v>0.19800000000000001</v>
      </c>
      <c r="K13" s="14">
        <v>16.39</v>
      </c>
      <c r="L13" s="14">
        <v>23.434000000000001</v>
      </c>
      <c r="M13" s="14">
        <v>0.107</v>
      </c>
      <c r="N13" s="14">
        <v>1.0999999999999999E-2</v>
      </c>
      <c r="O13" s="14"/>
      <c r="P13" s="14"/>
      <c r="Q13" s="14">
        <v>100.03400000000001</v>
      </c>
      <c r="R13" s="15">
        <f>(K13/40.3044)/((K13/40.3044)+(H13/71.8444))*100</f>
        <v>86.152357611045517</v>
      </c>
    </row>
    <row r="14" spans="1:18" ht="15.6" x14ac:dyDescent="0.3">
      <c r="A14" s="2" t="s">
        <v>104</v>
      </c>
      <c r="B14" s="39" t="s">
        <v>58</v>
      </c>
      <c r="C14" s="39" t="s">
        <v>17</v>
      </c>
      <c r="D14" s="226" t="s">
        <v>79</v>
      </c>
      <c r="E14" s="6">
        <v>53.116999999999997</v>
      </c>
      <c r="F14" s="6">
        <v>0.19400000000000001</v>
      </c>
      <c r="G14" s="6">
        <v>1.7430000000000001</v>
      </c>
      <c r="H14" s="6">
        <v>7.6319999999999997</v>
      </c>
      <c r="I14" s="6">
        <v>1.7000000000000001E-2</v>
      </c>
      <c r="J14" s="6">
        <v>0.224</v>
      </c>
      <c r="K14" s="6">
        <v>15.545</v>
      </c>
      <c r="L14" s="6">
        <v>22.152999999999999</v>
      </c>
      <c r="M14" s="6">
        <v>0.307</v>
      </c>
      <c r="N14" s="6">
        <v>0</v>
      </c>
      <c r="O14" s="6">
        <v>0</v>
      </c>
      <c r="P14" s="6">
        <v>1E-3</v>
      </c>
      <c r="Q14" s="6">
        <v>100.93300000000001</v>
      </c>
      <c r="R14" s="6">
        <v>78.641338920420594</v>
      </c>
    </row>
    <row r="15" spans="1:18" ht="15.6" x14ac:dyDescent="0.3">
      <c r="A15" s="2" t="s">
        <v>104</v>
      </c>
      <c r="B15" s="39" t="s">
        <v>58</v>
      </c>
      <c r="C15" s="39" t="s">
        <v>17</v>
      </c>
      <c r="D15" s="227"/>
      <c r="E15" s="6">
        <v>53.378</v>
      </c>
      <c r="F15" s="6">
        <v>0.221</v>
      </c>
      <c r="G15" s="6">
        <v>1.446</v>
      </c>
      <c r="H15" s="6">
        <v>7.2510000000000003</v>
      </c>
      <c r="I15" s="6">
        <v>7.0000000000000001E-3</v>
      </c>
      <c r="J15" s="6">
        <v>0.223</v>
      </c>
      <c r="K15" s="6">
        <v>15.637</v>
      </c>
      <c r="L15" s="6">
        <v>22.507999999999999</v>
      </c>
      <c r="M15" s="6">
        <v>0.35499999999999998</v>
      </c>
      <c r="N15" s="6">
        <v>0</v>
      </c>
      <c r="O15" s="6">
        <v>0</v>
      </c>
      <c r="P15" s="6">
        <v>0</v>
      </c>
      <c r="Q15" s="6">
        <v>101.026</v>
      </c>
      <c r="R15" s="6">
        <v>79.584932834487503</v>
      </c>
    </row>
    <row r="16" spans="1:18" ht="15.6" x14ac:dyDescent="0.3">
      <c r="A16" s="13" t="s">
        <v>104</v>
      </c>
      <c r="B16" s="40" t="s">
        <v>58</v>
      </c>
      <c r="C16" s="40" t="s">
        <v>17</v>
      </c>
      <c r="D16" s="228"/>
      <c r="E16" s="14">
        <v>53.673999999999999</v>
      </c>
      <c r="F16" s="14">
        <v>0.14899999999999999</v>
      </c>
      <c r="G16" s="14">
        <v>0.59799999999999998</v>
      </c>
      <c r="H16" s="14">
        <v>6.766</v>
      </c>
      <c r="I16" s="14">
        <v>5.3999999999999999E-2</v>
      </c>
      <c r="J16" s="14">
        <v>0.3</v>
      </c>
      <c r="K16" s="14">
        <v>15.103999999999999</v>
      </c>
      <c r="L16" s="14">
        <v>23.338000000000001</v>
      </c>
      <c r="M16" s="14">
        <v>0.36899999999999999</v>
      </c>
      <c r="N16" s="14">
        <v>0</v>
      </c>
      <c r="O16" s="14">
        <v>1.0999999999999999E-2</v>
      </c>
      <c r="P16" s="14">
        <v>1.4E-2</v>
      </c>
      <c r="Q16" s="14">
        <v>100.374</v>
      </c>
      <c r="R16" s="14">
        <v>80.140527701387668</v>
      </c>
    </row>
    <row r="17" spans="1:18" ht="15.6" x14ac:dyDescent="0.3">
      <c r="A17" s="2" t="s">
        <v>39</v>
      </c>
      <c r="B17" s="39" t="s">
        <v>57</v>
      </c>
      <c r="C17" s="39" t="s">
        <v>16</v>
      </c>
      <c r="D17" s="228" t="s">
        <v>73</v>
      </c>
      <c r="E17" s="6">
        <v>52.454000000000001</v>
      </c>
      <c r="F17" s="6">
        <v>0.33600000000000002</v>
      </c>
      <c r="G17" s="6">
        <v>2.4540000000000002</v>
      </c>
      <c r="H17" s="6">
        <v>8.0660000000000007</v>
      </c>
      <c r="I17" s="6">
        <v>0</v>
      </c>
      <c r="J17" s="6">
        <v>0.28000000000000003</v>
      </c>
      <c r="K17" s="6">
        <v>15.856999999999999</v>
      </c>
      <c r="L17" s="6">
        <v>21.172000000000001</v>
      </c>
      <c r="M17" s="6">
        <v>0.24399999999999999</v>
      </c>
      <c r="N17" s="6">
        <v>0</v>
      </c>
      <c r="O17" s="6">
        <v>4.4999999999999998E-2</v>
      </c>
      <c r="P17" s="6">
        <v>0</v>
      </c>
      <c r="Q17" s="6">
        <v>100.908</v>
      </c>
      <c r="R17" s="6">
        <v>78.040094450756285</v>
      </c>
    </row>
    <row r="18" spans="1:18" ht="15.6" x14ac:dyDescent="0.3">
      <c r="A18" s="2" t="s">
        <v>39</v>
      </c>
      <c r="B18" s="39" t="s">
        <v>57</v>
      </c>
      <c r="C18" s="39" t="s">
        <v>17</v>
      </c>
      <c r="D18" s="225"/>
      <c r="E18" s="6">
        <v>52.627000000000002</v>
      </c>
      <c r="F18" s="6">
        <v>0.30199999999999999</v>
      </c>
      <c r="G18" s="6">
        <v>2.113</v>
      </c>
      <c r="H18" s="6">
        <v>7.5949999999999998</v>
      </c>
      <c r="I18" s="6">
        <v>2.5000000000000001E-2</v>
      </c>
      <c r="J18" s="6">
        <v>0.247</v>
      </c>
      <c r="K18" s="6">
        <v>15.205</v>
      </c>
      <c r="L18" s="6">
        <v>22.209</v>
      </c>
      <c r="M18" s="6">
        <v>0.28899999999999998</v>
      </c>
      <c r="N18" s="6">
        <v>0</v>
      </c>
      <c r="O18" s="6">
        <v>0</v>
      </c>
      <c r="P18" s="6">
        <v>7.0000000000000001E-3</v>
      </c>
      <c r="Q18" s="6">
        <v>100.617</v>
      </c>
      <c r="R18" s="6">
        <v>78.350080308736395</v>
      </c>
    </row>
    <row r="19" spans="1:18" ht="15.6" x14ac:dyDescent="0.3">
      <c r="A19" s="2" t="s">
        <v>39</v>
      </c>
      <c r="B19" s="39" t="s">
        <v>57</v>
      </c>
      <c r="C19" s="39" t="s">
        <v>17</v>
      </c>
      <c r="D19" s="225" t="s">
        <v>76</v>
      </c>
      <c r="E19" s="6">
        <v>52.728999999999999</v>
      </c>
      <c r="F19" s="6">
        <v>0.372</v>
      </c>
      <c r="G19" s="6">
        <v>2.226</v>
      </c>
      <c r="H19" s="6">
        <v>7.5970000000000004</v>
      </c>
      <c r="I19" s="6">
        <v>1.9E-2</v>
      </c>
      <c r="J19" s="6">
        <v>0.23799999999999999</v>
      </c>
      <c r="K19" s="6">
        <v>15.305999999999999</v>
      </c>
      <c r="L19" s="6">
        <v>21.609000000000002</v>
      </c>
      <c r="M19" s="6">
        <v>0.252</v>
      </c>
      <c r="N19" s="6">
        <v>0</v>
      </c>
      <c r="O19" s="6">
        <v>2.8000000000000001E-2</v>
      </c>
      <c r="P19" s="6">
        <v>0.01</v>
      </c>
      <c r="Q19" s="6">
        <v>100.384</v>
      </c>
      <c r="R19" s="6">
        <v>78.457722945913645</v>
      </c>
    </row>
    <row r="20" spans="1:18" ht="15.6" x14ac:dyDescent="0.3">
      <c r="A20" s="2" t="s">
        <v>39</v>
      </c>
      <c r="B20" s="39" t="s">
        <v>57</v>
      </c>
      <c r="C20" s="39" t="s">
        <v>16</v>
      </c>
      <c r="D20" s="225"/>
      <c r="E20" s="6">
        <v>52.945</v>
      </c>
      <c r="F20" s="6">
        <v>0.32</v>
      </c>
      <c r="G20" s="6">
        <v>2.1909999999999998</v>
      </c>
      <c r="H20" s="6">
        <v>7.0449999999999999</v>
      </c>
      <c r="I20" s="6">
        <v>0</v>
      </c>
      <c r="J20" s="6">
        <v>0.20699999999999999</v>
      </c>
      <c r="K20" s="6">
        <v>15.492000000000001</v>
      </c>
      <c r="L20" s="6">
        <v>21.782</v>
      </c>
      <c r="M20" s="6">
        <v>0.26500000000000001</v>
      </c>
      <c r="N20" s="6">
        <v>2.5999999999999999E-2</v>
      </c>
      <c r="O20" s="6">
        <v>0</v>
      </c>
      <c r="P20" s="6">
        <v>1.2999999999999999E-2</v>
      </c>
      <c r="Q20" s="6">
        <v>100.283</v>
      </c>
      <c r="R20" s="6">
        <v>79.900010315002618</v>
      </c>
    </row>
    <row r="21" spans="1:18" ht="15.6" x14ac:dyDescent="0.3">
      <c r="A21" s="13" t="s">
        <v>39</v>
      </c>
      <c r="B21" s="40" t="s">
        <v>57</v>
      </c>
      <c r="C21" s="40" t="s">
        <v>16</v>
      </c>
      <c r="D21" s="225"/>
      <c r="E21" s="14">
        <v>52.845999999999997</v>
      </c>
      <c r="F21" s="14">
        <v>0.246</v>
      </c>
      <c r="G21" s="14">
        <v>4.7270000000000003</v>
      </c>
      <c r="H21" s="14">
        <v>7.05</v>
      </c>
      <c r="I21" s="14">
        <v>2.7E-2</v>
      </c>
      <c r="J21" s="14">
        <v>0.17899999999999999</v>
      </c>
      <c r="K21" s="14">
        <v>19.581</v>
      </c>
      <c r="L21" s="14">
        <v>12.186999999999999</v>
      </c>
      <c r="M21" s="14">
        <v>0.61299999999999999</v>
      </c>
      <c r="N21" s="14">
        <v>0.10100000000000001</v>
      </c>
      <c r="O21" s="14">
        <v>0</v>
      </c>
      <c r="P21" s="14">
        <v>9.8000000000000004E-2</v>
      </c>
      <c r="Q21" s="14">
        <v>97.632999999999996</v>
      </c>
      <c r="R21" s="14">
        <v>83.390826625782552</v>
      </c>
    </row>
    <row r="22" spans="1:18" ht="15.6" x14ac:dyDescent="0.3">
      <c r="A22" s="2" t="s">
        <v>40</v>
      </c>
      <c r="B22" s="39" t="s">
        <v>56</v>
      </c>
      <c r="C22" s="39" t="s">
        <v>16</v>
      </c>
      <c r="D22" s="225" t="s">
        <v>73</v>
      </c>
      <c r="E22" s="6">
        <v>53.908000000000001</v>
      </c>
      <c r="F22" s="6">
        <v>9.1999999999999998E-2</v>
      </c>
      <c r="G22" s="6">
        <v>1.27</v>
      </c>
      <c r="H22" s="6">
        <v>5.2939999999999996</v>
      </c>
      <c r="I22" s="6">
        <v>5.0000000000000001E-3</v>
      </c>
      <c r="J22" s="6">
        <v>0.13700000000000001</v>
      </c>
      <c r="K22" s="6">
        <v>16.780999999999999</v>
      </c>
      <c r="L22" s="6">
        <v>22.68</v>
      </c>
      <c r="M22" s="6">
        <v>0.249</v>
      </c>
      <c r="N22" s="6">
        <v>0</v>
      </c>
      <c r="O22" s="6">
        <v>0</v>
      </c>
      <c r="P22" s="6">
        <v>0</v>
      </c>
      <c r="Q22" s="6">
        <v>100.416</v>
      </c>
      <c r="R22" s="6">
        <v>85.141269346068611</v>
      </c>
    </row>
    <row r="23" spans="1:18" ht="15.6" x14ac:dyDescent="0.3">
      <c r="A23" s="13" t="s">
        <v>40</v>
      </c>
      <c r="B23" s="40" t="s">
        <v>56</v>
      </c>
      <c r="C23" s="40" t="s">
        <v>17</v>
      </c>
      <c r="D23" s="225"/>
      <c r="E23" s="14">
        <v>54.597000000000001</v>
      </c>
      <c r="F23" s="14">
        <v>0.05</v>
      </c>
      <c r="G23" s="14">
        <v>1.175</v>
      </c>
      <c r="H23" s="14">
        <v>3.3109999999999999</v>
      </c>
      <c r="I23" s="14">
        <v>0</v>
      </c>
      <c r="J23" s="14">
        <v>0.13300000000000001</v>
      </c>
      <c r="K23" s="14">
        <v>17.337</v>
      </c>
      <c r="L23" s="14">
        <v>23.774999999999999</v>
      </c>
      <c r="M23" s="14">
        <v>0.188</v>
      </c>
      <c r="N23" s="14">
        <v>0</v>
      </c>
      <c r="O23" s="14">
        <v>0</v>
      </c>
      <c r="P23" s="14">
        <v>0</v>
      </c>
      <c r="Q23" s="14">
        <v>100.566</v>
      </c>
      <c r="R23" s="14">
        <v>90.444709604018087</v>
      </c>
    </row>
    <row r="24" spans="1:18" ht="15.6" x14ac:dyDescent="0.3">
      <c r="A24" s="2" t="s">
        <v>41</v>
      </c>
      <c r="B24" s="39" t="s">
        <v>56</v>
      </c>
      <c r="C24" s="39" t="s">
        <v>17</v>
      </c>
      <c r="D24" s="225" t="s">
        <v>73</v>
      </c>
      <c r="E24" s="6">
        <v>52.713000000000001</v>
      </c>
      <c r="F24" s="6">
        <v>0.27700000000000002</v>
      </c>
      <c r="G24" s="6">
        <v>1.9710000000000001</v>
      </c>
      <c r="H24" s="6">
        <v>6.2249999999999996</v>
      </c>
      <c r="I24" s="6">
        <v>1.7999999999999999E-2</v>
      </c>
      <c r="J24" s="6">
        <v>0.215</v>
      </c>
      <c r="K24" s="6">
        <v>15.597</v>
      </c>
      <c r="L24" s="6">
        <v>22.713999999999999</v>
      </c>
      <c r="M24" s="6">
        <v>0.251</v>
      </c>
      <c r="N24" s="6">
        <v>5.0000000000000001E-3</v>
      </c>
      <c r="O24" s="6">
        <v>0</v>
      </c>
      <c r="P24" s="6">
        <v>1.2E-2</v>
      </c>
      <c r="Q24" s="6">
        <v>99.995000000000005</v>
      </c>
      <c r="R24" s="6">
        <v>81.914362242417951</v>
      </c>
    </row>
    <row r="25" spans="1:18" ht="15.6" x14ac:dyDescent="0.3">
      <c r="A25" s="2" t="s">
        <v>41</v>
      </c>
      <c r="B25" s="39" t="s">
        <v>56</v>
      </c>
      <c r="C25" s="39" t="s">
        <v>16</v>
      </c>
      <c r="D25" s="225"/>
      <c r="E25" s="6">
        <v>52.238</v>
      </c>
      <c r="F25" s="6">
        <v>0.35</v>
      </c>
      <c r="G25" s="6">
        <v>2.2799999999999998</v>
      </c>
      <c r="H25" s="6">
        <v>7.2969999999999997</v>
      </c>
      <c r="I25" s="6">
        <v>0.03</v>
      </c>
      <c r="J25" s="6">
        <v>0.22900000000000001</v>
      </c>
      <c r="K25" s="6">
        <v>15.724</v>
      </c>
      <c r="L25" s="6">
        <v>21.582999999999998</v>
      </c>
      <c r="M25" s="6">
        <v>0.23899999999999999</v>
      </c>
      <c r="N25" s="6">
        <v>5.0000000000000001E-3</v>
      </c>
      <c r="O25" s="6">
        <v>1.7000000000000001E-2</v>
      </c>
      <c r="P25" s="6">
        <v>0</v>
      </c>
      <c r="Q25" s="6">
        <v>99.992000000000004</v>
      </c>
      <c r="R25" s="6">
        <v>79.572328398384926</v>
      </c>
    </row>
    <row r="26" spans="1:18" ht="15.6" x14ac:dyDescent="0.3">
      <c r="A26" s="2" t="s">
        <v>41</v>
      </c>
      <c r="B26" s="39" t="s">
        <v>56</v>
      </c>
      <c r="C26" s="39" t="s">
        <v>37</v>
      </c>
      <c r="D26" s="225" t="s">
        <v>72</v>
      </c>
      <c r="E26" s="6">
        <v>53.02</v>
      </c>
      <c r="F26" s="6">
        <v>0.20200000000000001</v>
      </c>
      <c r="G26" s="6">
        <v>1.58</v>
      </c>
      <c r="H26" s="6">
        <v>6.4470000000000001</v>
      </c>
      <c r="I26" s="6">
        <v>1.4E-2</v>
      </c>
      <c r="J26" s="6">
        <v>0.23499999999999999</v>
      </c>
      <c r="K26" s="6">
        <v>15.785</v>
      </c>
      <c r="L26" s="6">
        <v>22.748999999999999</v>
      </c>
      <c r="M26" s="6">
        <v>0.19600000000000001</v>
      </c>
      <c r="N26" s="6">
        <v>0</v>
      </c>
      <c r="O26" s="6">
        <v>0</v>
      </c>
      <c r="P26" s="6">
        <v>0</v>
      </c>
      <c r="Q26" s="6">
        <v>100.22799999999999</v>
      </c>
      <c r="R26" s="6">
        <v>81.570218038805208</v>
      </c>
    </row>
    <row r="27" spans="1:18" ht="15.6" x14ac:dyDescent="0.3">
      <c r="A27" s="2" t="s">
        <v>41</v>
      </c>
      <c r="B27" s="39" t="s">
        <v>56</v>
      </c>
      <c r="C27" s="39" t="s">
        <v>37</v>
      </c>
      <c r="D27" s="225"/>
      <c r="E27" s="6">
        <v>52.521999999999998</v>
      </c>
      <c r="F27" s="6">
        <v>0.26300000000000001</v>
      </c>
      <c r="G27" s="6">
        <v>1.373</v>
      </c>
      <c r="H27" s="6">
        <v>6.3650000000000002</v>
      </c>
      <c r="I27" s="6">
        <v>1.2999999999999999E-2</v>
      </c>
      <c r="J27" s="6">
        <v>0.18099999999999999</v>
      </c>
      <c r="K27" s="6">
        <v>15.637</v>
      </c>
      <c r="L27" s="6">
        <v>23.228999999999999</v>
      </c>
      <c r="M27" s="6">
        <v>0.155</v>
      </c>
      <c r="N27" s="6">
        <v>0</v>
      </c>
      <c r="O27" s="6">
        <v>2E-3</v>
      </c>
      <c r="P27" s="6">
        <v>0</v>
      </c>
      <c r="Q27" s="6">
        <v>99.74</v>
      </c>
      <c r="R27" s="6">
        <v>81.620982887046054</v>
      </c>
    </row>
    <row r="28" spans="1:18" ht="15.6" x14ac:dyDescent="0.3">
      <c r="A28" s="2" t="s">
        <v>41</v>
      </c>
      <c r="B28" s="39" t="s">
        <v>56</v>
      </c>
      <c r="C28" s="39" t="s">
        <v>37</v>
      </c>
      <c r="D28" s="225"/>
      <c r="E28" s="6">
        <v>52.582999999999998</v>
      </c>
      <c r="F28" s="6">
        <v>0.24099999999999999</v>
      </c>
      <c r="G28" s="6">
        <v>1.3109999999999999</v>
      </c>
      <c r="H28" s="6">
        <v>6.1429999999999998</v>
      </c>
      <c r="I28" s="6">
        <v>1.6E-2</v>
      </c>
      <c r="J28" s="6">
        <v>0.20899999999999999</v>
      </c>
      <c r="K28" s="6">
        <v>15.747</v>
      </c>
      <c r="L28" s="6">
        <v>23.376000000000001</v>
      </c>
      <c r="M28" s="6">
        <v>0.11700000000000001</v>
      </c>
      <c r="N28" s="6">
        <v>0</v>
      </c>
      <c r="O28" s="6">
        <v>0</v>
      </c>
      <c r="P28" s="6">
        <v>0</v>
      </c>
      <c r="Q28" s="6">
        <v>99.742999999999995</v>
      </c>
      <c r="R28" s="6">
        <v>82.250143638721667</v>
      </c>
    </row>
    <row r="29" spans="1:18" ht="15.6" x14ac:dyDescent="0.3">
      <c r="A29" s="2" t="s">
        <v>41</v>
      </c>
      <c r="B29" s="39" t="s">
        <v>56</v>
      </c>
      <c r="C29" s="39" t="s">
        <v>37</v>
      </c>
      <c r="D29" s="225"/>
      <c r="E29" s="6">
        <v>52.325000000000003</v>
      </c>
      <c r="F29" s="6">
        <v>0.17199999999999999</v>
      </c>
      <c r="G29" s="6">
        <v>1.17</v>
      </c>
      <c r="H29" s="6">
        <v>6.36</v>
      </c>
      <c r="I29" s="6">
        <v>0</v>
      </c>
      <c r="J29" s="6">
        <v>0.184</v>
      </c>
      <c r="K29" s="6">
        <v>15.952</v>
      </c>
      <c r="L29" s="6">
        <v>23.04</v>
      </c>
      <c r="M29" s="6">
        <v>0.14299999999999999</v>
      </c>
      <c r="N29" s="6">
        <v>1.4E-2</v>
      </c>
      <c r="O29" s="6">
        <v>0.01</v>
      </c>
      <c r="P29" s="6">
        <v>8.9999999999999993E-3</v>
      </c>
      <c r="Q29" s="6">
        <v>99.376999999999995</v>
      </c>
      <c r="R29" s="6">
        <v>81.929922719166342</v>
      </c>
    </row>
    <row r="30" spans="1:18" ht="15.6" x14ac:dyDescent="0.3">
      <c r="A30" s="2" t="s">
        <v>41</v>
      </c>
      <c r="B30" s="39" t="s">
        <v>56</v>
      </c>
      <c r="C30" s="39" t="s">
        <v>37</v>
      </c>
      <c r="D30" s="225"/>
      <c r="E30" s="6">
        <v>52.16</v>
      </c>
      <c r="F30" s="6">
        <v>0.32500000000000001</v>
      </c>
      <c r="G30" s="6">
        <v>2.2080000000000002</v>
      </c>
      <c r="H30" s="6">
        <v>6.5570000000000004</v>
      </c>
      <c r="I30" s="6">
        <v>1E-3</v>
      </c>
      <c r="J30" s="6">
        <v>0.249</v>
      </c>
      <c r="K30" s="6">
        <v>15.361000000000001</v>
      </c>
      <c r="L30" s="6">
        <v>22.811</v>
      </c>
      <c r="M30" s="6">
        <v>0.26900000000000002</v>
      </c>
      <c r="N30" s="6">
        <v>0</v>
      </c>
      <c r="O30" s="6">
        <v>1.6E-2</v>
      </c>
      <c r="P30" s="6">
        <v>1.2999999999999999E-2</v>
      </c>
      <c r="Q30" s="6">
        <v>99.966999999999999</v>
      </c>
      <c r="R30" s="6">
        <v>80.897283766355272</v>
      </c>
    </row>
    <row r="31" spans="1:18" ht="15.6" x14ac:dyDescent="0.3">
      <c r="A31" s="2" t="s">
        <v>41</v>
      </c>
      <c r="B31" s="39" t="s">
        <v>56</v>
      </c>
      <c r="C31" s="39" t="s">
        <v>37</v>
      </c>
      <c r="D31" s="225" t="s">
        <v>97</v>
      </c>
      <c r="E31" s="6">
        <v>52.89</v>
      </c>
      <c r="F31" s="6">
        <v>7.1999999999999995E-2</v>
      </c>
      <c r="G31" s="6">
        <v>1.075</v>
      </c>
      <c r="H31" s="6">
        <v>5.8819999999999997</v>
      </c>
      <c r="I31" s="6">
        <v>1.2999999999999999E-2</v>
      </c>
      <c r="J31" s="6">
        <v>0.18099999999999999</v>
      </c>
      <c r="K31" s="6">
        <v>16.141999999999999</v>
      </c>
      <c r="L31" s="6">
        <v>23.305</v>
      </c>
      <c r="M31" s="6">
        <v>0.23799999999999999</v>
      </c>
      <c r="N31" s="6">
        <v>0</v>
      </c>
      <c r="O31" s="6">
        <v>0</v>
      </c>
      <c r="P31" s="6">
        <v>0</v>
      </c>
      <c r="Q31" s="6">
        <v>99.798000000000002</v>
      </c>
      <c r="R31" s="6">
        <v>83.22389277823973</v>
      </c>
    </row>
    <row r="32" spans="1:18" ht="15.6" x14ac:dyDescent="0.3">
      <c r="A32" s="2" t="s">
        <v>41</v>
      </c>
      <c r="B32" s="39" t="s">
        <v>56</v>
      </c>
      <c r="C32" s="39" t="s">
        <v>37</v>
      </c>
      <c r="D32" s="225"/>
      <c r="E32" s="6">
        <v>52.869</v>
      </c>
      <c r="F32" s="6">
        <v>0.161</v>
      </c>
      <c r="G32" s="6">
        <v>1.6639999999999999</v>
      </c>
      <c r="H32" s="6">
        <v>5.9630000000000001</v>
      </c>
      <c r="I32" s="6">
        <v>0</v>
      </c>
      <c r="J32" s="6">
        <v>0.183</v>
      </c>
      <c r="K32" s="6">
        <v>15.676</v>
      </c>
      <c r="L32" s="6">
        <v>22.873999999999999</v>
      </c>
      <c r="M32" s="6">
        <v>0.28799999999999998</v>
      </c>
      <c r="N32" s="6">
        <v>0.01</v>
      </c>
      <c r="O32" s="6">
        <v>0</v>
      </c>
      <c r="P32" s="6">
        <v>2E-3</v>
      </c>
      <c r="Q32" s="6">
        <v>99.69</v>
      </c>
      <c r="R32" s="6">
        <v>82.615355288682565</v>
      </c>
    </row>
    <row r="33" spans="1:18" ht="15.6" x14ac:dyDescent="0.3">
      <c r="A33" s="2" t="s">
        <v>41</v>
      </c>
      <c r="B33" s="39" t="s">
        <v>56</v>
      </c>
      <c r="C33" s="39" t="s">
        <v>37</v>
      </c>
      <c r="D33" s="225"/>
      <c r="E33" s="6">
        <v>53.731000000000002</v>
      </c>
      <c r="F33" s="6">
        <v>0.11600000000000001</v>
      </c>
      <c r="G33" s="6">
        <v>1.415</v>
      </c>
      <c r="H33" s="6">
        <v>5.9429999999999996</v>
      </c>
      <c r="I33" s="6">
        <v>2.3E-2</v>
      </c>
      <c r="J33" s="6">
        <v>0.129</v>
      </c>
      <c r="K33" s="6">
        <v>16.209</v>
      </c>
      <c r="L33" s="6">
        <v>22.931000000000001</v>
      </c>
      <c r="M33" s="6">
        <v>0.23200000000000001</v>
      </c>
      <c r="N33" s="6">
        <v>6.0000000000000001E-3</v>
      </c>
      <c r="O33" s="6">
        <v>5.8999999999999997E-2</v>
      </c>
      <c r="P33" s="6">
        <v>0</v>
      </c>
      <c r="Q33" s="6">
        <v>100.794</v>
      </c>
      <c r="R33" s="6">
        <v>83.137500122770888</v>
      </c>
    </row>
    <row r="34" spans="1:18" ht="15.6" x14ac:dyDescent="0.3">
      <c r="A34" s="2" t="s">
        <v>41</v>
      </c>
      <c r="B34" s="39" t="s">
        <v>56</v>
      </c>
      <c r="C34" s="39" t="s">
        <v>37</v>
      </c>
      <c r="D34" s="225"/>
      <c r="E34" s="6">
        <v>53.256</v>
      </c>
      <c r="F34" s="6">
        <v>7.0000000000000007E-2</v>
      </c>
      <c r="G34" s="6">
        <v>0.80800000000000005</v>
      </c>
      <c r="H34" s="6">
        <v>5.3159999999999998</v>
      </c>
      <c r="I34" s="6">
        <v>7.0000000000000001E-3</v>
      </c>
      <c r="J34" s="6">
        <v>0.21299999999999999</v>
      </c>
      <c r="K34" s="6">
        <v>16.5</v>
      </c>
      <c r="L34" s="6">
        <v>23.611000000000001</v>
      </c>
      <c r="M34" s="6">
        <v>0.158</v>
      </c>
      <c r="N34" s="6">
        <v>2E-3</v>
      </c>
      <c r="O34" s="6">
        <v>0</v>
      </c>
      <c r="P34" s="6">
        <v>2E-3</v>
      </c>
      <c r="Q34" s="6">
        <v>99.942999999999998</v>
      </c>
      <c r="R34" s="6">
        <v>84.873199112196801</v>
      </c>
    </row>
    <row r="35" spans="1:18" ht="15.6" x14ac:dyDescent="0.3">
      <c r="A35" s="2" t="s">
        <v>41</v>
      </c>
      <c r="B35" s="39" t="s">
        <v>56</v>
      </c>
      <c r="C35" s="39" t="s">
        <v>37</v>
      </c>
      <c r="D35" s="225"/>
      <c r="E35" s="6">
        <v>53.868000000000002</v>
      </c>
      <c r="F35" s="6">
        <v>0.154</v>
      </c>
      <c r="G35" s="6">
        <v>1.0149999999999999</v>
      </c>
      <c r="H35" s="6">
        <v>5.5090000000000003</v>
      </c>
      <c r="I35" s="6">
        <v>0</v>
      </c>
      <c r="J35" s="6">
        <v>0.23899999999999999</v>
      </c>
      <c r="K35" s="6">
        <v>16.135999999999999</v>
      </c>
      <c r="L35" s="6">
        <v>23.149000000000001</v>
      </c>
      <c r="M35" s="6">
        <v>0.23699999999999999</v>
      </c>
      <c r="N35" s="6">
        <v>1.4E-2</v>
      </c>
      <c r="O35" s="6">
        <v>2.7E-2</v>
      </c>
      <c r="P35" s="6">
        <v>1E-3</v>
      </c>
      <c r="Q35" s="6">
        <v>100.349</v>
      </c>
      <c r="R35" s="6">
        <v>84.113812157147194</v>
      </c>
    </row>
    <row r="36" spans="1:18" ht="15.6" x14ac:dyDescent="0.3">
      <c r="A36" s="2" t="s">
        <v>41</v>
      </c>
      <c r="B36" s="39" t="s">
        <v>56</v>
      </c>
      <c r="C36" s="39" t="s">
        <v>37</v>
      </c>
      <c r="D36" s="225"/>
      <c r="E36" s="6">
        <v>54.011000000000003</v>
      </c>
      <c r="F36" s="6">
        <v>9.4E-2</v>
      </c>
      <c r="G36" s="6">
        <v>1.2030000000000001</v>
      </c>
      <c r="H36" s="6">
        <v>4.234</v>
      </c>
      <c r="I36" s="6">
        <v>0</v>
      </c>
      <c r="J36" s="6">
        <v>0.13200000000000001</v>
      </c>
      <c r="K36" s="6">
        <v>16.914999999999999</v>
      </c>
      <c r="L36" s="6">
        <v>23.606999999999999</v>
      </c>
      <c r="M36" s="6">
        <v>0.123</v>
      </c>
      <c r="N36" s="6">
        <v>3.0000000000000001E-3</v>
      </c>
      <c r="O36" s="6">
        <v>3.4000000000000002E-2</v>
      </c>
      <c r="P36" s="6">
        <v>0</v>
      </c>
      <c r="Q36" s="6">
        <v>100.35599999999999</v>
      </c>
      <c r="R36" s="6">
        <v>87.837218218318853</v>
      </c>
    </row>
    <row r="37" spans="1:18" ht="15.6" x14ac:dyDescent="0.3">
      <c r="A37" s="2" t="s">
        <v>41</v>
      </c>
      <c r="B37" s="39" t="s">
        <v>56</v>
      </c>
      <c r="C37" s="39" t="s">
        <v>37</v>
      </c>
      <c r="D37" s="225"/>
      <c r="E37" s="6">
        <v>53.537999999999997</v>
      </c>
      <c r="F37" s="6">
        <v>0.11</v>
      </c>
      <c r="G37" s="6">
        <v>1.5820000000000001</v>
      </c>
      <c r="H37" s="6">
        <v>4.5679999999999996</v>
      </c>
      <c r="I37" s="6">
        <v>2E-3</v>
      </c>
      <c r="J37" s="6">
        <v>0.13500000000000001</v>
      </c>
      <c r="K37" s="6">
        <v>17.928000000000001</v>
      </c>
      <c r="L37" s="6">
        <v>20.518000000000001</v>
      </c>
      <c r="M37" s="6">
        <v>0.20499999999999999</v>
      </c>
      <c r="N37" s="6">
        <v>2.1000000000000001E-2</v>
      </c>
      <c r="O37" s="6">
        <v>2.4E-2</v>
      </c>
      <c r="P37" s="6">
        <v>1.9E-2</v>
      </c>
      <c r="Q37" s="6">
        <v>98.646000000000001</v>
      </c>
      <c r="R37" s="6">
        <v>87.646143476488064</v>
      </c>
    </row>
    <row r="38" spans="1:18" ht="15.6" x14ac:dyDescent="0.3">
      <c r="A38" s="2" t="s">
        <v>41</v>
      </c>
      <c r="B38" s="39" t="s">
        <v>56</v>
      </c>
      <c r="C38" s="39" t="s">
        <v>37</v>
      </c>
      <c r="D38" s="225"/>
      <c r="E38" s="6">
        <v>53.639000000000003</v>
      </c>
      <c r="F38" s="6">
        <v>9.0999999999999998E-2</v>
      </c>
      <c r="G38" s="6">
        <v>1.252</v>
      </c>
      <c r="H38" s="6">
        <v>5.5359999999999996</v>
      </c>
      <c r="I38" s="6">
        <v>0</v>
      </c>
      <c r="J38" s="6">
        <v>0.16400000000000001</v>
      </c>
      <c r="K38" s="6">
        <v>16.579000000000001</v>
      </c>
      <c r="L38" s="6">
        <v>22.873000000000001</v>
      </c>
      <c r="M38" s="6">
        <v>0.23599999999999999</v>
      </c>
      <c r="N38" s="6">
        <v>0</v>
      </c>
      <c r="O38" s="6">
        <v>0</v>
      </c>
      <c r="P38" s="6">
        <v>0</v>
      </c>
      <c r="Q38" s="6">
        <v>100.37</v>
      </c>
      <c r="R38" s="6">
        <v>84.408150796891931</v>
      </c>
    </row>
    <row r="39" spans="1:18" ht="15.6" x14ac:dyDescent="0.3">
      <c r="A39" s="13" t="s">
        <v>41</v>
      </c>
      <c r="B39" s="40" t="s">
        <v>56</v>
      </c>
      <c r="C39" s="40" t="s">
        <v>37</v>
      </c>
      <c r="D39" s="225"/>
      <c r="E39" s="14">
        <v>53.475999999999999</v>
      </c>
      <c r="F39" s="14">
        <v>9.2999999999999999E-2</v>
      </c>
      <c r="G39" s="14">
        <v>1.149</v>
      </c>
      <c r="H39" s="14">
        <v>6.1669999999999998</v>
      </c>
      <c r="I39" s="14">
        <v>2.1999999999999999E-2</v>
      </c>
      <c r="J39" s="14">
        <v>0.191</v>
      </c>
      <c r="K39" s="14">
        <v>15.81</v>
      </c>
      <c r="L39" s="14">
        <v>23.1</v>
      </c>
      <c r="M39" s="14">
        <v>0.23899999999999999</v>
      </c>
      <c r="N39" s="14">
        <v>5.0000000000000001E-3</v>
      </c>
      <c r="O39" s="14">
        <v>0</v>
      </c>
      <c r="P39" s="14">
        <v>6.0000000000000001E-3</v>
      </c>
      <c r="Q39" s="14">
        <v>100.25700000000001</v>
      </c>
      <c r="R39" s="14">
        <v>82.251508724701466</v>
      </c>
    </row>
    <row r="40" spans="1:18" ht="15.6" x14ac:dyDescent="0.3">
      <c r="A40" s="2" t="s">
        <v>66</v>
      </c>
      <c r="B40" s="39" t="s">
        <v>21</v>
      </c>
      <c r="C40" s="39" t="s">
        <v>17</v>
      </c>
      <c r="D40" s="225" t="s">
        <v>73</v>
      </c>
      <c r="E40" s="6">
        <v>53.661000000000001</v>
      </c>
      <c r="F40" s="6">
        <v>0.10299999999999999</v>
      </c>
      <c r="G40" s="6">
        <v>0.70299999999999996</v>
      </c>
      <c r="H40" s="6">
        <v>8.2189999999999994</v>
      </c>
      <c r="I40" s="6">
        <v>0</v>
      </c>
      <c r="J40" s="6">
        <v>0.46500000000000002</v>
      </c>
      <c r="K40" s="6">
        <v>14.794</v>
      </c>
      <c r="L40" s="6">
        <v>22.288</v>
      </c>
      <c r="M40" s="6">
        <v>0.26400000000000001</v>
      </c>
      <c r="N40" s="6">
        <v>1.6E-2</v>
      </c>
      <c r="O40" s="6">
        <v>0</v>
      </c>
      <c r="P40" s="6">
        <v>4.0000000000000001E-3</v>
      </c>
      <c r="Q40" s="6">
        <v>100.51600000000001</v>
      </c>
      <c r="R40" s="6">
        <v>76.491619472570221</v>
      </c>
    </row>
    <row r="41" spans="1:18" ht="15.6" x14ac:dyDescent="0.3">
      <c r="A41" s="2" t="s">
        <v>66</v>
      </c>
      <c r="B41" s="39" t="s">
        <v>21</v>
      </c>
      <c r="C41" s="39" t="s">
        <v>16</v>
      </c>
      <c r="D41" s="225"/>
      <c r="E41" s="6">
        <v>52.180999999999997</v>
      </c>
      <c r="F41" s="6">
        <v>0.40100000000000002</v>
      </c>
      <c r="G41" s="6">
        <v>1.6619999999999999</v>
      </c>
      <c r="H41" s="6">
        <v>8.6720000000000006</v>
      </c>
      <c r="I41" s="6">
        <v>2E-3</v>
      </c>
      <c r="J41" s="6">
        <v>0.45</v>
      </c>
      <c r="K41" s="6">
        <v>14.829000000000001</v>
      </c>
      <c r="L41" s="6">
        <v>21.555</v>
      </c>
      <c r="M41" s="6">
        <v>0.34499999999999997</v>
      </c>
      <c r="N41" s="6">
        <v>8.9999999999999993E-3</v>
      </c>
      <c r="O41" s="6">
        <v>1.4999999999999999E-2</v>
      </c>
      <c r="P41" s="6">
        <v>0</v>
      </c>
      <c r="Q41" s="6">
        <v>100.121</v>
      </c>
      <c r="R41" s="6">
        <v>75.556868505639969</v>
      </c>
    </row>
    <row r="42" spans="1:18" ht="15.6" x14ac:dyDescent="0.3">
      <c r="A42" s="2" t="s">
        <v>66</v>
      </c>
      <c r="B42" s="39" t="s">
        <v>21</v>
      </c>
      <c r="C42" s="39" t="s">
        <v>37</v>
      </c>
      <c r="D42" s="225" t="s">
        <v>77</v>
      </c>
      <c r="E42" s="6">
        <v>52.619</v>
      </c>
      <c r="F42" s="6">
        <v>0.35399999999999998</v>
      </c>
      <c r="G42" s="6">
        <v>1.927</v>
      </c>
      <c r="H42" s="6">
        <v>8.6739999999999995</v>
      </c>
      <c r="I42" s="6">
        <v>0</v>
      </c>
      <c r="J42" s="6">
        <v>0.39900000000000002</v>
      </c>
      <c r="K42" s="6">
        <v>14.625999999999999</v>
      </c>
      <c r="L42" s="6">
        <v>21.797000000000001</v>
      </c>
      <c r="M42" s="6">
        <v>0.34399999999999997</v>
      </c>
      <c r="N42" s="6">
        <v>1E-3</v>
      </c>
      <c r="O42" s="6">
        <v>2.7E-2</v>
      </c>
      <c r="P42" s="6">
        <v>2E-3</v>
      </c>
      <c r="Q42" s="6">
        <v>100.77</v>
      </c>
      <c r="R42" s="6">
        <v>75.297115053902417</v>
      </c>
    </row>
    <row r="43" spans="1:18" ht="15.6" x14ac:dyDescent="0.3">
      <c r="A43" s="2" t="s">
        <v>66</v>
      </c>
      <c r="B43" s="39" t="s">
        <v>21</v>
      </c>
      <c r="C43" s="39" t="s">
        <v>37</v>
      </c>
      <c r="D43" s="225"/>
      <c r="E43" s="6">
        <v>52.381999999999998</v>
      </c>
      <c r="F43" s="6">
        <v>0.46500000000000002</v>
      </c>
      <c r="G43" s="6">
        <v>2.4239999999999999</v>
      </c>
      <c r="H43" s="6">
        <v>8.6430000000000007</v>
      </c>
      <c r="I43" s="6">
        <v>0</v>
      </c>
      <c r="J43" s="6">
        <v>0.27300000000000002</v>
      </c>
      <c r="K43" s="6">
        <v>14.48</v>
      </c>
      <c r="L43" s="6">
        <v>21.228000000000002</v>
      </c>
      <c r="M43" s="6">
        <v>0.38500000000000001</v>
      </c>
      <c r="N43" s="6">
        <v>2.1000000000000001E-2</v>
      </c>
      <c r="O43" s="6">
        <v>0</v>
      </c>
      <c r="P43" s="6">
        <v>2E-3</v>
      </c>
      <c r="Q43" s="6">
        <v>100.303</v>
      </c>
      <c r="R43" s="6">
        <v>75.176906983269234</v>
      </c>
    </row>
    <row r="44" spans="1:18" ht="15.6" x14ac:dyDescent="0.3">
      <c r="A44" s="2" t="s">
        <v>66</v>
      </c>
      <c r="B44" s="39" t="s">
        <v>21</v>
      </c>
      <c r="C44" s="39" t="s">
        <v>37</v>
      </c>
      <c r="D44" s="225"/>
      <c r="E44" s="6">
        <v>51.96</v>
      </c>
      <c r="F44" s="6">
        <v>0.41099999999999998</v>
      </c>
      <c r="G44" s="6">
        <v>2.06</v>
      </c>
      <c r="H44" s="6">
        <v>8.6059999999999999</v>
      </c>
      <c r="I44" s="6">
        <v>0</v>
      </c>
      <c r="J44" s="6">
        <v>0.371</v>
      </c>
      <c r="K44" s="6">
        <v>14.544</v>
      </c>
      <c r="L44" s="6">
        <v>22.056999999999999</v>
      </c>
      <c r="M44" s="6">
        <v>0.35899999999999999</v>
      </c>
      <c r="N44" s="6">
        <v>8.0000000000000002E-3</v>
      </c>
      <c r="O44" s="6">
        <v>4.4999999999999998E-2</v>
      </c>
      <c r="P44" s="6">
        <v>0</v>
      </c>
      <c r="Q44" s="6">
        <v>100.42100000000001</v>
      </c>
      <c r="R44" s="6">
        <v>75.338908702955067</v>
      </c>
    </row>
    <row r="45" spans="1:18" ht="15.6" x14ac:dyDescent="0.3">
      <c r="A45" s="13" t="s">
        <v>66</v>
      </c>
      <c r="B45" s="40" t="s">
        <v>21</v>
      </c>
      <c r="C45" s="40" t="s">
        <v>37</v>
      </c>
      <c r="D45" s="225"/>
      <c r="E45" s="14">
        <v>52.743000000000002</v>
      </c>
      <c r="F45" s="14">
        <v>0.34399999999999997</v>
      </c>
      <c r="G45" s="14">
        <v>1.621</v>
      </c>
      <c r="H45" s="14">
        <v>8.9499999999999993</v>
      </c>
      <c r="I45" s="14">
        <v>6.0000000000000001E-3</v>
      </c>
      <c r="J45" s="14">
        <v>0.35099999999999998</v>
      </c>
      <c r="K45" s="14">
        <v>14.721</v>
      </c>
      <c r="L45" s="14">
        <v>21.481000000000002</v>
      </c>
      <c r="M45" s="14">
        <v>0.29799999999999999</v>
      </c>
      <c r="N45" s="14">
        <v>0</v>
      </c>
      <c r="O45" s="14">
        <v>1.4999999999999999E-2</v>
      </c>
      <c r="P45" s="14">
        <v>0.01</v>
      </c>
      <c r="Q45" s="14">
        <v>100.538</v>
      </c>
      <c r="R45" s="14">
        <v>74.832006074063344</v>
      </c>
    </row>
    <row r="46" spans="1:18" ht="15.6" x14ac:dyDescent="0.3">
      <c r="A46" s="2" t="s">
        <v>42</v>
      </c>
      <c r="B46" s="39" t="s">
        <v>21</v>
      </c>
      <c r="C46" s="39" t="s">
        <v>17</v>
      </c>
      <c r="D46" s="27" t="s">
        <v>80</v>
      </c>
      <c r="E46" s="6">
        <v>52.762999999999998</v>
      </c>
      <c r="F46" s="6">
        <v>0.26700000000000002</v>
      </c>
      <c r="G46" s="6">
        <v>0.98199999999999998</v>
      </c>
      <c r="H46" s="6">
        <v>8.2759999999999998</v>
      </c>
      <c r="I46" s="6">
        <v>0</v>
      </c>
      <c r="J46" s="6">
        <v>0.28899999999999998</v>
      </c>
      <c r="K46" s="6">
        <v>15.141999999999999</v>
      </c>
      <c r="L46" s="6">
        <v>22.067</v>
      </c>
      <c r="M46" s="6">
        <v>0.28499999999999998</v>
      </c>
      <c r="N46" s="6">
        <v>6.0000000000000001E-3</v>
      </c>
      <c r="O46" s="6">
        <v>0</v>
      </c>
      <c r="P46" s="6">
        <v>0</v>
      </c>
      <c r="Q46" s="6">
        <v>100.077</v>
      </c>
      <c r="R46" s="6">
        <v>76.784161406915899</v>
      </c>
    </row>
    <row r="47" spans="1:18" ht="15.6" x14ac:dyDescent="0.3">
      <c r="A47" s="13" t="s">
        <v>42</v>
      </c>
      <c r="B47" s="40" t="s">
        <v>21</v>
      </c>
      <c r="C47" s="40" t="s">
        <v>17</v>
      </c>
      <c r="D47" s="22" t="s">
        <v>70</v>
      </c>
      <c r="E47" s="14">
        <v>52.436999999999998</v>
      </c>
      <c r="F47" s="14">
        <v>0.19400000000000001</v>
      </c>
      <c r="G47" s="14">
        <v>1.181</v>
      </c>
      <c r="H47" s="14">
        <v>8.3979999999999997</v>
      </c>
      <c r="I47" s="14">
        <v>0</v>
      </c>
      <c r="J47" s="14">
        <v>0.3</v>
      </c>
      <c r="K47" s="14">
        <v>15.474</v>
      </c>
      <c r="L47" s="14">
        <v>21.285</v>
      </c>
      <c r="M47" s="14">
        <v>0.30499999999999999</v>
      </c>
      <c r="N47" s="14">
        <v>5.0000000000000001E-3</v>
      </c>
      <c r="O47" s="14">
        <v>0.04</v>
      </c>
      <c r="P47" s="14">
        <v>5.0000000000000001E-3</v>
      </c>
      <c r="Q47" s="14">
        <v>99.623000000000005</v>
      </c>
      <c r="R47" s="14">
        <v>76.909687339392107</v>
      </c>
    </row>
    <row r="48" spans="1:18" ht="15.6" x14ac:dyDescent="0.3">
      <c r="A48" s="69" t="s">
        <v>14</v>
      </c>
      <c r="B48" s="63"/>
      <c r="C48" s="63"/>
      <c r="D48" s="39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ht="15.6" x14ac:dyDescent="0.3">
      <c r="A49" s="33" t="s">
        <v>46</v>
      </c>
      <c r="B49" s="2" t="s">
        <v>20</v>
      </c>
      <c r="C49" s="38" t="s">
        <v>17</v>
      </c>
      <c r="D49" s="18" t="s">
        <v>78</v>
      </c>
      <c r="E49" s="30">
        <v>52.314999999999998</v>
      </c>
      <c r="F49" s="31">
        <v>3.5999999999999997E-2</v>
      </c>
      <c r="G49" s="31">
        <v>0.629</v>
      </c>
      <c r="H49" s="31">
        <v>7.8289999999999997</v>
      </c>
      <c r="I49" s="31">
        <v>4.0000000000000001E-3</v>
      </c>
      <c r="J49" s="31">
        <v>0.39</v>
      </c>
      <c r="K49" s="31">
        <v>14.72</v>
      </c>
      <c r="L49" s="31">
        <v>22.908999999999999</v>
      </c>
      <c r="M49" s="31">
        <v>0.26300000000000001</v>
      </c>
      <c r="N49" s="31">
        <v>0</v>
      </c>
      <c r="O49" s="31">
        <v>4.1000000000000002E-2</v>
      </c>
      <c r="P49" s="31">
        <v>2E-3</v>
      </c>
      <c r="Q49" s="31">
        <v>99.138000000000005</v>
      </c>
      <c r="R49" s="31">
        <v>77.266544113541073</v>
      </c>
    </row>
    <row r="50" spans="1:18" ht="15.6" x14ac:dyDescent="0.3">
      <c r="A50" s="2" t="s">
        <v>46</v>
      </c>
      <c r="B50" s="23" t="s">
        <v>20</v>
      </c>
      <c r="C50" s="39" t="s">
        <v>38</v>
      </c>
      <c r="D50" s="226" t="s">
        <v>86</v>
      </c>
      <c r="E50" s="50">
        <v>52.499000000000002</v>
      </c>
      <c r="F50" s="6">
        <v>0.34599999999999997</v>
      </c>
      <c r="G50" s="6">
        <v>1.8839999999999999</v>
      </c>
      <c r="H50" s="6">
        <v>8.1890000000000001</v>
      </c>
      <c r="I50" s="6">
        <v>2.1999999999999999E-2</v>
      </c>
      <c r="J50" s="6">
        <v>0.27300000000000002</v>
      </c>
      <c r="K50" s="6">
        <v>15.237</v>
      </c>
      <c r="L50" s="6">
        <v>21.667999999999999</v>
      </c>
      <c r="M50" s="6">
        <v>0.32</v>
      </c>
      <c r="N50" s="6">
        <v>0</v>
      </c>
      <c r="O50" s="6">
        <v>1.9E-2</v>
      </c>
      <c r="P50" s="6">
        <v>3.0000000000000001E-3</v>
      </c>
      <c r="Q50" s="6">
        <v>100.459</v>
      </c>
      <c r="R50" s="6">
        <v>77.08268527199202</v>
      </c>
    </row>
    <row r="51" spans="1:18" ht="15.6" x14ac:dyDescent="0.3">
      <c r="A51" s="2" t="s">
        <v>46</v>
      </c>
      <c r="B51" s="23" t="s">
        <v>20</v>
      </c>
      <c r="C51" s="39" t="s">
        <v>38</v>
      </c>
      <c r="D51" s="227"/>
      <c r="E51" s="50">
        <v>53.314</v>
      </c>
      <c r="F51" s="6">
        <v>0.2</v>
      </c>
      <c r="G51" s="6">
        <v>1.486</v>
      </c>
      <c r="H51" s="6">
        <v>7.8579999999999997</v>
      </c>
      <c r="I51" s="6">
        <v>0</v>
      </c>
      <c r="J51" s="6">
        <v>0.309</v>
      </c>
      <c r="K51" s="6">
        <v>15.448</v>
      </c>
      <c r="L51" s="6">
        <v>21.76</v>
      </c>
      <c r="M51" s="6">
        <v>0.33500000000000002</v>
      </c>
      <c r="N51" s="6">
        <v>0</v>
      </c>
      <c r="O51" s="6">
        <v>1.7000000000000001E-2</v>
      </c>
      <c r="P51" s="6">
        <v>0</v>
      </c>
      <c r="Q51" s="6">
        <v>100.727</v>
      </c>
      <c r="R51" s="6">
        <v>78.0399929489963</v>
      </c>
    </row>
    <row r="52" spans="1:18" ht="15.6" x14ac:dyDescent="0.3">
      <c r="A52" s="2" t="s">
        <v>46</v>
      </c>
      <c r="B52" s="23" t="s">
        <v>20</v>
      </c>
      <c r="C52" s="39" t="s">
        <v>38</v>
      </c>
      <c r="D52" s="227"/>
      <c r="E52" s="50">
        <v>53.832999999999998</v>
      </c>
      <c r="F52" s="6">
        <v>5.8999999999999997E-2</v>
      </c>
      <c r="G52" s="6">
        <v>0.749</v>
      </c>
      <c r="H52" s="6">
        <v>7.4729999999999999</v>
      </c>
      <c r="I52" s="6">
        <v>5.0000000000000001E-3</v>
      </c>
      <c r="J52" s="6">
        <v>0.35599999999999998</v>
      </c>
      <c r="K52" s="6">
        <v>15.404</v>
      </c>
      <c r="L52" s="6">
        <v>22.724</v>
      </c>
      <c r="M52" s="6">
        <v>0.22800000000000001</v>
      </c>
      <c r="N52" s="6">
        <v>3.0000000000000001E-3</v>
      </c>
      <c r="O52" s="6">
        <v>4.1000000000000002E-2</v>
      </c>
      <c r="P52" s="6">
        <v>0</v>
      </c>
      <c r="Q52" s="6">
        <v>100.875</v>
      </c>
      <c r="R52" s="6">
        <v>78.841232470058344</v>
      </c>
    </row>
    <row r="53" spans="1:18" ht="15.6" x14ac:dyDescent="0.3">
      <c r="A53" s="2" t="s">
        <v>46</v>
      </c>
      <c r="B53" s="23" t="s">
        <v>20</v>
      </c>
      <c r="C53" s="39" t="s">
        <v>38</v>
      </c>
      <c r="D53" s="227"/>
      <c r="E53" s="50">
        <v>53.521000000000001</v>
      </c>
      <c r="F53" s="6">
        <v>0</v>
      </c>
      <c r="G53" s="6">
        <v>0.53700000000000003</v>
      </c>
      <c r="H53" s="6">
        <v>8.5060000000000002</v>
      </c>
      <c r="I53" s="6">
        <v>0</v>
      </c>
      <c r="J53" s="6">
        <v>0.41699999999999998</v>
      </c>
      <c r="K53" s="6">
        <v>14.228999999999999</v>
      </c>
      <c r="L53" s="6">
        <v>23.106999999999999</v>
      </c>
      <c r="M53" s="6">
        <v>0.27300000000000002</v>
      </c>
      <c r="N53" s="6">
        <v>1E-3</v>
      </c>
      <c r="O53" s="6">
        <v>2.5999999999999999E-2</v>
      </c>
      <c r="P53" s="6">
        <v>2.7E-2</v>
      </c>
      <c r="Q53" s="6">
        <v>100.63800000000001</v>
      </c>
      <c r="R53" s="6">
        <v>75.148749492931373</v>
      </c>
    </row>
    <row r="54" spans="1:18" ht="15.6" x14ac:dyDescent="0.3">
      <c r="A54" s="2" t="s">
        <v>46</v>
      </c>
      <c r="B54" s="23" t="s">
        <v>20</v>
      </c>
      <c r="C54" s="39" t="s">
        <v>38</v>
      </c>
      <c r="D54" s="227"/>
      <c r="E54" s="50">
        <v>54.012</v>
      </c>
      <c r="F54" s="6">
        <v>4.4999999999999998E-2</v>
      </c>
      <c r="G54" s="6">
        <v>0.54700000000000004</v>
      </c>
      <c r="H54" s="6">
        <v>8.0370000000000008</v>
      </c>
      <c r="I54" s="6">
        <v>2.5999999999999999E-2</v>
      </c>
      <c r="J54" s="6">
        <v>0.4</v>
      </c>
      <c r="K54" s="6">
        <v>14.388999999999999</v>
      </c>
      <c r="L54" s="6">
        <v>23.634</v>
      </c>
      <c r="M54" s="6">
        <v>0.25900000000000001</v>
      </c>
      <c r="N54" s="6">
        <v>1.0999999999999999E-2</v>
      </c>
      <c r="O54" s="6">
        <v>4.4999999999999998E-2</v>
      </c>
      <c r="P54" s="6">
        <v>0</v>
      </c>
      <c r="Q54" s="6">
        <v>101.405</v>
      </c>
      <c r="R54" s="6">
        <v>76.395009291213171</v>
      </c>
    </row>
    <row r="55" spans="1:18" ht="15.6" x14ac:dyDescent="0.3">
      <c r="A55" s="213" t="s">
        <v>46</v>
      </c>
      <c r="B55" s="24" t="s">
        <v>20</v>
      </c>
      <c r="C55" s="40" t="s">
        <v>38</v>
      </c>
      <c r="D55" s="228"/>
      <c r="E55" s="45">
        <v>53.564999999999998</v>
      </c>
      <c r="F55" s="14">
        <v>6.8000000000000005E-2</v>
      </c>
      <c r="G55" s="14">
        <v>0.71499999999999997</v>
      </c>
      <c r="H55" s="14">
        <v>8.6110000000000007</v>
      </c>
      <c r="I55" s="14">
        <v>1.7000000000000001E-2</v>
      </c>
      <c r="J55" s="14">
        <v>0.46500000000000002</v>
      </c>
      <c r="K55" s="14">
        <v>14.75</v>
      </c>
      <c r="L55" s="14">
        <v>22.117999999999999</v>
      </c>
      <c r="M55" s="14">
        <v>0.223</v>
      </c>
      <c r="N55" s="14">
        <v>0</v>
      </c>
      <c r="O55" s="14">
        <v>2.1000000000000001E-2</v>
      </c>
      <c r="P55" s="14">
        <v>0</v>
      </c>
      <c r="Q55" s="14">
        <v>100.553</v>
      </c>
      <c r="R55" s="14">
        <v>75.588571378726812</v>
      </c>
    </row>
    <row r="56" spans="1:18" ht="15.6" x14ac:dyDescent="0.3">
      <c r="A56" s="2" t="s">
        <v>1270</v>
      </c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R56" s="58"/>
    </row>
  </sheetData>
  <mergeCells count="13">
    <mergeCell ref="D50:D55"/>
    <mergeCell ref="D22:D23"/>
    <mergeCell ref="D6:D7"/>
    <mergeCell ref="D8:D9"/>
    <mergeCell ref="D17:D18"/>
    <mergeCell ref="D19:D21"/>
    <mergeCell ref="D10:D13"/>
    <mergeCell ref="D14:D16"/>
    <mergeCell ref="D24:D25"/>
    <mergeCell ref="D26:D30"/>
    <mergeCell ref="D31:D39"/>
    <mergeCell ref="D40:D41"/>
    <mergeCell ref="D42:D45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1A060-A824-4140-87AB-E89A2FD46489}">
  <dimension ref="A1:R28"/>
  <sheetViews>
    <sheetView zoomScaleNormal="100" workbookViewId="0">
      <pane ySplit="4" topLeftCell="A5" activePane="bottomLeft" state="frozen"/>
      <selection pane="bottomLeft" activeCell="D5" sqref="D5"/>
    </sheetView>
  </sheetViews>
  <sheetFormatPr defaultRowHeight="14.4" x14ac:dyDescent="0.3"/>
  <cols>
    <col min="2" max="2" width="28.109375" customWidth="1"/>
    <col min="3" max="3" width="19" customWidth="1"/>
    <col min="4" max="4" width="42" customWidth="1"/>
    <col min="5" max="17" width="9.88671875" customWidth="1"/>
  </cols>
  <sheetData>
    <row r="1" spans="1:18" ht="15.6" x14ac:dyDescent="0.3">
      <c r="A1" s="1" t="s">
        <v>364</v>
      </c>
      <c r="B1" s="1"/>
    </row>
    <row r="2" spans="1:18" ht="15.6" x14ac:dyDescent="0.3">
      <c r="A2" s="2" t="s">
        <v>98</v>
      </c>
      <c r="B2" s="2"/>
    </row>
    <row r="4" spans="1:18" ht="18" x14ac:dyDescent="0.4">
      <c r="A4" s="10" t="s">
        <v>1</v>
      </c>
      <c r="B4" s="27" t="s">
        <v>61</v>
      </c>
      <c r="C4" s="22" t="s">
        <v>35</v>
      </c>
      <c r="D4" s="22" t="s">
        <v>64</v>
      </c>
      <c r="E4" s="5" t="s">
        <v>30</v>
      </c>
      <c r="F4" s="5" t="s">
        <v>29</v>
      </c>
      <c r="G4" s="5" t="s">
        <v>28</v>
      </c>
      <c r="H4" s="5" t="s">
        <v>2</v>
      </c>
      <c r="I4" s="5" t="s">
        <v>3</v>
      </c>
      <c r="J4" s="5" t="s">
        <v>4</v>
      </c>
      <c r="K4" s="5" t="s">
        <v>5</v>
      </c>
      <c r="L4" s="5" t="s">
        <v>6</v>
      </c>
      <c r="M4" s="5" t="s">
        <v>32</v>
      </c>
      <c r="N4" s="5" t="s">
        <v>33</v>
      </c>
      <c r="O4" s="5" t="s">
        <v>31</v>
      </c>
      <c r="P4" s="10" t="s">
        <v>7</v>
      </c>
      <c r="Q4" s="10" t="s">
        <v>8</v>
      </c>
      <c r="R4" s="10" t="s">
        <v>15</v>
      </c>
    </row>
    <row r="5" spans="1:18" ht="15.6" x14ac:dyDescent="0.3">
      <c r="A5" s="4" t="s">
        <v>12</v>
      </c>
    </row>
    <row r="6" spans="1:18" ht="15.6" x14ac:dyDescent="0.3">
      <c r="A6" s="34" t="s">
        <v>41</v>
      </c>
      <c r="B6" s="38" t="s">
        <v>56</v>
      </c>
      <c r="C6" s="38" t="s">
        <v>37</v>
      </c>
      <c r="D6" s="226" t="s">
        <v>1271</v>
      </c>
      <c r="E6" s="31">
        <v>57.234999999999999</v>
      </c>
      <c r="F6" s="31">
        <v>4.0000000000000001E-3</v>
      </c>
      <c r="G6" s="31">
        <v>0.622</v>
      </c>
      <c r="H6" s="31">
        <v>10.86</v>
      </c>
      <c r="I6" s="31">
        <v>0.02</v>
      </c>
      <c r="J6" s="31">
        <v>0.22800000000000001</v>
      </c>
      <c r="K6" s="31">
        <v>32.527000000000001</v>
      </c>
      <c r="L6" s="31">
        <v>0.17599999999999999</v>
      </c>
      <c r="M6" s="31">
        <v>8.0000000000000002E-3</v>
      </c>
      <c r="N6" s="31">
        <v>1E-3</v>
      </c>
      <c r="O6" s="31">
        <v>4.3999999999999997E-2</v>
      </c>
      <c r="P6" s="31">
        <v>0</v>
      </c>
      <c r="Q6" s="31">
        <v>101.72499999999999</v>
      </c>
      <c r="R6" s="31">
        <v>84.409724541984588</v>
      </c>
    </row>
    <row r="7" spans="1:18" ht="15.6" x14ac:dyDescent="0.3">
      <c r="A7" s="2" t="s">
        <v>41</v>
      </c>
      <c r="B7" s="39" t="s">
        <v>56</v>
      </c>
      <c r="C7" s="39" t="s">
        <v>37</v>
      </c>
      <c r="D7" s="227"/>
      <c r="E7" s="6">
        <v>56.832000000000001</v>
      </c>
      <c r="F7" s="6">
        <v>4.2000000000000003E-2</v>
      </c>
      <c r="G7" s="6">
        <v>0.628</v>
      </c>
      <c r="H7" s="6">
        <v>11.238</v>
      </c>
      <c r="I7" s="6">
        <v>2.5999999999999999E-2</v>
      </c>
      <c r="J7" s="6">
        <v>0.158</v>
      </c>
      <c r="K7" s="6">
        <v>32.088999999999999</v>
      </c>
      <c r="L7" s="6">
        <v>0.186</v>
      </c>
      <c r="M7" s="6">
        <v>1.2E-2</v>
      </c>
      <c r="N7" s="6">
        <v>5.0000000000000001E-3</v>
      </c>
      <c r="O7" s="6">
        <v>0</v>
      </c>
      <c r="P7" s="6">
        <v>3.0000000000000001E-3</v>
      </c>
      <c r="Q7" s="6">
        <v>101.218</v>
      </c>
      <c r="R7" s="6">
        <v>83.770678376845652</v>
      </c>
    </row>
    <row r="8" spans="1:18" ht="15.6" x14ac:dyDescent="0.3">
      <c r="A8" s="2" t="s">
        <v>41</v>
      </c>
      <c r="B8" s="39" t="s">
        <v>56</v>
      </c>
      <c r="C8" s="39" t="s">
        <v>37</v>
      </c>
      <c r="D8" s="227"/>
      <c r="E8" s="6">
        <v>56.356999999999999</v>
      </c>
      <c r="F8" s="6">
        <v>5.7000000000000002E-2</v>
      </c>
      <c r="G8" s="6">
        <v>0.86699999999999999</v>
      </c>
      <c r="H8" s="6">
        <v>12.621</v>
      </c>
      <c r="I8" s="6">
        <v>0</v>
      </c>
      <c r="J8" s="6">
        <v>0.38300000000000001</v>
      </c>
      <c r="K8" s="6">
        <v>31.15</v>
      </c>
      <c r="L8" s="6">
        <v>0.17299999999999999</v>
      </c>
      <c r="M8" s="6">
        <v>2.3E-2</v>
      </c>
      <c r="N8" s="6">
        <v>0</v>
      </c>
      <c r="O8" s="6">
        <v>0</v>
      </c>
      <c r="P8" s="6">
        <v>3.0000000000000001E-3</v>
      </c>
      <c r="Q8" s="6">
        <v>101.633</v>
      </c>
      <c r="R8" s="6">
        <v>81.690283875201146</v>
      </c>
    </row>
    <row r="9" spans="1:18" ht="15.6" x14ac:dyDescent="0.3">
      <c r="A9" s="2" t="s">
        <v>41</v>
      </c>
      <c r="B9" s="39" t="s">
        <v>56</v>
      </c>
      <c r="C9" s="39" t="s">
        <v>37</v>
      </c>
      <c r="D9" s="227"/>
      <c r="E9" s="6">
        <v>54.999000000000002</v>
      </c>
      <c r="F9" s="6">
        <v>0.2</v>
      </c>
      <c r="G9" s="6">
        <v>1.278</v>
      </c>
      <c r="H9" s="6">
        <v>13.308999999999999</v>
      </c>
      <c r="I9" s="6">
        <v>1.2E-2</v>
      </c>
      <c r="J9" s="6">
        <v>0.34599999999999997</v>
      </c>
      <c r="K9" s="6">
        <v>28.861999999999998</v>
      </c>
      <c r="L9" s="6">
        <v>1.397</v>
      </c>
      <c r="M9" s="6">
        <v>4.0000000000000001E-3</v>
      </c>
      <c r="N9" s="6">
        <v>0</v>
      </c>
      <c r="O9" s="6">
        <v>0</v>
      </c>
      <c r="P9" s="6">
        <v>4.0000000000000001E-3</v>
      </c>
      <c r="Q9" s="6">
        <v>100.41</v>
      </c>
      <c r="R9" s="6">
        <v>79.675521629933485</v>
      </c>
    </row>
    <row r="10" spans="1:18" ht="15.6" x14ac:dyDescent="0.3">
      <c r="A10" s="2" t="s">
        <v>41</v>
      </c>
      <c r="B10" s="39" t="s">
        <v>56</v>
      </c>
      <c r="C10" s="39" t="s">
        <v>37</v>
      </c>
      <c r="D10" s="227"/>
      <c r="E10" s="6">
        <v>55.104999999999997</v>
      </c>
      <c r="F10" s="6">
        <v>0.11799999999999999</v>
      </c>
      <c r="G10" s="6">
        <v>0.77800000000000002</v>
      </c>
      <c r="H10" s="6">
        <v>15.058999999999999</v>
      </c>
      <c r="I10" s="6">
        <v>2.3E-2</v>
      </c>
      <c r="J10" s="6">
        <v>0.378</v>
      </c>
      <c r="K10" s="6">
        <v>28.614000000000001</v>
      </c>
      <c r="L10" s="6">
        <v>0.86299999999999999</v>
      </c>
      <c r="M10" s="6">
        <v>6.0000000000000001E-3</v>
      </c>
      <c r="N10" s="6">
        <v>0.01</v>
      </c>
      <c r="O10" s="6">
        <v>4.0000000000000001E-3</v>
      </c>
      <c r="P10" s="6">
        <v>0</v>
      </c>
      <c r="Q10" s="6">
        <v>100.958</v>
      </c>
      <c r="R10" s="6">
        <v>77.451289800920534</v>
      </c>
    </row>
    <row r="11" spans="1:18" ht="15.6" x14ac:dyDescent="0.3">
      <c r="A11" s="13" t="s">
        <v>41</v>
      </c>
      <c r="B11" s="40" t="s">
        <v>56</v>
      </c>
      <c r="C11" s="40" t="s">
        <v>37</v>
      </c>
      <c r="D11" s="228"/>
      <c r="E11" s="14">
        <v>54.723999999999997</v>
      </c>
      <c r="F11" s="14">
        <v>0.20899999999999999</v>
      </c>
      <c r="G11" s="14">
        <v>1.123</v>
      </c>
      <c r="H11" s="14">
        <v>15.542999999999999</v>
      </c>
      <c r="I11" s="14">
        <v>0</v>
      </c>
      <c r="J11" s="14">
        <v>0.41399999999999998</v>
      </c>
      <c r="K11" s="14">
        <v>27.968</v>
      </c>
      <c r="L11" s="14">
        <v>1.3420000000000001</v>
      </c>
      <c r="M11" s="14">
        <v>2.1000000000000001E-2</v>
      </c>
      <c r="N11" s="14">
        <v>6.0000000000000001E-3</v>
      </c>
      <c r="O11" s="14">
        <v>5.8000000000000003E-2</v>
      </c>
      <c r="P11" s="14">
        <v>6.0000000000000001E-3</v>
      </c>
      <c r="Q11" s="14">
        <v>101.413</v>
      </c>
      <c r="R11" s="14">
        <v>76.485819387017685</v>
      </c>
    </row>
    <row r="12" spans="1:18" ht="15.6" x14ac:dyDescent="0.3">
      <c r="A12" s="2" t="s">
        <v>66</v>
      </c>
      <c r="B12" s="39" t="s">
        <v>21</v>
      </c>
      <c r="C12" s="39" t="s">
        <v>17</v>
      </c>
      <c r="D12" s="226" t="s">
        <v>85</v>
      </c>
      <c r="E12" s="6">
        <v>53.01</v>
      </c>
      <c r="F12" s="6">
        <v>0.26800000000000002</v>
      </c>
      <c r="G12" s="6">
        <v>2.0710000000000002</v>
      </c>
      <c r="H12" s="6">
        <v>20.167000000000002</v>
      </c>
      <c r="I12" s="6">
        <v>1.2E-2</v>
      </c>
      <c r="J12" s="6">
        <v>0.50700000000000001</v>
      </c>
      <c r="K12" s="6">
        <v>23.315999999999999</v>
      </c>
      <c r="L12" s="6">
        <v>1.883</v>
      </c>
      <c r="M12" s="6">
        <v>4.2999999999999997E-2</v>
      </c>
      <c r="N12" s="6">
        <v>8.0000000000000002E-3</v>
      </c>
      <c r="O12" s="6">
        <v>8.9999999999999993E-3</v>
      </c>
      <c r="P12" s="6">
        <v>0</v>
      </c>
      <c r="Q12" s="6">
        <v>101.294</v>
      </c>
      <c r="R12" s="6">
        <v>67.637085435447844</v>
      </c>
    </row>
    <row r="13" spans="1:18" ht="15.6" x14ac:dyDescent="0.3">
      <c r="A13" s="2" t="s">
        <v>66</v>
      </c>
      <c r="B13" s="39" t="s">
        <v>21</v>
      </c>
      <c r="C13" s="39" t="s">
        <v>16</v>
      </c>
      <c r="D13" s="227"/>
      <c r="E13" s="6">
        <v>52.756999999999998</v>
      </c>
      <c r="F13" s="6">
        <v>0.28399999999999997</v>
      </c>
      <c r="G13" s="6">
        <v>1.7490000000000001</v>
      </c>
      <c r="H13" s="6">
        <v>19.585999999999999</v>
      </c>
      <c r="I13" s="6">
        <v>0</v>
      </c>
      <c r="J13" s="6">
        <v>0.69399999999999995</v>
      </c>
      <c r="K13" s="6">
        <v>23.605</v>
      </c>
      <c r="L13" s="6">
        <v>1.355</v>
      </c>
      <c r="M13" s="6">
        <v>0.05</v>
      </c>
      <c r="N13" s="6">
        <v>7.0000000000000001E-3</v>
      </c>
      <c r="O13" s="6">
        <v>0</v>
      </c>
      <c r="P13" s="6">
        <v>4.0000000000000001E-3</v>
      </c>
      <c r="Q13" s="6">
        <v>100.09</v>
      </c>
      <c r="R13" s="6">
        <v>68.539870053889899</v>
      </c>
    </row>
    <row r="14" spans="1:18" ht="15.6" x14ac:dyDescent="0.3">
      <c r="A14" s="2" t="s">
        <v>66</v>
      </c>
      <c r="B14" s="39" t="s">
        <v>21</v>
      </c>
      <c r="C14" s="39" t="s">
        <v>17</v>
      </c>
      <c r="D14" s="227"/>
      <c r="E14" s="6">
        <v>52.914999999999999</v>
      </c>
      <c r="F14" s="6">
        <v>0.217</v>
      </c>
      <c r="G14" s="6">
        <v>1.8080000000000001</v>
      </c>
      <c r="H14" s="6">
        <v>19.875</v>
      </c>
      <c r="I14" s="6">
        <v>0</v>
      </c>
      <c r="J14" s="6">
        <v>0.51300000000000001</v>
      </c>
      <c r="K14" s="6">
        <v>23.341000000000001</v>
      </c>
      <c r="L14" s="6">
        <v>2.11</v>
      </c>
      <c r="M14" s="6">
        <v>4.2000000000000003E-2</v>
      </c>
      <c r="N14" s="6">
        <v>1E-3</v>
      </c>
      <c r="O14" s="6">
        <v>0</v>
      </c>
      <c r="P14" s="6">
        <v>7.0000000000000001E-3</v>
      </c>
      <c r="Q14" s="6">
        <v>100.827</v>
      </c>
      <c r="R14" s="6">
        <v>67.978847139350734</v>
      </c>
    </row>
    <row r="15" spans="1:18" ht="15.6" x14ac:dyDescent="0.3">
      <c r="A15" s="2" t="s">
        <v>66</v>
      </c>
      <c r="B15" s="39" t="s">
        <v>21</v>
      </c>
      <c r="C15" s="39" t="s">
        <v>16</v>
      </c>
      <c r="D15" s="228"/>
      <c r="E15" s="6">
        <v>52.932000000000002</v>
      </c>
      <c r="F15" s="6">
        <v>0.28899999999999998</v>
      </c>
      <c r="G15" s="6">
        <v>1.984</v>
      </c>
      <c r="H15" s="6">
        <v>19.826000000000001</v>
      </c>
      <c r="I15" s="6">
        <v>2.3E-2</v>
      </c>
      <c r="J15" s="6">
        <v>0.63300000000000001</v>
      </c>
      <c r="K15" s="6">
        <v>23.244</v>
      </c>
      <c r="L15" s="6">
        <v>1.9419999999999999</v>
      </c>
      <c r="M15" s="6">
        <v>4.3999999999999997E-2</v>
      </c>
      <c r="N15" s="6">
        <v>2.1000000000000001E-2</v>
      </c>
      <c r="O15" s="6">
        <v>0</v>
      </c>
      <c r="P15" s="6">
        <v>0</v>
      </c>
      <c r="Q15" s="6">
        <v>100.938</v>
      </c>
      <c r="R15" s="6">
        <v>67.941918375266795</v>
      </c>
    </row>
    <row r="16" spans="1:18" ht="15.6" x14ac:dyDescent="0.3">
      <c r="A16" s="2" t="s">
        <v>66</v>
      </c>
      <c r="B16" s="39" t="s">
        <v>21</v>
      </c>
      <c r="C16" s="39" t="s">
        <v>37</v>
      </c>
      <c r="D16" s="29" t="s">
        <v>70</v>
      </c>
      <c r="E16" s="6">
        <v>53.863999999999997</v>
      </c>
      <c r="F16" s="6">
        <v>0.20799999999999999</v>
      </c>
      <c r="G16" s="6">
        <v>0.84</v>
      </c>
      <c r="H16" s="6">
        <v>20.382999999999999</v>
      </c>
      <c r="I16" s="6">
        <v>2.3E-2</v>
      </c>
      <c r="J16" s="6">
        <v>0.86199999999999999</v>
      </c>
      <c r="K16" s="6">
        <v>24.300999999999998</v>
      </c>
      <c r="L16" s="6">
        <v>0.83299999999999996</v>
      </c>
      <c r="M16" s="6">
        <v>1.9E-2</v>
      </c>
      <c r="N16" s="6">
        <v>1.0999999999999999E-2</v>
      </c>
      <c r="O16" s="6">
        <v>1.2999999999999999E-2</v>
      </c>
      <c r="P16" s="6">
        <v>1.2E-2</v>
      </c>
      <c r="Q16" s="6">
        <v>101.366</v>
      </c>
      <c r="R16" s="6">
        <v>68.305937725202654</v>
      </c>
    </row>
    <row r="17" spans="1:18" ht="15.6" x14ac:dyDescent="0.3">
      <c r="A17" s="2" t="s">
        <v>66</v>
      </c>
      <c r="B17" s="39" t="s">
        <v>21</v>
      </c>
      <c r="C17" s="39" t="s">
        <v>17</v>
      </c>
      <c r="D17" s="226" t="s">
        <v>75</v>
      </c>
      <c r="E17" s="6">
        <v>53.99</v>
      </c>
      <c r="F17" s="6">
        <v>0.223</v>
      </c>
      <c r="G17" s="6">
        <v>0.89</v>
      </c>
      <c r="H17" s="6">
        <v>20.376999999999999</v>
      </c>
      <c r="I17" s="6">
        <v>2.1999999999999999E-2</v>
      </c>
      <c r="J17" s="6">
        <v>0.69899999999999995</v>
      </c>
      <c r="K17" s="6">
        <v>24.11</v>
      </c>
      <c r="L17" s="6">
        <v>0.96599999999999997</v>
      </c>
      <c r="M17" s="6">
        <v>0</v>
      </c>
      <c r="N17" s="6">
        <v>1.0999999999999999E-2</v>
      </c>
      <c r="O17" s="6">
        <v>1E-3</v>
      </c>
      <c r="P17" s="6">
        <v>0</v>
      </c>
      <c r="Q17" s="6">
        <v>101.289</v>
      </c>
      <c r="R17" s="6">
        <v>68.141255535270602</v>
      </c>
    </row>
    <row r="18" spans="1:18" ht="15.6" x14ac:dyDescent="0.3">
      <c r="A18" s="13" t="s">
        <v>66</v>
      </c>
      <c r="B18" s="40" t="s">
        <v>21</v>
      </c>
      <c r="C18" s="40" t="s">
        <v>16</v>
      </c>
      <c r="D18" s="228"/>
      <c r="E18" s="14">
        <v>54.414999999999999</v>
      </c>
      <c r="F18" s="14">
        <v>0.10100000000000001</v>
      </c>
      <c r="G18" s="14">
        <v>0.63700000000000001</v>
      </c>
      <c r="H18" s="14">
        <v>20.141999999999999</v>
      </c>
      <c r="I18" s="14">
        <v>0</v>
      </c>
      <c r="J18" s="14">
        <v>0.85899999999999999</v>
      </c>
      <c r="K18" s="14">
        <v>24.234000000000002</v>
      </c>
      <c r="L18" s="14">
        <v>1.0429999999999999</v>
      </c>
      <c r="M18" s="14">
        <v>0.03</v>
      </c>
      <c r="N18" s="14">
        <v>0</v>
      </c>
      <c r="O18" s="14">
        <v>1.6E-2</v>
      </c>
      <c r="P18" s="14">
        <v>0</v>
      </c>
      <c r="Q18" s="14">
        <v>101.477</v>
      </c>
      <c r="R18" s="14">
        <v>68.503328942857664</v>
      </c>
    </row>
    <row r="19" spans="1:18" ht="15.6" x14ac:dyDescent="0.3">
      <c r="A19" s="2" t="s">
        <v>42</v>
      </c>
      <c r="B19" s="39" t="s">
        <v>21</v>
      </c>
      <c r="C19" s="39" t="s">
        <v>37</v>
      </c>
      <c r="D19" s="225" t="s">
        <v>85</v>
      </c>
      <c r="E19" s="6">
        <v>52.966000000000001</v>
      </c>
      <c r="F19" s="6">
        <v>0.16900000000000001</v>
      </c>
      <c r="G19" s="6">
        <v>1.089</v>
      </c>
      <c r="H19" s="6">
        <v>20.568999999999999</v>
      </c>
      <c r="I19" s="6">
        <v>0</v>
      </c>
      <c r="J19" s="6">
        <v>0.89</v>
      </c>
      <c r="K19" s="6">
        <v>23.481000000000002</v>
      </c>
      <c r="L19" s="6">
        <v>1.4690000000000001</v>
      </c>
      <c r="M19" s="6">
        <v>2.8000000000000001E-2</v>
      </c>
      <c r="N19" s="6">
        <v>5.0000000000000001E-3</v>
      </c>
      <c r="O19" s="6">
        <v>0</v>
      </c>
      <c r="P19" s="6">
        <v>1E-3</v>
      </c>
      <c r="Q19" s="6">
        <v>100.667</v>
      </c>
      <c r="R19" s="6">
        <v>67.358784571054343</v>
      </c>
    </row>
    <row r="20" spans="1:18" ht="15.6" x14ac:dyDescent="0.3">
      <c r="A20" s="2" t="s">
        <v>42</v>
      </c>
      <c r="B20" s="39" t="s">
        <v>21</v>
      </c>
      <c r="C20" s="39" t="s">
        <v>37</v>
      </c>
      <c r="D20" s="225"/>
      <c r="E20" s="6">
        <v>52.540999999999997</v>
      </c>
      <c r="F20" s="6">
        <v>0.218</v>
      </c>
      <c r="G20" s="6">
        <v>0.91800000000000004</v>
      </c>
      <c r="H20" s="6">
        <v>20.27</v>
      </c>
      <c r="I20" s="6">
        <v>0</v>
      </c>
      <c r="J20" s="6">
        <v>0.83499999999999996</v>
      </c>
      <c r="K20" s="6">
        <v>22.713999999999999</v>
      </c>
      <c r="L20" s="6">
        <v>2.2959999999999998</v>
      </c>
      <c r="M20" s="6">
        <v>2.1999999999999999E-2</v>
      </c>
      <c r="N20" s="6">
        <v>0</v>
      </c>
      <c r="O20" s="6">
        <v>1.0999999999999999E-2</v>
      </c>
      <c r="P20" s="6">
        <v>0</v>
      </c>
      <c r="Q20" s="6">
        <v>99.825000000000003</v>
      </c>
      <c r="R20" s="6">
        <v>66.949249268458487</v>
      </c>
    </row>
    <row r="21" spans="1:18" ht="15.6" x14ac:dyDescent="0.3">
      <c r="A21" s="2" t="s">
        <v>42</v>
      </c>
      <c r="B21" s="39" t="s">
        <v>21</v>
      </c>
      <c r="C21" s="39" t="s">
        <v>37</v>
      </c>
      <c r="D21" s="225"/>
      <c r="E21" s="6">
        <v>53.158000000000001</v>
      </c>
      <c r="F21" s="6">
        <v>0.16800000000000001</v>
      </c>
      <c r="G21" s="6">
        <v>0.85499999999999998</v>
      </c>
      <c r="H21" s="6">
        <v>21.218</v>
      </c>
      <c r="I21" s="6">
        <v>0</v>
      </c>
      <c r="J21" s="6">
        <v>0.94</v>
      </c>
      <c r="K21" s="6">
        <v>23.231000000000002</v>
      </c>
      <c r="L21" s="6">
        <v>0.873</v>
      </c>
      <c r="M21" s="6">
        <v>8.9999999999999993E-3</v>
      </c>
      <c r="N21" s="6">
        <v>0</v>
      </c>
      <c r="O21" s="6">
        <v>0</v>
      </c>
      <c r="P21" s="6">
        <v>0</v>
      </c>
      <c r="Q21" s="6">
        <v>100.452</v>
      </c>
      <c r="R21" s="6">
        <v>66.433854063674119</v>
      </c>
    </row>
    <row r="22" spans="1:18" ht="15.6" x14ac:dyDescent="0.3">
      <c r="A22" s="2" t="s">
        <v>42</v>
      </c>
      <c r="B22" s="39" t="s">
        <v>21</v>
      </c>
      <c r="C22" s="39" t="s">
        <v>37</v>
      </c>
      <c r="D22" s="225"/>
      <c r="E22" s="6">
        <v>56.374000000000002</v>
      </c>
      <c r="F22" s="6">
        <v>0.107</v>
      </c>
      <c r="G22" s="6">
        <v>0.53900000000000003</v>
      </c>
      <c r="H22" s="6">
        <v>17.539000000000001</v>
      </c>
      <c r="I22" s="6">
        <v>0</v>
      </c>
      <c r="J22" s="6">
        <v>0.88200000000000001</v>
      </c>
      <c r="K22" s="6">
        <v>22.454999999999998</v>
      </c>
      <c r="L22" s="6">
        <v>1.004</v>
      </c>
      <c r="M22" s="6">
        <v>4.2999999999999997E-2</v>
      </c>
      <c r="N22" s="6">
        <v>1.2999999999999999E-2</v>
      </c>
      <c r="O22" s="6">
        <v>1.2E-2</v>
      </c>
      <c r="P22" s="6">
        <v>1.6E-2</v>
      </c>
      <c r="Q22" s="6">
        <v>98.98</v>
      </c>
      <c r="R22" s="6">
        <v>69.828351083995685</v>
      </c>
    </row>
    <row r="23" spans="1:18" ht="15.6" x14ac:dyDescent="0.3">
      <c r="A23" s="2" t="s">
        <v>42</v>
      </c>
      <c r="B23" s="39" t="s">
        <v>21</v>
      </c>
      <c r="C23" s="39" t="s">
        <v>37</v>
      </c>
      <c r="D23" s="225" t="s">
        <v>72</v>
      </c>
      <c r="E23" s="6">
        <v>54.444000000000003</v>
      </c>
      <c r="F23" s="6">
        <v>0.14299999999999999</v>
      </c>
      <c r="G23" s="6">
        <v>0.60699999999999998</v>
      </c>
      <c r="H23" s="6">
        <v>19.888000000000002</v>
      </c>
      <c r="I23" s="6">
        <v>0.02</v>
      </c>
      <c r="J23" s="6">
        <v>0.72</v>
      </c>
      <c r="K23" s="6">
        <v>24.844000000000001</v>
      </c>
      <c r="L23" s="6">
        <v>1.0209999999999999</v>
      </c>
      <c r="M23" s="6">
        <v>2.5000000000000001E-2</v>
      </c>
      <c r="N23" s="6">
        <v>0</v>
      </c>
      <c r="O23" s="6">
        <v>0</v>
      </c>
      <c r="P23" s="6">
        <v>0</v>
      </c>
      <c r="Q23" s="6">
        <v>101.712</v>
      </c>
      <c r="R23" s="6">
        <v>69.307840423182938</v>
      </c>
    </row>
    <row r="24" spans="1:18" ht="15.6" x14ac:dyDescent="0.3">
      <c r="A24" s="2" t="s">
        <v>42</v>
      </c>
      <c r="B24" s="39" t="s">
        <v>21</v>
      </c>
      <c r="C24" s="39" t="s">
        <v>37</v>
      </c>
      <c r="D24" s="225"/>
      <c r="E24" s="6">
        <v>54.198999999999998</v>
      </c>
      <c r="F24" s="6">
        <v>9.7000000000000003E-2</v>
      </c>
      <c r="G24" s="6">
        <v>0.56599999999999995</v>
      </c>
      <c r="H24" s="6">
        <v>20.382000000000001</v>
      </c>
      <c r="I24" s="6">
        <v>1.2E-2</v>
      </c>
      <c r="J24" s="6">
        <v>0.77400000000000002</v>
      </c>
      <c r="K24" s="6">
        <v>24.619</v>
      </c>
      <c r="L24" s="6">
        <v>0.82899999999999996</v>
      </c>
      <c r="M24" s="6">
        <v>8.9999999999999993E-3</v>
      </c>
      <c r="N24" s="6">
        <v>8.9999999999999993E-3</v>
      </c>
      <c r="O24" s="6">
        <v>4.1000000000000002E-2</v>
      </c>
      <c r="P24" s="6">
        <v>7.0000000000000001E-3</v>
      </c>
      <c r="Q24" s="6">
        <v>101.542</v>
      </c>
      <c r="R24" s="6">
        <v>68.58778026407434</v>
      </c>
    </row>
    <row r="25" spans="1:18" ht="15.6" x14ac:dyDescent="0.3">
      <c r="A25" s="2" t="s">
        <v>42</v>
      </c>
      <c r="B25" s="39" t="s">
        <v>21</v>
      </c>
      <c r="C25" s="39" t="s">
        <v>37</v>
      </c>
      <c r="D25" s="225"/>
      <c r="E25" s="6">
        <v>54.57</v>
      </c>
      <c r="F25" s="6">
        <v>0.183</v>
      </c>
      <c r="G25" s="6">
        <v>0.68</v>
      </c>
      <c r="H25" s="6">
        <v>19.902999999999999</v>
      </c>
      <c r="I25" s="6">
        <v>0.01</v>
      </c>
      <c r="J25" s="6">
        <v>0.73199999999999998</v>
      </c>
      <c r="K25" s="6">
        <v>24.545999999999999</v>
      </c>
      <c r="L25" s="6">
        <v>1.022</v>
      </c>
      <c r="M25" s="6">
        <v>8.0000000000000002E-3</v>
      </c>
      <c r="N25" s="6">
        <v>1E-3</v>
      </c>
      <c r="O25" s="6">
        <v>4.9000000000000002E-2</v>
      </c>
      <c r="P25" s="6">
        <v>5.0000000000000001E-3</v>
      </c>
      <c r="Q25" s="6">
        <v>101.708</v>
      </c>
      <c r="R25" s="6">
        <v>69.034431585624191</v>
      </c>
    </row>
    <row r="26" spans="1:18" ht="15.6" x14ac:dyDescent="0.3">
      <c r="A26" s="2" t="s">
        <v>42</v>
      </c>
      <c r="B26" s="39" t="s">
        <v>21</v>
      </c>
      <c r="C26" s="39" t="s">
        <v>37</v>
      </c>
      <c r="D26" s="225"/>
      <c r="E26" s="6">
        <v>54.186</v>
      </c>
      <c r="F26" s="6">
        <v>0.121</v>
      </c>
      <c r="G26" s="6">
        <v>0.68899999999999995</v>
      </c>
      <c r="H26" s="6">
        <v>20.059999999999999</v>
      </c>
      <c r="I26" s="6">
        <v>0</v>
      </c>
      <c r="J26" s="6">
        <v>0.61</v>
      </c>
      <c r="K26" s="6">
        <v>24.57</v>
      </c>
      <c r="L26" s="6">
        <v>1.099</v>
      </c>
      <c r="M26" s="6">
        <v>0</v>
      </c>
      <c r="N26" s="6">
        <v>1.2E-2</v>
      </c>
      <c r="O26" s="6">
        <v>4.0000000000000001E-3</v>
      </c>
      <c r="P26" s="6">
        <v>2E-3</v>
      </c>
      <c r="Q26" s="6">
        <v>101.35299999999999</v>
      </c>
      <c r="R26" s="6">
        <v>68.887165568049639</v>
      </c>
    </row>
    <row r="27" spans="1:18" ht="15.6" x14ac:dyDescent="0.3">
      <c r="A27" s="13" t="s">
        <v>42</v>
      </c>
      <c r="B27" s="40" t="s">
        <v>21</v>
      </c>
      <c r="C27" s="40" t="s">
        <v>37</v>
      </c>
      <c r="D27" s="225"/>
      <c r="E27" s="14">
        <v>54.134</v>
      </c>
      <c r="F27" s="14">
        <v>0.129</v>
      </c>
      <c r="G27" s="14">
        <v>0.66400000000000003</v>
      </c>
      <c r="H27" s="14">
        <v>20.146999999999998</v>
      </c>
      <c r="I27" s="14">
        <v>0</v>
      </c>
      <c r="J27" s="14">
        <v>0.71599999999999997</v>
      </c>
      <c r="K27" s="14">
        <v>24.372</v>
      </c>
      <c r="L27" s="14">
        <v>0.67200000000000004</v>
      </c>
      <c r="M27" s="14">
        <v>1.6E-2</v>
      </c>
      <c r="N27" s="14">
        <v>5.0000000000000001E-3</v>
      </c>
      <c r="O27" s="14">
        <v>2.3E-2</v>
      </c>
      <c r="P27" s="14">
        <v>0</v>
      </c>
      <c r="Q27" s="14">
        <v>100.878</v>
      </c>
      <c r="R27" s="14">
        <v>68.620372777669274</v>
      </c>
    </row>
    <row r="28" spans="1:18" ht="15.6" x14ac:dyDescent="0.3">
      <c r="A28" s="2" t="s">
        <v>1270</v>
      </c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R28" s="58"/>
    </row>
  </sheetData>
  <mergeCells count="5">
    <mergeCell ref="D19:D22"/>
    <mergeCell ref="D23:D27"/>
    <mergeCell ref="D6:D11"/>
    <mergeCell ref="D12:D15"/>
    <mergeCell ref="D17:D18"/>
  </mergeCells>
  <phoneticPr fontId="4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6D74-741A-49AF-B460-96C833F16AEE}">
  <dimension ref="A1:S30"/>
  <sheetViews>
    <sheetView zoomScaleNormal="100" workbookViewId="0">
      <pane ySplit="4" topLeftCell="A5" activePane="bottomLeft" state="frozen"/>
      <selection pane="bottomLeft" activeCell="D1" sqref="D1"/>
    </sheetView>
  </sheetViews>
  <sheetFormatPr defaultColWidth="9.109375" defaultRowHeight="15.6" x14ac:dyDescent="0.3"/>
  <cols>
    <col min="1" max="1" width="9.109375" style="41"/>
    <col min="2" max="2" width="24.6640625" style="41" customWidth="1"/>
    <col min="3" max="3" width="19" style="41" customWidth="1"/>
    <col min="4" max="4" width="40.33203125" style="2" customWidth="1"/>
    <col min="5" max="17" width="9.88671875" style="41" customWidth="1"/>
    <col min="18" max="16384" width="9.109375" style="41"/>
  </cols>
  <sheetData>
    <row r="1" spans="1:19" x14ac:dyDescent="0.3">
      <c r="A1" s="1" t="s">
        <v>364</v>
      </c>
      <c r="B1" s="1"/>
    </row>
    <row r="2" spans="1:19" x14ac:dyDescent="0.3">
      <c r="A2" s="2" t="s">
        <v>26</v>
      </c>
      <c r="B2" s="2"/>
    </row>
    <row r="4" spans="1:19" s="43" customFormat="1" ht="18" x14ac:dyDescent="0.4">
      <c r="A4" s="10" t="s">
        <v>1</v>
      </c>
      <c r="B4" s="27" t="s">
        <v>61</v>
      </c>
      <c r="C4" s="22" t="s">
        <v>35</v>
      </c>
      <c r="D4" s="22" t="s">
        <v>64</v>
      </c>
      <c r="E4" s="5" t="s">
        <v>30</v>
      </c>
      <c r="F4" s="5" t="s">
        <v>29</v>
      </c>
      <c r="G4" s="5" t="s">
        <v>28</v>
      </c>
      <c r="H4" s="5" t="s">
        <v>2</v>
      </c>
      <c r="I4" s="5" t="s">
        <v>3</v>
      </c>
      <c r="J4" s="5" t="s">
        <v>4</v>
      </c>
      <c r="K4" s="5" t="s">
        <v>5</v>
      </c>
      <c r="L4" s="5" t="s">
        <v>6</v>
      </c>
      <c r="M4" s="5" t="s">
        <v>32</v>
      </c>
      <c r="N4" s="5" t="s">
        <v>33</v>
      </c>
      <c r="O4" s="5" t="s">
        <v>31</v>
      </c>
      <c r="P4" s="10" t="s">
        <v>7</v>
      </c>
      <c r="Q4" s="10" t="s">
        <v>8</v>
      </c>
      <c r="R4" s="10" t="s">
        <v>15</v>
      </c>
      <c r="S4" s="42"/>
    </row>
    <row r="5" spans="1:19" x14ac:dyDescent="0.3">
      <c r="A5" s="4" t="s">
        <v>12</v>
      </c>
      <c r="B5" s="39"/>
      <c r="C5" s="39"/>
      <c r="D5" s="3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3">
      <c r="A6" s="34" t="s">
        <v>42</v>
      </c>
      <c r="B6" s="38" t="s">
        <v>21</v>
      </c>
      <c r="C6" s="38" t="s">
        <v>17</v>
      </c>
      <c r="D6" s="225" t="s">
        <v>73</v>
      </c>
      <c r="E6" s="31">
        <v>37.936</v>
      </c>
      <c r="F6" s="31">
        <v>4.0030000000000001</v>
      </c>
      <c r="G6" s="31">
        <v>13.962</v>
      </c>
      <c r="H6" s="31">
        <v>14.962999999999999</v>
      </c>
      <c r="I6" s="31">
        <v>3.3000000000000002E-2</v>
      </c>
      <c r="J6" s="31">
        <v>0.11</v>
      </c>
      <c r="K6" s="31">
        <v>15.39</v>
      </c>
      <c r="L6" s="31">
        <v>9.1999999999999998E-2</v>
      </c>
      <c r="M6" s="31">
        <v>0.151</v>
      </c>
      <c r="N6" s="31">
        <v>8.8930000000000007</v>
      </c>
      <c r="O6" s="31">
        <v>3.2000000000000001E-2</v>
      </c>
      <c r="P6" s="31">
        <v>0.25900000000000001</v>
      </c>
      <c r="Q6" s="31">
        <v>95.766000000000005</v>
      </c>
      <c r="R6" s="31">
        <v>65.026142427685798</v>
      </c>
      <c r="S6" s="2"/>
    </row>
    <row r="7" spans="1:19" x14ac:dyDescent="0.3">
      <c r="A7" s="13" t="s">
        <v>42</v>
      </c>
      <c r="B7" s="215" t="s">
        <v>21</v>
      </c>
      <c r="C7" s="40" t="s">
        <v>16</v>
      </c>
      <c r="D7" s="229"/>
      <c r="E7" s="14">
        <v>37.429000000000002</v>
      </c>
      <c r="F7" s="14">
        <v>3.27</v>
      </c>
      <c r="G7" s="14">
        <v>14.154999999999999</v>
      </c>
      <c r="H7" s="14">
        <v>15.497999999999999</v>
      </c>
      <c r="I7" s="14">
        <v>3.3000000000000002E-2</v>
      </c>
      <c r="J7" s="14">
        <v>0.108</v>
      </c>
      <c r="K7" s="14">
        <v>15.061</v>
      </c>
      <c r="L7" s="14">
        <v>0.18</v>
      </c>
      <c r="M7" s="14">
        <v>0.27800000000000002</v>
      </c>
      <c r="N7" s="14">
        <v>8.8350000000000009</v>
      </c>
      <c r="O7" s="14">
        <v>0</v>
      </c>
      <c r="P7" s="14">
        <v>0.29499999999999998</v>
      </c>
      <c r="Q7" s="14">
        <v>95.075000000000003</v>
      </c>
      <c r="R7" s="14">
        <v>63.725012715888774</v>
      </c>
      <c r="S7" s="2"/>
    </row>
    <row r="8" spans="1:19" x14ac:dyDescent="0.3">
      <c r="A8" s="2" t="s">
        <v>43</v>
      </c>
      <c r="B8" s="44" t="s">
        <v>52</v>
      </c>
      <c r="C8" s="39" t="s">
        <v>17</v>
      </c>
      <c r="D8" s="229" t="s">
        <v>79</v>
      </c>
      <c r="E8" s="6">
        <v>37.220999999999997</v>
      </c>
      <c r="F8" s="6">
        <v>4.1900000000000004</v>
      </c>
      <c r="G8" s="6">
        <v>14.462</v>
      </c>
      <c r="H8" s="6">
        <v>16.963000000000001</v>
      </c>
      <c r="I8" s="6">
        <v>0</v>
      </c>
      <c r="J8" s="6">
        <v>0.39400000000000002</v>
      </c>
      <c r="K8" s="6">
        <v>13.361000000000001</v>
      </c>
      <c r="L8" s="6">
        <v>8.8999999999999996E-2</v>
      </c>
      <c r="M8" s="6">
        <v>0.123</v>
      </c>
      <c r="N8" s="6">
        <v>9.4410000000000007</v>
      </c>
      <c r="O8" s="6">
        <v>1.2E-2</v>
      </c>
      <c r="P8" s="6">
        <v>0.3</v>
      </c>
      <c r="Q8" s="6">
        <v>96.488</v>
      </c>
      <c r="R8" s="6">
        <v>58.743130294058489</v>
      </c>
      <c r="S8" s="2"/>
    </row>
    <row r="9" spans="1:19" x14ac:dyDescent="0.3">
      <c r="A9" s="2" t="s">
        <v>43</v>
      </c>
      <c r="B9" s="39" t="s">
        <v>52</v>
      </c>
      <c r="C9" s="39" t="s">
        <v>16</v>
      </c>
      <c r="D9" s="225"/>
      <c r="E9" s="6">
        <v>35.813000000000002</v>
      </c>
      <c r="F9" s="6">
        <v>4.0110000000000001</v>
      </c>
      <c r="G9" s="6">
        <v>14.301</v>
      </c>
      <c r="H9" s="6">
        <v>17.405999999999999</v>
      </c>
      <c r="I9" s="6">
        <v>0</v>
      </c>
      <c r="J9" s="6">
        <v>0.39100000000000001</v>
      </c>
      <c r="K9" s="6">
        <v>12.965</v>
      </c>
      <c r="L9" s="6">
        <v>0.15</v>
      </c>
      <c r="M9" s="6">
        <v>8.8999999999999996E-2</v>
      </c>
      <c r="N9" s="6">
        <v>8.7899999999999991</v>
      </c>
      <c r="O9" s="6">
        <v>2.5000000000000001E-2</v>
      </c>
      <c r="P9" s="6">
        <v>0.27400000000000002</v>
      </c>
      <c r="Q9" s="6">
        <v>94.153000000000006</v>
      </c>
      <c r="R9" s="6">
        <v>57.382869185835716</v>
      </c>
      <c r="S9" s="2"/>
    </row>
    <row r="10" spans="1:19" x14ac:dyDescent="0.3">
      <c r="A10" s="13" t="s">
        <v>43</v>
      </c>
      <c r="B10" s="40" t="s">
        <v>52</v>
      </c>
      <c r="C10" s="40" t="s">
        <v>16</v>
      </c>
      <c r="D10" s="225"/>
      <c r="E10" s="14">
        <v>35.456000000000003</v>
      </c>
      <c r="F10" s="14">
        <v>3.96</v>
      </c>
      <c r="G10" s="14">
        <v>14.11</v>
      </c>
      <c r="H10" s="14">
        <v>17.431000000000001</v>
      </c>
      <c r="I10" s="14">
        <v>0</v>
      </c>
      <c r="J10" s="14">
        <v>0.42199999999999999</v>
      </c>
      <c r="K10" s="14">
        <v>13.134</v>
      </c>
      <c r="L10" s="14">
        <v>0.17299999999999999</v>
      </c>
      <c r="M10" s="14">
        <v>0.128</v>
      </c>
      <c r="N10" s="14">
        <v>8.7840000000000007</v>
      </c>
      <c r="O10" s="14">
        <v>0</v>
      </c>
      <c r="P10" s="14">
        <v>0.27900000000000003</v>
      </c>
      <c r="Q10" s="14">
        <v>93.813999999999993</v>
      </c>
      <c r="R10" s="14">
        <v>57.664240395178346</v>
      </c>
      <c r="S10" s="2"/>
    </row>
    <row r="11" spans="1:19" x14ac:dyDescent="0.3">
      <c r="A11" s="4" t="s">
        <v>14</v>
      </c>
      <c r="B11" s="39"/>
      <c r="C11" s="39"/>
      <c r="D11" s="3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3">
      <c r="A12" s="34" t="s">
        <v>47</v>
      </c>
      <c r="B12" s="38" t="s">
        <v>19</v>
      </c>
      <c r="C12" s="38" t="s">
        <v>17</v>
      </c>
      <c r="D12" s="225" t="s">
        <v>73</v>
      </c>
      <c r="E12" s="31">
        <v>37.280999999999999</v>
      </c>
      <c r="F12" s="31">
        <v>4.0039999999999996</v>
      </c>
      <c r="G12" s="31">
        <v>14.207000000000001</v>
      </c>
      <c r="H12" s="31">
        <v>15.948</v>
      </c>
      <c r="I12" s="31">
        <v>2.5000000000000001E-2</v>
      </c>
      <c r="J12" s="31">
        <v>0.255</v>
      </c>
      <c r="K12" s="31">
        <v>14.33</v>
      </c>
      <c r="L12" s="31">
        <v>3.3000000000000002E-2</v>
      </c>
      <c r="M12" s="31">
        <v>0.10199999999999999</v>
      </c>
      <c r="N12" s="31">
        <v>9.4019999999999992</v>
      </c>
      <c r="O12" s="31">
        <v>5.0000000000000001E-3</v>
      </c>
      <c r="P12" s="31">
        <v>0.34300000000000003</v>
      </c>
      <c r="Q12" s="31">
        <v>95.858000000000004</v>
      </c>
      <c r="R12" s="31">
        <v>61.894504290737181</v>
      </c>
      <c r="S12" s="2"/>
    </row>
    <row r="13" spans="1:19" x14ac:dyDescent="0.3">
      <c r="A13" s="2" t="s">
        <v>47</v>
      </c>
      <c r="B13" s="39" t="s">
        <v>19</v>
      </c>
      <c r="C13" s="39" t="s">
        <v>16</v>
      </c>
      <c r="D13" s="225"/>
      <c r="E13" s="6">
        <v>37.436999999999998</v>
      </c>
      <c r="F13" s="6">
        <v>4.38</v>
      </c>
      <c r="G13" s="6">
        <v>14.494</v>
      </c>
      <c r="H13" s="6">
        <v>15.67</v>
      </c>
      <c r="I13" s="6">
        <v>1E-3</v>
      </c>
      <c r="J13" s="6">
        <v>0.22800000000000001</v>
      </c>
      <c r="K13" s="6">
        <v>13.914999999999999</v>
      </c>
      <c r="L13" s="6">
        <v>6.5000000000000002E-2</v>
      </c>
      <c r="M13" s="6">
        <v>5.3999999999999999E-2</v>
      </c>
      <c r="N13" s="6">
        <v>9.5150000000000006</v>
      </c>
      <c r="O13" s="6">
        <v>3.0000000000000001E-3</v>
      </c>
      <c r="P13" s="6">
        <v>0.308</v>
      </c>
      <c r="Q13" s="6">
        <v>96</v>
      </c>
      <c r="R13" s="6">
        <v>61.615752408319004</v>
      </c>
      <c r="S13" s="2"/>
    </row>
    <row r="14" spans="1:19" x14ac:dyDescent="0.3">
      <c r="A14" s="2" t="s">
        <v>47</v>
      </c>
      <c r="B14" s="39" t="s">
        <v>19</v>
      </c>
      <c r="C14" s="39" t="s">
        <v>17</v>
      </c>
      <c r="D14" s="225" t="s">
        <v>74</v>
      </c>
      <c r="E14" s="6">
        <v>37.473999999999997</v>
      </c>
      <c r="F14" s="6">
        <v>3.7210000000000001</v>
      </c>
      <c r="G14" s="6">
        <v>13.920999999999999</v>
      </c>
      <c r="H14" s="6">
        <v>15.984999999999999</v>
      </c>
      <c r="I14" s="6">
        <v>2.8000000000000001E-2</v>
      </c>
      <c r="J14" s="6">
        <v>0.16800000000000001</v>
      </c>
      <c r="K14" s="6">
        <v>14.542999999999999</v>
      </c>
      <c r="L14" s="6">
        <v>0.01</v>
      </c>
      <c r="M14" s="6">
        <v>0.13</v>
      </c>
      <c r="N14" s="6">
        <v>9.36</v>
      </c>
      <c r="O14" s="6">
        <v>0</v>
      </c>
      <c r="P14" s="6">
        <v>0.374</v>
      </c>
      <c r="Q14" s="6">
        <v>95.63</v>
      </c>
      <c r="R14" s="6">
        <v>62.187400773884107</v>
      </c>
      <c r="S14" s="2"/>
    </row>
    <row r="15" spans="1:19" x14ac:dyDescent="0.3">
      <c r="A15" s="13" t="s">
        <v>47</v>
      </c>
      <c r="B15" s="215" t="s">
        <v>19</v>
      </c>
      <c r="C15" s="40" t="s">
        <v>16</v>
      </c>
      <c r="D15" s="229"/>
      <c r="E15" s="14">
        <v>37.616</v>
      </c>
      <c r="F15" s="14">
        <v>3.39</v>
      </c>
      <c r="G15" s="14">
        <v>14.335000000000001</v>
      </c>
      <c r="H15" s="14">
        <v>16.183</v>
      </c>
      <c r="I15" s="14">
        <v>6.0000000000000001E-3</v>
      </c>
      <c r="J15" s="14">
        <v>0.222</v>
      </c>
      <c r="K15" s="14">
        <v>15.201000000000001</v>
      </c>
      <c r="L15" s="14">
        <v>3.9E-2</v>
      </c>
      <c r="M15" s="14">
        <v>0.06</v>
      </c>
      <c r="N15" s="14">
        <v>8.625</v>
      </c>
      <c r="O15" s="14">
        <v>0</v>
      </c>
      <c r="P15" s="14">
        <v>0.32200000000000001</v>
      </c>
      <c r="Q15" s="14">
        <v>95.926000000000002</v>
      </c>
      <c r="R15" s="14">
        <v>62.935505040939745</v>
      </c>
      <c r="S15" s="2"/>
    </row>
    <row r="16" spans="1:19" x14ac:dyDescent="0.3">
      <c r="A16" s="2" t="s">
        <v>48</v>
      </c>
      <c r="B16" s="44" t="s">
        <v>53</v>
      </c>
      <c r="C16" s="39" t="s">
        <v>17</v>
      </c>
      <c r="D16" s="229" t="s">
        <v>73</v>
      </c>
      <c r="E16" s="6">
        <v>38.575000000000003</v>
      </c>
      <c r="F16" s="6">
        <v>3.4049999999999998</v>
      </c>
      <c r="G16" s="6">
        <v>13.606999999999999</v>
      </c>
      <c r="H16" s="6">
        <v>14.964</v>
      </c>
      <c r="I16" s="6">
        <v>0</v>
      </c>
      <c r="J16" s="6">
        <v>0.30199999999999999</v>
      </c>
      <c r="K16" s="6">
        <v>15.519</v>
      </c>
      <c r="L16" s="6">
        <v>0.01</v>
      </c>
      <c r="M16" s="6">
        <v>0.151</v>
      </c>
      <c r="N16" s="6">
        <v>9.1690000000000005</v>
      </c>
      <c r="O16" s="6">
        <v>1.7000000000000001E-2</v>
      </c>
      <c r="P16" s="6">
        <v>0.20899999999999999</v>
      </c>
      <c r="Q16" s="6">
        <v>95.881</v>
      </c>
      <c r="R16" s="6">
        <v>65.214219232388913</v>
      </c>
      <c r="S16" s="2"/>
    </row>
    <row r="17" spans="1:19" x14ac:dyDescent="0.3">
      <c r="A17" s="2" t="s">
        <v>48</v>
      </c>
      <c r="B17" s="44" t="s">
        <v>53</v>
      </c>
      <c r="C17" s="39" t="s">
        <v>16</v>
      </c>
      <c r="D17" s="229"/>
      <c r="E17" s="6">
        <v>38.122999999999998</v>
      </c>
      <c r="F17" s="6">
        <v>4.1230000000000002</v>
      </c>
      <c r="G17" s="6">
        <v>13.827</v>
      </c>
      <c r="H17" s="6">
        <v>15.396000000000001</v>
      </c>
      <c r="I17" s="6">
        <v>0</v>
      </c>
      <c r="J17" s="6">
        <v>0.3</v>
      </c>
      <c r="K17" s="6">
        <v>14.775</v>
      </c>
      <c r="L17" s="6">
        <v>1.9E-2</v>
      </c>
      <c r="M17" s="6">
        <v>0.158</v>
      </c>
      <c r="N17" s="6">
        <v>9.16</v>
      </c>
      <c r="O17" s="6">
        <v>0</v>
      </c>
      <c r="P17" s="6">
        <v>0.219</v>
      </c>
      <c r="Q17" s="6">
        <v>96.051000000000002</v>
      </c>
      <c r="R17" s="6">
        <v>63.433970847366581</v>
      </c>
      <c r="S17" s="2"/>
    </row>
    <row r="18" spans="1:19" x14ac:dyDescent="0.3">
      <c r="A18" s="2" t="s">
        <v>48</v>
      </c>
      <c r="B18" s="44" t="s">
        <v>53</v>
      </c>
      <c r="C18" s="39" t="s">
        <v>17</v>
      </c>
      <c r="D18" s="229" t="s">
        <v>74</v>
      </c>
      <c r="E18" s="6">
        <v>38.396999999999998</v>
      </c>
      <c r="F18" s="6">
        <v>3.573</v>
      </c>
      <c r="G18" s="6">
        <v>13.851000000000001</v>
      </c>
      <c r="H18" s="6">
        <v>15.385999999999999</v>
      </c>
      <c r="I18" s="6">
        <v>0.03</v>
      </c>
      <c r="J18" s="6">
        <v>0.24399999999999999</v>
      </c>
      <c r="K18" s="6">
        <v>15.417999999999999</v>
      </c>
      <c r="L18" s="6">
        <v>1.7999999999999999E-2</v>
      </c>
      <c r="M18" s="6">
        <v>0.16300000000000001</v>
      </c>
      <c r="N18" s="6">
        <v>9.2769999999999992</v>
      </c>
      <c r="O18" s="6">
        <v>1.6E-2</v>
      </c>
      <c r="P18" s="6">
        <v>0.217</v>
      </c>
      <c r="Q18" s="6">
        <v>96.540999999999997</v>
      </c>
      <c r="R18" s="6">
        <v>64.431190327577042</v>
      </c>
      <c r="S18" s="2"/>
    </row>
    <row r="19" spans="1:19" x14ac:dyDescent="0.3">
      <c r="A19" s="13" t="s">
        <v>48</v>
      </c>
      <c r="B19" s="215" t="s">
        <v>53</v>
      </c>
      <c r="C19" s="40" t="s">
        <v>16</v>
      </c>
      <c r="D19" s="229"/>
      <c r="E19" s="14">
        <v>38.738</v>
      </c>
      <c r="F19" s="14">
        <v>3.669</v>
      </c>
      <c r="G19" s="14">
        <v>13.686999999999999</v>
      </c>
      <c r="H19" s="14">
        <v>15.339</v>
      </c>
      <c r="I19" s="14">
        <v>0</v>
      </c>
      <c r="J19" s="14">
        <v>0.31900000000000001</v>
      </c>
      <c r="K19" s="14">
        <v>15.403</v>
      </c>
      <c r="L19" s="14">
        <v>1.7999999999999999E-2</v>
      </c>
      <c r="M19" s="14">
        <v>0.15</v>
      </c>
      <c r="N19" s="14">
        <v>9.3230000000000004</v>
      </c>
      <c r="O19" s="14">
        <v>0</v>
      </c>
      <c r="P19" s="14">
        <v>0.22600000000000001</v>
      </c>
      <c r="Q19" s="14">
        <v>96.820999999999998</v>
      </c>
      <c r="R19" s="14">
        <v>64.478982502861271</v>
      </c>
      <c r="S19" s="2"/>
    </row>
    <row r="20" spans="1:19" x14ac:dyDescent="0.3">
      <c r="A20" s="2" t="s">
        <v>49</v>
      </c>
      <c r="B20" s="44" t="s">
        <v>54</v>
      </c>
      <c r="C20" s="39" t="s">
        <v>17</v>
      </c>
      <c r="D20" s="229" t="s">
        <v>73</v>
      </c>
      <c r="E20" s="6">
        <v>38.628999999999998</v>
      </c>
      <c r="F20" s="6">
        <v>3.48</v>
      </c>
      <c r="G20" s="6">
        <v>13.005000000000001</v>
      </c>
      <c r="H20" s="6">
        <v>15.500999999999999</v>
      </c>
      <c r="I20" s="6">
        <v>0</v>
      </c>
      <c r="J20" s="6">
        <v>0.45700000000000002</v>
      </c>
      <c r="K20" s="6">
        <v>15.492000000000001</v>
      </c>
      <c r="L20" s="6">
        <v>0.03</v>
      </c>
      <c r="M20" s="6">
        <v>0.17</v>
      </c>
      <c r="N20" s="6">
        <v>9.1</v>
      </c>
      <c r="O20" s="6">
        <v>0</v>
      </c>
      <c r="P20" s="6">
        <v>0.124</v>
      </c>
      <c r="Q20" s="6">
        <v>95.96</v>
      </c>
      <c r="R20" s="6">
        <v>64.370242673385491</v>
      </c>
      <c r="S20" s="2"/>
    </row>
    <row r="21" spans="1:19" x14ac:dyDescent="0.3">
      <c r="A21" s="13" t="s">
        <v>49</v>
      </c>
      <c r="B21" s="215" t="s">
        <v>54</v>
      </c>
      <c r="C21" s="40" t="s">
        <v>16</v>
      </c>
      <c r="D21" s="229"/>
      <c r="E21" s="14">
        <v>38.540999999999997</v>
      </c>
      <c r="F21" s="14">
        <v>3.4009999999999998</v>
      </c>
      <c r="G21" s="14">
        <v>13.691000000000001</v>
      </c>
      <c r="H21" s="14">
        <v>15.573</v>
      </c>
      <c r="I21" s="14">
        <v>1.0999999999999999E-2</v>
      </c>
      <c r="J21" s="14">
        <v>0.48099999999999998</v>
      </c>
      <c r="K21" s="14">
        <v>15.159000000000001</v>
      </c>
      <c r="L21" s="14">
        <v>1.6E-2</v>
      </c>
      <c r="M21" s="14">
        <v>0.14899999999999999</v>
      </c>
      <c r="N21" s="14">
        <v>9.2720000000000002</v>
      </c>
      <c r="O21" s="14">
        <v>8.9999999999999993E-3</v>
      </c>
      <c r="P21" s="14">
        <v>0.106</v>
      </c>
      <c r="Q21" s="14">
        <v>96.385000000000005</v>
      </c>
      <c r="R21" s="14">
        <v>63.763333753963536</v>
      </c>
      <c r="S21" s="2"/>
    </row>
    <row r="22" spans="1:19" x14ac:dyDescent="0.3">
      <c r="A22" s="2" t="s">
        <v>50</v>
      </c>
      <c r="B22" s="44" t="s">
        <v>55</v>
      </c>
      <c r="C22" s="39" t="s">
        <v>17</v>
      </c>
      <c r="D22" s="212" t="s">
        <v>80</v>
      </c>
      <c r="E22" s="6">
        <v>37.511000000000003</v>
      </c>
      <c r="F22" s="6">
        <v>3.5009999999999999</v>
      </c>
      <c r="G22" s="6">
        <v>14.271000000000001</v>
      </c>
      <c r="H22" s="6">
        <v>16.058</v>
      </c>
      <c r="I22" s="6">
        <v>0</v>
      </c>
      <c r="J22" s="6">
        <v>0.38300000000000001</v>
      </c>
      <c r="K22" s="6">
        <v>14.614000000000001</v>
      </c>
      <c r="L22" s="6">
        <v>0.221</v>
      </c>
      <c r="M22" s="6">
        <v>0.14099999999999999</v>
      </c>
      <c r="N22" s="6">
        <v>8.548</v>
      </c>
      <c r="O22" s="6">
        <v>0</v>
      </c>
      <c r="P22" s="6">
        <v>0.15</v>
      </c>
      <c r="Q22" s="6">
        <v>95.364000000000004</v>
      </c>
      <c r="R22" s="6">
        <v>62.194779629217123</v>
      </c>
      <c r="S22" s="2"/>
    </row>
    <row r="23" spans="1:19" x14ac:dyDescent="0.3">
      <c r="A23" s="2" t="s">
        <v>50</v>
      </c>
      <c r="B23" s="44" t="s">
        <v>55</v>
      </c>
      <c r="C23" s="39" t="s">
        <v>17</v>
      </c>
      <c r="D23" s="229" t="s">
        <v>74</v>
      </c>
      <c r="E23" s="6">
        <v>37.837000000000003</v>
      </c>
      <c r="F23" s="6">
        <v>3.5230000000000001</v>
      </c>
      <c r="G23" s="6">
        <v>13.814</v>
      </c>
      <c r="H23" s="6">
        <v>16.123999999999999</v>
      </c>
      <c r="I23" s="6">
        <v>0</v>
      </c>
      <c r="J23" s="6">
        <v>0.375</v>
      </c>
      <c r="K23" s="6">
        <v>14.506</v>
      </c>
      <c r="L23" s="6">
        <v>5.0999999999999997E-2</v>
      </c>
      <c r="M23" s="6">
        <v>0.126</v>
      </c>
      <c r="N23" s="6">
        <v>9.0410000000000004</v>
      </c>
      <c r="O23" s="6">
        <v>0</v>
      </c>
      <c r="P23" s="6">
        <v>0.15</v>
      </c>
      <c r="Q23" s="6">
        <v>95.513000000000005</v>
      </c>
      <c r="R23" s="6">
        <v>61.923549917075839</v>
      </c>
      <c r="S23" s="2"/>
    </row>
    <row r="24" spans="1:19" x14ac:dyDescent="0.3">
      <c r="A24" s="13" t="s">
        <v>50</v>
      </c>
      <c r="B24" s="215" t="s">
        <v>55</v>
      </c>
      <c r="C24" s="40" t="s">
        <v>16</v>
      </c>
      <c r="D24" s="229"/>
      <c r="E24" s="14">
        <v>38.095999999999997</v>
      </c>
      <c r="F24" s="14">
        <v>3.8969999999999998</v>
      </c>
      <c r="G24" s="14">
        <v>13.663</v>
      </c>
      <c r="H24" s="14">
        <v>16.161999999999999</v>
      </c>
      <c r="I24" s="14">
        <v>7.0000000000000001E-3</v>
      </c>
      <c r="J24" s="14">
        <v>0.376</v>
      </c>
      <c r="K24" s="14">
        <v>14.676</v>
      </c>
      <c r="L24" s="14">
        <v>3.5999999999999997E-2</v>
      </c>
      <c r="M24" s="14">
        <v>0.14099999999999999</v>
      </c>
      <c r="N24" s="14">
        <v>9.2759999999999998</v>
      </c>
      <c r="O24" s="14">
        <v>0</v>
      </c>
      <c r="P24" s="14">
        <v>0.128</v>
      </c>
      <c r="Q24" s="14">
        <v>96.429000000000002</v>
      </c>
      <c r="R24" s="14">
        <v>62.142517369619746</v>
      </c>
      <c r="S24" s="2"/>
    </row>
    <row r="25" spans="1:19" x14ac:dyDescent="0.3">
      <c r="A25" s="2" t="s">
        <v>51</v>
      </c>
      <c r="B25" s="44" t="s">
        <v>63</v>
      </c>
      <c r="C25" s="39" t="s">
        <v>17</v>
      </c>
      <c r="D25" s="229" t="s">
        <v>73</v>
      </c>
      <c r="E25" s="6">
        <v>38.064</v>
      </c>
      <c r="F25" s="6">
        <v>4.2859999999999996</v>
      </c>
      <c r="G25" s="6">
        <v>13.887</v>
      </c>
      <c r="H25" s="6">
        <v>14.003</v>
      </c>
      <c r="I25" s="6">
        <v>1.9E-2</v>
      </c>
      <c r="J25" s="6">
        <v>0.30399999999999999</v>
      </c>
      <c r="K25" s="6">
        <v>15.694000000000001</v>
      </c>
      <c r="L25" s="6">
        <v>7.5999999999999998E-2</v>
      </c>
      <c r="M25" s="6">
        <v>0.222</v>
      </c>
      <c r="N25" s="6">
        <v>8.6210000000000004</v>
      </c>
      <c r="O25" s="6">
        <v>0</v>
      </c>
      <c r="P25" s="6">
        <v>0.18</v>
      </c>
      <c r="Q25" s="6">
        <v>95.314999999999998</v>
      </c>
      <c r="R25" s="6">
        <v>66.952952538631351</v>
      </c>
      <c r="S25" s="2"/>
    </row>
    <row r="26" spans="1:19" x14ac:dyDescent="0.3">
      <c r="A26" s="2" t="s">
        <v>51</v>
      </c>
      <c r="B26" s="44" t="s">
        <v>63</v>
      </c>
      <c r="C26" s="39" t="s">
        <v>16</v>
      </c>
      <c r="D26" s="225"/>
      <c r="E26" s="6">
        <v>37.518999999999998</v>
      </c>
      <c r="F26" s="6">
        <v>4.4429999999999996</v>
      </c>
      <c r="G26" s="6">
        <v>14.108000000000001</v>
      </c>
      <c r="H26" s="6">
        <v>14.494999999999999</v>
      </c>
      <c r="I26" s="6">
        <v>0</v>
      </c>
      <c r="J26" s="6">
        <v>0.31</v>
      </c>
      <c r="K26" s="6">
        <v>15.627000000000001</v>
      </c>
      <c r="L26" s="6">
        <v>5.5E-2</v>
      </c>
      <c r="M26" s="6">
        <v>0.23899999999999999</v>
      </c>
      <c r="N26" s="6">
        <v>8.7989999999999995</v>
      </c>
      <c r="O26" s="6">
        <v>4.0000000000000001E-3</v>
      </c>
      <c r="P26" s="6">
        <v>0.184</v>
      </c>
      <c r="Q26" s="6">
        <v>95.741</v>
      </c>
      <c r="R26" s="6">
        <v>66.088655216815042</v>
      </c>
      <c r="S26" s="2"/>
    </row>
    <row r="27" spans="1:19" x14ac:dyDescent="0.3">
      <c r="A27" s="2" t="s">
        <v>51</v>
      </c>
      <c r="B27" s="44" t="s">
        <v>63</v>
      </c>
      <c r="C27" s="39" t="s">
        <v>17</v>
      </c>
      <c r="D27" s="225" t="s">
        <v>76</v>
      </c>
      <c r="E27" s="6">
        <v>37.826999999999998</v>
      </c>
      <c r="F27" s="6">
        <v>4.1790000000000003</v>
      </c>
      <c r="G27" s="6">
        <v>14.268000000000001</v>
      </c>
      <c r="H27" s="6">
        <v>14.928000000000001</v>
      </c>
      <c r="I27" s="6">
        <v>0</v>
      </c>
      <c r="J27" s="6">
        <v>0.31</v>
      </c>
      <c r="K27" s="6">
        <v>15.439</v>
      </c>
      <c r="L27" s="6">
        <v>0.02</v>
      </c>
      <c r="M27" s="6">
        <v>0.253</v>
      </c>
      <c r="N27" s="6">
        <v>8.9949999999999992</v>
      </c>
      <c r="O27" s="6">
        <v>3.7999999999999999E-2</v>
      </c>
      <c r="P27" s="6">
        <v>0.17</v>
      </c>
      <c r="Q27" s="6">
        <v>96.388999999999996</v>
      </c>
      <c r="R27" s="6">
        <v>65.151589973073214</v>
      </c>
      <c r="S27" s="2"/>
    </row>
    <row r="28" spans="1:19" x14ac:dyDescent="0.3">
      <c r="A28" s="2" t="s">
        <v>51</v>
      </c>
      <c r="B28" s="44" t="s">
        <v>63</v>
      </c>
      <c r="C28" s="39" t="s">
        <v>16</v>
      </c>
      <c r="D28" s="225"/>
      <c r="E28" s="6">
        <v>37.779000000000003</v>
      </c>
      <c r="F28" s="6">
        <v>3.7669999999999999</v>
      </c>
      <c r="G28" s="6">
        <v>14.804</v>
      </c>
      <c r="H28" s="6">
        <v>14.646000000000001</v>
      </c>
      <c r="I28" s="6">
        <v>0.01</v>
      </c>
      <c r="J28" s="6">
        <v>0.435</v>
      </c>
      <c r="K28" s="6">
        <v>16.353000000000002</v>
      </c>
      <c r="L28" s="6">
        <v>0.193</v>
      </c>
      <c r="M28" s="6">
        <v>0.20899999999999999</v>
      </c>
      <c r="N28" s="6">
        <v>8.1660000000000004</v>
      </c>
      <c r="O28" s="6">
        <v>0</v>
      </c>
      <c r="P28" s="6">
        <v>0.189</v>
      </c>
      <c r="Q28" s="6">
        <v>96.507999999999996</v>
      </c>
      <c r="R28" s="6">
        <v>66.869644427855903</v>
      </c>
      <c r="S28" s="2"/>
    </row>
    <row r="29" spans="1:19" x14ac:dyDescent="0.3">
      <c r="A29" s="13" t="s">
        <v>51</v>
      </c>
      <c r="B29" s="215" t="s">
        <v>63</v>
      </c>
      <c r="C29" s="40" t="s">
        <v>16</v>
      </c>
      <c r="D29" s="225"/>
      <c r="E29" s="14">
        <v>37.588000000000001</v>
      </c>
      <c r="F29" s="14">
        <v>3.77</v>
      </c>
      <c r="G29" s="14">
        <v>14.875999999999999</v>
      </c>
      <c r="H29" s="14">
        <v>14.657</v>
      </c>
      <c r="I29" s="14">
        <v>0</v>
      </c>
      <c r="J29" s="14">
        <v>0.372</v>
      </c>
      <c r="K29" s="14">
        <v>16.206</v>
      </c>
      <c r="L29" s="14">
        <v>0.17599999999999999</v>
      </c>
      <c r="M29" s="14">
        <v>0.28100000000000003</v>
      </c>
      <c r="N29" s="14">
        <v>8.016</v>
      </c>
      <c r="O29" s="14">
        <v>0</v>
      </c>
      <c r="P29" s="14">
        <v>0.20399999999999999</v>
      </c>
      <c r="Q29" s="14">
        <v>96.1</v>
      </c>
      <c r="R29" s="14">
        <v>66.652607187485785</v>
      </c>
      <c r="S29" s="2"/>
    </row>
    <row r="30" spans="1:19" x14ac:dyDescent="0.3">
      <c r="A30" s="2" t="s">
        <v>1270</v>
      </c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R30" s="57"/>
    </row>
  </sheetData>
  <mergeCells count="10">
    <mergeCell ref="D6:D7"/>
    <mergeCell ref="D8:D10"/>
    <mergeCell ref="D12:D13"/>
    <mergeCell ref="D14:D15"/>
    <mergeCell ref="D16:D17"/>
    <mergeCell ref="D20:D21"/>
    <mergeCell ref="D23:D24"/>
    <mergeCell ref="D25:D26"/>
    <mergeCell ref="D27:D29"/>
    <mergeCell ref="D18:D19"/>
  </mergeCells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9573-058A-4E0C-AEA6-415024D55EEF}">
  <dimension ref="A1:P31"/>
  <sheetViews>
    <sheetView zoomScaleNormal="100" workbookViewId="0">
      <pane ySplit="4" topLeftCell="A5" activePane="bottomLeft" state="frozen"/>
      <selection pane="bottomLeft" activeCell="C1" sqref="C1"/>
    </sheetView>
  </sheetViews>
  <sheetFormatPr defaultRowHeight="15.6" x14ac:dyDescent="0.3"/>
  <cols>
    <col min="1" max="1" width="8.88671875" style="2"/>
    <col min="2" max="2" width="24.6640625" style="2" customWidth="1"/>
    <col min="3" max="3" width="19" style="2" customWidth="1"/>
    <col min="4" max="4" width="40.33203125" style="2" customWidth="1"/>
    <col min="5" max="16384" width="8.88671875" style="2"/>
  </cols>
  <sheetData>
    <row r="1" spans="1:16" x14ac:dyDescent="0.3">
      <c r="A1" s="1" t="s">
        <v>364</v>
      </c>
    </row>
    <row r="2" spans="1:16" x14ac:dyDescent="0.3">
      <c r="A2" s="2" t="s">
        <v>111</v>
      </c>
    </row>
    <row r="4" spans="1:16" ht="18" x14ac:dyDescent="0.4">
      <c r="A4" s="10" t="s">
        <v>1</v>
      </c>
      <c r="B4" s="27" t="s">
        <v>61</v>
      </c>
      <c r="C4" s="22" t="s">
        <v>35</v>
      </c>
      <c r="D4" s="22" t="s">
        <v>64</v>
      </c>
      <c r="E4" s="5" t="s">
        <v>30</v>
      </c>
      <c r="F4" s="5" t="s">
        <v>29</v>
      </c>
      <c r="G4" s="5" t="s">
        <v>28</v>
      </c>
      <c r="H4" s="60" t="s">
        <v>6</v>
      </c>
      <c r="I4" s="5" t="s">
        <v>32</v>
      </c>
      <c r="J4" s="5" t="s">
        <v>33</v>
      </c>
      <c r="K4" s="5" t="s">
        <v>31</v>
      </c>
      <c r="L4" s="10" t="s">
        <v>115</v>
      </c>
      <c r="M4" s="60" t="s">
        <v>114</v>
      </c>
      <c r="N4" s="5" t="s">
        <v>112</v>
      </c>
      <c r="O4" s="60" t="s">
        <v>113</v>
      </c>
      <c r="P4" s="60" t="s">
        <v>8</v>
      </c>
    </row>
    <row r="5" spans="1:16" x14ac:dyDescent="0.3">
      <c r="A5" s="4" t="s">
        <v>12</v>
      </c>
      <c r="B5" s="39"/>
      <c r="C5" s="39"/>
      <c r="D5" s="39"/>
    </row>
    <row r="6" spans="1:16" x14ac:dyDescent="0.3">
      <c r="A6" s="34" t="s">
        <v>45</v>
      </c>
      <c r="B6" s="38" t="s">
        <v>59</v>
      </c>
      <c r="C6" s="38" t="s">
        <v>17</v>
      </c>
      <c r="D6" s="61" t="s">
        <v>80</v>
      </c>
      <c r="E6" s="67">
        <v>0</v>
      </c>
      <c r="F6" s="68">
        <v>2.5000000000000001E-2</v>
      </c>
      <c r="G6" s="68">
        <v>0</v>
      </c>
      <c r="H6" s="68">
        <v>54.457000000000001</v>
      </c>
      <c r="I6" s="68">
        <v>8.9999999999999993E-3</v>
      </c>
      <c r="J6" s="68">
        <v>8.2000000000000003E-2</v>
      </c>
      <c r="K6" s="68">
        <v>38.753</v>
      </c>
      <c r="L6" s="68">
        <v>2.5529999999999999</v>
      </c>
      <c r="M6" s="68">
        <v>1.323</v>
      </c>
      <c r="N6" s="68">
        <v>2.4E-2</v>
      </c>
      <c r="O6" s="68">
        <v>8.9999999999999993E-3</v>
      </c>
      <c r="P6" s="68">
        <v>95.861000000000004</v>
      </c>
    </row>
    <row r="7" spans="1:16" x14ac:dyDescent="0.3">
      <c r="A7" s="2" t="s">
        <v>45</v>
      </c>
      <c r="B7" s="39" t="s">
        <v>59</v>
      </c>
      <c r="C7" s="39" t="s">
        <v>17</v>
      </c>
      <c r="D7" s="234" t="s">
        <v>77</v>
      </c>
      <c r="E7" s="214">
        <v>0.14000000000000001</v>
      </c>
      <c r="F7" s="64">
        <v>0</v>
      </c>
      <c r="G7" s="64">
        <v>0</v>
      </c>
      <c r="H7" s="64">
        <v>54.404000000000003</v>
      </c>
      <c r="I7" s="64">
        <v>8.7999999999999995E-2</v>
      </c>
      <c r="J7" s="64">
        <v>3.7999999999999999E-2</v>
      </c>
      <c r="K7" s="64">
        <v>37.917000000000002</v>
      </c>
      <c r="L7" s="64">
        <v>2.496</v>
      </c>
      <c r="M7" s="64">
        <v>1.3819999999999999</v>
      </c>
      <c r="N7" s="64">
        <v>4.0000000000000001E-3</v>
      </c>
      <c r="O7" s="64">
        <v>0.129</v>
      </c>
      <c r="P7" s="64">
        <v>95.234999999999999</v>
      </c>
    </row>
    <row r="8" spans="1:16" x14ac:dyDescent="0.3">
      <c r="A8" s="2" t="s">
        <v>45</v>
      </c>
      <c r="B8" s="39" t="s">
        <v>59</v>
      </c>
      <c r="C8" s="39" t="s">
        <v>16</v>
      </c>
      <c r="D8" s="232"/>
      <c r="E8" s="214">
        <v>0.16300000000000001</v>
      </c>
      <c r="F8" s="64">
        <v>0</v>
      </c>
      <c r="G8" s="64">
        <v>8.9999999999999993E-3</v>
      </c>
      <c r="H8" s="64">
        <v>54.256999999999998</v>
      </c>
      <c r="I8" s="64">
        <v>9.1999999999999998E-2</v>
      </c>
      <c r="J8" s="64">
        <v>6.6000000000000003E-2</v>
      </c>
      <c r="K8" s="64">
        <v>38.219000000000001</v>
      </c>
      <c r="L8" s="64">
        <v>2.5169999999999999</v>
      </c>
      <c r="M8" s="64">
        <v>1.3480000000000001</v>
      </c>
      <c r="N8" s="64">
        <v>3.3000000000000002E-2</v>
      </c>
      <c r="O8" s="64">
        <v>7.4999999999999997E-2</v>
      </c>
      <c r="P8" s="64">
        <v>95.415000000000006</v>
      </c>
    </row>
    <row r="9" spans="1:16" x14ac:dyDescent="0.3">
      <c r="A9" s="2" t="s">
        <v>45</v>
      </c>
      <c r="B9" s="39" t="s">
        <v>59</v>
      </c>
      <c r="C9" s="39" t="s">
        <v>17</v>
      </c>
      <c r="D9" s="232"/>
      <c r="E9" s="214">
        <v>0.307</v>
      </c>
      <c r="F9" s="64">
        <v>2.4E-2</v>
      </c>
      <c r="G9" s="64">
        <v>6.0000000000000001E-3</v>
      </c>
      <c r="H9" s="64">
        <v>54.332000000000001</v>
      </c>
      <c r="I9" s="64">
        <v>0.109</v>
      </c>
      <c r="J9" s="64">
        <v>7.5999999999999998E-2</v>
      </c>
      <c r="K9" s="64">
        <v>37.609000000000002</v>
      </c>
      <c r="L9" s="64">
        <v>2.54</v>
      </c>
      <c r="M9" s="64">
        <v>1.325</v>
      </c>
      <c r="N9" s="64">
        <v>0.01</v>
      </c>
      <c r="O9" s="64">
        <v>0.10100000000000001</v>
      </c>
      <c r="P9" s="64">
        <v>95.070999999999998</v>
      </c>
    </row>
    <row r="10" spans="1:16" x14ac:dyDescent="0.3">
      <c r="A10" s="2" t="s">
        <v>45</v>
      </c>
      <c r="B10" s="39" t="s">
        <v>59</v>
      </c>
      <c r="C10" s="39" t="s">
        <v>17</v>
      </c>
      <c r="D10" s="233"/>
      <c r="E10" s="214">
        <v>0.24299999999999999</v>
      </c>
      <c r="F10" s="64">
        <v>0</v>
      </c>
      <c r="G10" s="64">
        <v>0</v>
      </c>
      <c r="H10" s="64">
        <v>53.997</v>
      </c>
      <c r="I10" s="64">
        <v>0.107</v>
      </c>
      <c r="J10" s="64">
        <v>0.109</v>
      </c>
      <c r="K10" s="64">
        <v>38.484999999999999</v>
      </c>
      <c r="L10" s="64">
        <v>2.625</v>
      </c>
      <c r="M10" s="64">
        <v>1.179</v>
      </c>
      <c r="N10" s="64">
        <v>2.1999999999999999E-2</v>
      </c>
      <c r="O10" s="64">
        <v>0.08</v>
      </c>
      <c r="P10" s="64">
        <v>95.475999999999999</v>
      </c>
    </row>
    <row r="11" spans="1:16" x14ac:dyDescent="0.3">
      <c r="A11" s="2" t="s">
        <v>45</v>
      </c>
      <c r="B11" s="39" t="s">
        <v>59</v>
      </c>
      <c r="C11" s="39" t="s">
        <v>17</v>
      </c>
      <c r="D11" s="234" t="s">
        <v>88</v>
      </c>
      <c r="E11" s="214">
        <v>0.16400000000000001</v>
      </c>
      <c r="F11" s="64">
        <v>1.9E-2</v>
      </c>
      <c r="G11" s="64">
        <v>0</v>
      </c>
      <c r="H11" s="64">
        <v>54.718000000000004</v>
      </c>
      <c r="I11" s="64">
        <v>3.5000000000000003E-2</v>
      </c>
      <c r="J11" s="64">
        <v>4.7E-2</v>
      </c>
      <c r="K11" s="64">
        <v>38.655000000000001</v>
      </c>
      <c r="L11" s="64">
        <v>2.4630000000000001</v>
      </c>
      <c r="M11" s="64">
        <v>1.1240000000000001</v>
      </c>
      <c r="N11" s="64">
        <v>2.3E-2</v>
      </c>
      <c r="O11" s="64">
        <v>6.0999999999999999E-2</v>
      </c>
      <c r="P11" s="64">
        <v>96.018000000000001</v>
      </c>
    </row>
    <row r="12" spans="1:16" x14ac:dyDescent="0.3">
      <c r="A12" s="2" t="s">
        <v>45</v>
      </c>
      <c r="B12" s="39" t="s">
        <v>59</v>
      </c>
      <c r="C12" s="39" t="s">
        <v>16</v>
      </c>
      <c r="D12" s="232"/>
      <c r="E12" s="214">
        <v>0.23100000000000001</v>
      </c>
      <c r="F12" s="64">
        <v>8.9999999999999993E-3</v>
      </c>
      <c r="G12" s="64">
        <v>1.7000000000000001E-2</v>
      </c>
      <c r="H12" s="64">
        <v>54.018999999999998</v>
      </c>
      <c r="I12" s="64">
        <v>7.1999999999999995E-2</v>
      </c>
      <c r="J12" s="64">
        <v>9.7000000000000003E-2</v>
      </c>
      <c r="K12" s="64">
        <v>38.801000000000002</v>
      </c>
      <c r="L12" s="64">
        <v>2.3159999999999998</v>
      </c>
      <c r="M12" s="64">
        <v>1.4510000000000001</v>
      </c>
      <c r="N12" s="64">
        <v>4.0000000000000001E-3</v>
      </c>
      <c r="O12" s="64">
        <v>6.9000000000000006E-2</v>
      </c>
      <c r="P12" s="64">
        <v>95.784000000000006</v>
      </c>
    </row>
    <row r="13" spans="1:16" x14ac:dyDescent="0.3">
      <c r="A13" s="2" t="s">
        <v>45</v>
      </c>
      <c r="B13" s="39" t="s">
        <v>59</v>
      </c>
      <c r="C13" s="39" t="s">
        <v>17</v>
      </c>
      <c r="D13" s="232"/>
      <c r="E13" s="214">
        <v>0.17100000000000001</v>
      </c>
      <c r="F13" s="64">
        <v>0</v>
      </c>
      <c r="G13" s="64">
        <v>6.0000000000000001E-3</v>
      </c>
      <c r="H13" s="64">
        <v>54.445</v>
      </c>
      <c r="I13" s="64">
        <v>7.0999999999999994E-2</v>
      </c>
      <c r="J13" s="64">
        <v>9.9000000000000005E-2</v>
      </c>
      <c r="K13" s="64">
        <v>38.505000000000003</v>
      </c>
      <c r="L13" s="64">
        <v>2.7349999999999999</v>
      </c>
      <c r="M13" s="64">
        <v>1.196</v>
      </c>
      <c r="N13" s="64">
        <v>2.8000000000000001E-2</v>
      </c>
      <c r="O13" s="64">
        <v>0.06</v>
      </c>
      <c r="P13" s="64">
        <v>95.894000000000005</v>
      </c>
    </row>
    <row r="14" spans="1:16" x14ac:dyDescent="0.3">
      <c r="A14" s="2" t="s">
        <v>45</v>
      </c>
      <c r="B14" s="39" t="s">
        <v>59</v>
      </c>
      <c r="C14" s="39" t="s">
        <v>17</v>
      </c>
      <c r="D14" s="233"/>
      <c r="E14" s="214">
        <v>0.13900000000000001</v>
      </c>
      <c r="F14" s="64">
        <v>7.0000000000000001E-3</v>
      </c>
      <c r="G14" s="64">
        <v>0</v>
      </c>
      <c r="H14" s="64">
        <v>54.393000000000001</v>
      </c>
      <c r="I14" s="64">
        <v>7.6999999999999999E-2</v>
      </c>
      <c r="J14" s="64">
        <v>0.112</v>
      </c>
      <c r="K14" s="64">
        <v>38.935000000000002</v>
      </c>
      <c r="L14" s="64">
        <v>2.8490000000000002</v>
      </c>
      <c r="M14" s="64">
        <v>0.81200000000000006</v>
      </c>
      <c r="N14" s="64">
        <v>4.0000000000000001E-3</v>
      </c>
      <c r="O14" s="64">
        <v>9.2999999999999999E-2</v>
      </c>
      <c r="P14" s="64">
        <v>96.037999999999997</v>
      </c>
    </row>
    <row r="15" spans="1:16" x14ac:dyDescent="0.3">
      <c r="A15" s="2" t="s">
        <v>45</v>
      </c>
      <c r="B15" s="39" t="s">
        <v>59</v>
      </c>
      <c r="C15" s="39" t="s">
        <v>17</v>
      </c>
      <c r="D15" s="234" t="s">
        <v>67</v>
      </c>
      <c r="E15" s="214">
        <v>0.17799999999999999</v>
      </c>
      <c r="F15" s="64">
        <v>7.0000000000000001E-3</v>
      </c>
      <c r="G15" s="64">
        <v>1.4E-2</v>
      </c>
      <c r="H15" s="64">
        <v>55.244</v>
      </c>
      <c r="I15" s="64">
        <v>1.2999999999999999E-2</v>
      </c>
      <c r="J15" s="64">
        <v>6.2E-2</v>
      </c>
      <c r="K15" s="64">
        <v>38.31</v>
      </c>
      <c r="L15" s="64">
        <v>2.8839999999999999</v>
      </c>
      <c r="M15" s="64">
        <v>0.45500000000000002</v>
      </c>
      <c r="N15" s="64">
        <v>0.01</v>
      </c>
      <c r="O15" s="64">
        <v>5.8999999999999997E-2</v>
      </c>
      <c r="P15" s="64">
        <v>95.918999999999997</v>
      </c>
    </row>
    <row r="16" spans="1:16" x14ac:dyDescent="0.3">
      <c r="A16" s="2" t="s">
        <v>45</v>
      </c>
      <c r="B16" s="39" t="s">
        <v>59</v>
      </c>
      <c r="C16" s="39" t="s">
        <v>16</v>
      </c>
      <c r="D16" s="232"/>
      <c r="E16" s="214">
        <v>0.19800000000000001</v>
      </c>
      <c r="F16" s="64">
        <v>0</v>
      </c>
      <c r="G16" s="64">
        <v>2.8000000000000001E-2</v>
      </c>
      <c r="H16" s="64">
        <v>53.966000000000001</v>
      </c>
      <c r="I16" s="64">
        <v>0.09</v>
      </c>
      <c r="J16" s="64">
        <v>0.11600000000000001</v>
      </c>
      <c r="K16" s="64">
        <v>38.063000000000002</v>
      </c>
      <c r="L16" s="64">
        <v>2.411</v>
      </c>
      <c r="M16" s="64">
        <v>1.5009999999999999</v>
      </c>
      <c r="N16" s="64">
        <v>3.2000000000000001E-2</v>
      </c>
      <c r="O16" s="64">
        <v>6.6000000000000003E-2</v>
      </c>
      <c r="P16" s="64">
        <v>95.117000000000004</v>
      </c>
    </row>
    <row r="17" spans="1:16" x14ac:dyDescent="0.3">
      <c r="A17" s="2" t="s">
        <v>45</v>
      </c>
      <c r="B17" s="39" t="s">
        <v>59</v>
      </c>
      <c r="C17" s="39" t="s">
        <v>17</v>
      </c>
      <c r="D17" s="234" t="s">
        <v>87</v>
      </c>
      <c r="E17" s="214">
        <v>0.192</v>
      </c>
      <c r="F17" s="64">
        <v>0</v>
      </c>
      <c r="G17" s="64">
        <v>1.4999999999999999E-2</v>
      </c>
      <c r="H17" s="64">
        <v>54.173000000000002</v>
      </c>
      <c r="I17" s="64">
        <v>0.115</v>
      </c>
      <c r="J17" s="64">
        <v>9.1999999999999998E-2</v>
      </c>
      <c r="K17" s="64">
        <v>39.531999999999996</v>
      </c>
      <c r="L17" s="64">
        <v>2.4950000000000001</v>
      </c>
      <c r="M17" s="64">
        <v>1.38</v>
      </c>
      <c r="N17" s="64">
        <v>0</v>
      </c>
      <c r="O17" s="64">
        <v>5.6000000000000001E-2</v>
      </c>
      <c r="P17" s="64">
        <v>96.688000000000002</v>
      </c>
    </row>
    <row r="18" spans="1:16" x14ac:dyDescent="0.3">
      <c r="A18" s="2" t="s">
        <v>45</v>
      </c>
      <c r="B18" s="39" t="s">
        <v>59</v>
      </c>
      <c r="C18" s="39" t="s">
        <v>17</v>
      </c>
      <c r="D18" s="232"/>
      <c r="E18" s="214">
        <v>0.21099999999999999</v>
      </c>
      <c r="F18" s="64">
        <v>2E-3</v>
      </c>
      <c r="G18" s="64">
        <v>1.4999999999999999E-2</v>
      </c>
      <c r="H18" s="64">
        <v>54.298999999999999</v>
      </c>
      <c r="I18" s="64">
        <v>8.5999999999999993E-2</v>
      </c>
      <c r="J18" s="64">
        <v>8.5999999999999993E-2</v>
      </c>
      <c r="K18" s="64">
        <v>39.588999999999999</v>
      </c>
      <c r="L18" s="64">
        <v>2.548</v>
      </c>
      <c r="M18" s="64">
        <v>1.173</v>
      </c>
      <c r="N18" s="64">
        <v>2.8000000000000001E-2</v>
      </c>
      <c r="O18" s="64">
        <v>7.0999999999999994E-2</v>
      </c>
      <c r="P18" s="64">
        <v>96.77</v>
      </c>
    </row>
    <row r="19" spans="1:16" x14ac:dyDescent="0.3">
      <c r="A19" s="2" t="s">
        <v>45</v>
      </c>
      <c r="B19" s="39" t="s">
        <v>59</v>
      </c>
      <c r="C19" s="39" t="s">
        <v>17</v>
      </c>
      <c r="D19" s="232"/>
      <c r="E19" s="214">
        <v>0.2</v>
      </c>
      <c r="F19" s="64">
        <v>0</v>
      </c>
      <c r="G19" s="64">
        <v>2.3E-2</v>
      </c>
      <c r="H19" s="64">
        <v>55.151000000000003</v>
      </c>
      <c r="I19" s="64">
        <v>6.6000000000000003E-2</v>
      </c>
      <c r="J19" s="64">
        <v>2.9000000000000001E-2</v>
      </c>
      <c r="K19" s="64">
        <v>41.018999999999998</v>
      </c>
      <c r="L19" s="64">
        <v>2.4660000000000002</v>
      </c>
      <c r="M19" s="64">
        <v>1.145</v>
      </c>
      <c r="N19" s="64">
        <v>8.9999999999999993E-3</v>
      </c>
      <c r="O19" s="64">
        <v>0.03</v>
      </c>
      <c r="P19" s="64">
        <v>98.841999999999999</v>
      </c>
    </row>
    <row r="20" spans="1:16" x14ac:dyDescent="0.3">
      <c r="A20" s="2" t="s">
        <v>45</v>
      </c>
      <c r="B20" s="39" t="s">
        <v>59</v>
      </c>
      <c r="C20" s="39" t="s">
        <v>17</v>
      </c>
      <c r="D20" s="232"/>
      <c r="E20" s="214">
        <v>0.19400000000000001</v>
      </c>
      <c r="F20" s="64">
        <v>0</v>
      </c>
      <c r="G20" s="64">
        <v>1.4999999999999999E-2</v>
      </c>
      <c r="H20" s="64">
        <v>54.527000000000001</v>
      </c>
      <c r="I20" s="64">
        <v>8.8999999999999996E-2</v>
      </c>
      <c r="J20" s="64">
        <v>0.153</v>
      </c>
      <c r="K20" s="64">
        <v>39.654000000000003</v>
      </c>
      <c r="L20" s="64">
        <v>2.3679999999999999</v>
      </c>
      <c r="M20" s="64">
        <v>1.4139999999999999</v>
      </c>
      <c r="N20" s="64">
        <v>2.9000000000000001E-2</v>
      </c>
      <c r="O20" s="64">
        <v>7.9000000000000001E-2</v>
      </c>
      <c r="P20" s="64">
        <v>97.206000000000003</v>
      </c>
    </row>
    <row r="21" spans="1:16" x14ac:dyDescent="0.3">
      <c r="A21" s="13" t="s">
        <v>45</v>
      </c>
      <c r="B21" s="40" t="s">
        <v>59</v>
      </c>
      <c r="C21" s="40" t="s">
        <v>17</v>
      </c>
      <c r="D21" s="233"/>
      <c r="E21" s="65">
        <v>0.26400000000000001</v>
      </c>
      <c r="F21" s="66">
        <v>0</v>
      </c>
      <c r="G21" s="66">
        <v>0.107</v>
      </c>
      <c r="H21" s="66">
        <v>52.466999999999999</v>
      </c>
      <c r="I21" s="66">
        <v>8.8999999999999996E-2</v>
      </c>
      <c r="J21" s="66">
        <v>1.0999999999999999E-2</v>
      </c>
      <c r="K21" s="66">
        <v>39.335000000000001</v>
      </c>
      <c r="L21" s="66">
        <v>2.7959999999999998</v>
      </c>
      <c r="M21" s="66">
        <v>0.82099999999999995</v>
      </c>
      <c r="N21" s="66">
        <v>0</v>
      </c>
      <c r="O21" s="66">
        <v>0</v>
      </c>
      <c r="P21" s="66">
        <v>94.528000000000006</v>
      </c>
    </row>
    <row r="22" spans="1:16" x14ac:dyDescent="0.3">
      <c r="A22" s="216" t="s">
        <v>14</v>
      </c>
      <c r="B22" s="40"/>
      <c r="C22" s="40"/>
      <c r="D22" s="63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</row>
    <row r="23" spans="1:16" x14ac:dyDescent="0.3">
      <c r="A23" s="2" t="s">
        <v>50</v>
      </c>
      <c r="B23" s="38" t="s">
        <v>60</v>
      </c>
      <c r="C23" s="38" t="s">
        <v>17</v>
      </c>
      <c r="D23" s="226" t="s">
        <v>85</v>
      </c>
      <c r="E23" s="30">
        <v>0.14099999999999999</v>
      </c>
      <c r="F23" s="6">
        <v>6.0000000000000001E-3</v>
      </c>
      <c r="G23" s="6">
        <v>1E-3</v>
      </c>
      <c r="H23" s="6">
        <v>54.951999999999998</v>
      </c>
      <c r="I23" s="6">
        <v>0.13600000000000001</v>
      </c>
      <c r="J23" s="6">
        <v>1.4999999999999999E-2</v>
      </c>
      <c r="K23" s="6">
        <v>40.67</v>
      </c>
      <c r="L23" s="6">
        <v>1.7450000000000001</v>
      </c>
      <c r="M23" s="6">
        <v>1.1060000000000001</v>
      </c>
      <c r="N23" s="6">
        <v>0.107</v>
      </c>
      <c r="O23" s="6">
        <v>8.3000000000000004E-2</v>
      </c>
      <c r="P23" s="6">
        <v>97.977000000000004</v>
      </c>
    </row>
    <row r="24" spans="1:16" x14ac:dyDescent="0.3">
      <c r="A24" s="2" t="s">
        <v>50</v>
      </c>
      <c r="B24" s="39" t="s">
        <v>60</v>
      </c>
      <c r="C24" s="39" t="s">
        <v>16</v>
      </c>
      <c r="D24" s="227"/>
      <c r="E24" s="50">
        <v>0.182</v>
      </c>
      <c r="F24" s="6">
        <v>0</v>
      </c>
      <c r="G24" s="6">
        <v>0</v>
      </c>
      <c r="H24" s="6">
        <v>54.81</v>
      </c>
      <c r="I24" s="6">
        <v>0.10199999999999999</v>
      </c>
      <c r="J24" s="6">
        <v>3.4000000000000002E-2</v>
      </c>
      <c r="K24" s="6">
        <v>40.328000000000003</v>
      </c>
      <c r="L24" s="6">
        <v>1.8169999999999999</v>
      </c>
      <c r="M24" s="6">
        <v>1.006</v>
      </c>
      <c r="N24" s="6">
        <v>0.14699999999999999</v>
      </c>
      <c r="O24" s="6">
        <v>5.1999999999999998E-2</v>
      </c>
      <c r="P24" s="6">
        <v>97.486000000000004</v>
      </c>
    </row>
    <row r="25" spans="1:16" x14ac:dyDescent="0.3">
      <c r="A25" s="2" t="s">
        <v>50</v>
      </c>
      <c r="B25" s="39" t="s">
        <v>60</v>
      </c>
      <c r="C25" s="39" t="s">
        <v>17</v>
      </c>
      <c r="D25" s="227"/>
      <c r="E25" s="50">
        <v>7.2999999999999995E-2</v>
      </c>
      <c r="F25" s="6">
        <v>0</v>
      </c>
      <c r="G25" s="6">
        <v>3.0000000000000001E-3</v>
      </c>
      <c r="H25" s="6">
        <v>54.978000000000002</v>
      </c>
      <c r="I25" s="6">
        <v>9.8000000000000004E-2</v>
      </c>
      <c r="J25" s="6">
        <v>3.3000000000000002E-2</v>
      </c>
      <c r="K25" s="6">
        <v>41</v>
      </c>
      <c r="L25" s="6">
        <v>1.83</v>
      </c>
      <c r="M25" s="6">
        <v>1.121</v>
      </c>
      <c r="N25" s="6">
        <v>0.11600000000000001</v>
      </c>
      <c r="O25" s="6">
        <v>6.9000000000000006E-2</v>
      </c>
      <c r="P25" s="6">
        <v>98.296999999999997</v>
      </c>
    </row>
    <row r="26" spans="1:16" x14ac:dyDescent="0.3">
      <c r="A26" s="2" t="s">
        <v>50</v>
      </c>
      <c r="B26" s="39" t="s">
        <v>60</v>
      </c>
      <c r="C26" s="39" t="s">
        <v>16</v>
      </c>
      <c r="D26" s="228"/>
      <c r="E26" s="50">
        <v>9.9000000000000005E-2</v>
      </c>
      <c r="F26" s="6">
        <v>0</v>
      </c>
      <c r="G26" s="6">
        <v>1.2999999999999999E-2</v>
      </c>
      <c r="H26" s="6">
        <v>54.368000000000002</v>
      </c>
      <c r="I26" s="6">
        <v>9.6000000000000002E-2</v>
      </c>
      <c r="J26" s="6">
        <v>9.4E-2</v>
      </c>
      <c r="K26" s="6">
        <v>41.472999999999999</v>
      </c>
      <c r="L26" s="6">
        <v>1.8680000000000001</v>
      </c>
      <c r="M26" s="6">
        <v>1.161</v>
      </c>
      <c r="N26" s="6">
        <v>9.1999999999999998E-2</v>
      </c>
      <c r="O26" s="6">
        <v>5.8000000000000003E-2</v>
      </c>
      <c r="P26" s="6">
        <v>98.272999999999996</v>
      </c>
    </row>
    <row r="27" spans="1:16" x14ac:dyDescent="0.3">
      <c r="A27" s="2" t="s">
        <v>50</v>
      </c>
      <c r="B27" s="39" t="s">
        <v>60</v>
      </c>
      <c r="C27" s="39" t="s">
        <v>17</v>
      </c>
      <c r="D27" s="226" t="s">
        <v>74</v>
      </c>
      <c r="E27" s="50">
        <v>4.1000000000000002E-2</v>
      </c>
      <c r="F27" s="6">
        <v>0</v>
      </c>
      <c r="G27" s="6">
        <v>1.4E-2</v>
      </c>
      <c r="H27" s="6">
        <v>55.097999999999999</v>
      </c>
      <c r="I27" s="6">
        <v>0.12</v>
      </c>
      <c r="J27" s="6">
        <v>0</v>
      </c>
      <c r="K27" s="6">
        <v>40.582999999999998</v>
      </c>
      <c r="L27" s="6">
        <v>1.6259999999999999</v>
      </c>
      <c r="M27" s="6">
        <v>1.333</v>
      </c>
      <c r="N27" s="6">
        <v>8.7999999999999995E-2</v>
      </c>
      <c r="O27" s="6">
        <v>8.1000000000000003E-2</v>
      </c>
      <c r="P27" s="6">
        <v>97.998000000000005</v>
      </c>
    </row>
    <row r="28" spans="1:16" x14ac:dyDescent="0.3">
      <c r="A28" s="2" t="s">
        <v>50</v>
      </c>
      <c r="B28" s="39" t="s">
        <v>60</v>
      </c>
      <c r="C28" s="39" t="s">
        <v>16</v>
      </c>
      <c r="D28" s="228"/>
      <c r="E28" s="50">
        <v>0.15</v>
      </c>
      <c r="F28" s="6">
        <v>0</v>
      </c>
      <c r="G28" s="6">
        <v>6.0000000000000001E-3</v>
      </c>
      <c r="H28" s="6">
        <v>54.776000000000003</v>
      </c>
      <c r="I28" s="6">
        <v>0.14399999999999999</v>
      </c>
      <c r="J28" s="6">
        <v>1.4E-2</v>
      </c>
      <c r="K28" s="6">
        <v>39.563000000000002</v>
      </c>
      <c r="L28" s="6">
        <v>1.569</v>
      </c>
      <c r="M28" s="6">
        <v>1.3280000000000001</v>
      </c>
      <c r="N28" s="6">
        <v>0.23400000000000001</v>
      </c>
      <c r="O28" s="6">
        <v>8.5999999999999993E-2</v>
      </c>
      <c r="P28" s="6">
        <v>96.909000000000006</v>
      </c>
    </row>
    <row r="29" spans="1:16" x14ac:dyDescent="0.3">
      <c r="A29" s="2" t="s">
        <v>50</v>
      </c>
      <c r="B29" s="39" t="s">
        <v>60</v>
      </c>
      <c r="C29" s="39" t="s">
        <v>17</v>
      </c>
      <c r="D29" s="22" t="s">
        <v>100</v>
      </c>
      <c r="E29" s="50">
        <v>0.224</v>
      </c>
      <c r="F29" s="6">
        <v>0</v>
      </c>
      <c r="G29" s="6">
        <v>8.0000000000000002E-3</v>
      </c>
      <c r="H29" s="6">
        <v>53.988</v>
      </c>
      <c r="I29" s="6">
        <v>0.20100000000000001</v>
      </c>
      <c r="J29" s="6">
        <v>5.0000000000000001E-3</v>
      </c>
      <c r="K29" s="6">
        <v>40.197000000000003</v>
      </c>
      <c r="L29" s="6">
        <v>1.5980000000000001</v>
      </c>
      <c r="M29" s="6">
        <v>1.153</v>
      </c>
      <c r="N29" s="6">
        <v>0.22</v>
      </c>
      <c r="O29" s="6">
        <v>6.9000000000000006E-2</v>
      </c>
      <c r="P29" s="6">
        <v>96.73</v>
      </c>
    </row>
    <row r="30" spans="1:16" x14ac:dyDescent="0.3">
      <c r="A30" s="13" t="s">
        <v>50</v>
      </c>
      <c r="B30" s="40" t="s">
        <v>60</v>
      </c>
      <c r="C30" s="40" t="s">
        <v>17</v>
      </c>
      <c r="D30" s="70" t="s">
        <v>116</v>
      </c>
      <c r="E30" s="45">
        <v>0.20200000000000001</v>
      </c>
      <c r="F30" s="14">
        <v>0</v>
      </c>
      <c r="G30" s="14">
        <v>4.0000000000000001E-3</v>
      </c>
      <c r="H30" s="14">
        <v>53.817</v>
      </c>
      <c r="I30" s="14">
        <v>0.249</v>
      </c>
      <c r="J30" s="14">
        <v>0.02</v>
      </c>
      <c r="K30" s="14">
        <v>39.143000000000001</v>
      </c>
      <c r="L30" s="14">
        <v>1.585</v>
      </c>
      <c r="M30" s="14">
        <v>1.444</v>
      </c>
      <c r="N30" s="14">
        <v>0.42399999999999999</v>
      </c>
      <c r="O30" s="14">
        <v>0.08</v>
      </c>
      <c r="P30" s="14">
        <v>95.974999999999994</v>
      </c>
    </row>
    <row r="31" spans="1:16" x14ac:dyDescent="0.3">
      <c r="A31" s="2" t="s">
        <v>1270</v>
      </c>
    </row>
  </sheetData>
  <mergeCells count="6">
    <mergeCell ref="D27:D28"/>
    <mergeCell ref="D7:D10"/>
    <mergeCell ref="D11:D14"/>
    <mergeCell ref="D15:D16"/>
    <mergeCell ref="D17:D21"/>
    <mergeCell ref="D23:D26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A7C6-1E48-41C8-80E5-8206063DB265}">
  <dimension ref="A1:O31"/>
  <sheetViews>
    <sheetView zoomScaleNormal="100" workbookViewId="0">
      <pane ySplit="6" topLeftCell="A7" activePane="bottomLeft" state="frozen"/>
      <selection pane="bottomLeft" activeCell="F15" sqref="F15"/>
    </sheetView>
  </sheetViews>
  <sheetFormatPr defaultColWidth="9.109375" defaultRowHeight="15.6" x14ac:dyDescent="0.3"/>
  <cols>
    <col min="1" max="1" width="16.33203125" style="2" customWidth="1"/>
    <col min="2" max="2" width="10.109375" style="3" customWidth="1"/>
    <col min="3" max="4" width="18.5546875" style="2" customWidth="1"/>
    <col min="5" max="5" width="21.6640625" style="2" customWidth="1"/>
    <col min="6" max="8" width="18.5546875" style="2" customWidth="1"/>
    <col min="9" max="9" width="21.6640625" style="2" customWidth="1"/>
    <col min="10" max="11" width="18.5546875" style="2" customWidth="1"/>
    <col min="12" max="12" width="21.6640625" style="2" customWidth="1"/>
    <col min="13" max="14" width="18.5546875" style="2" customWidth="1"/>
    <col min="15" max="15" width="21.6640625" style="2" customWidth="1"/>
    <col min="16" max="16384" width="9.109375" style="2"/>
  </cols>
  <sheetData>
    <row r="1" spans="1:15" x14ac:dyDescent="0.3">
      <c r="A1" s="2" t="s">
        <v>365</v>
      </c>
    </row>
    <row r="2" spans="1:15" x14ac:dyDescent="0.3">
      <c r="A2" s="2" t="s">
        <v>162</v>
      </c>
    </row>
    <row r="4" spans="1:15" x14ac:dyDescent="0.3">
      <c r="A4" s="34"/>
      <c r="B4" s="22" t="s">
        <v>161</v>
      </c>
      <c r="C4" s="79" t="s">
        <v>160</v>
      </c>
      <c r="D4" s="5" t="s">
        <v>160</v>
      </c>
      <c r="E4" s="5" t="s">
        <v>160</v>
      </c>
      <c r="F4" s="79" t="s">
        <v>159</v>
      </c>
      <c r="G4" s="5" t="s">
        <v>159</v>
      </c>
      <c r="H4" s="5" t="s">
        <v>159</v>
      </c>
      <c r="I4" s="5" t="s">
        <v>159</v>
      </c>
      <c r="J4" s="79" t="s">
        <v>158</v>
      </c>
      <c r="K4" s="5" t="s">
        <v>158</v>
      </c>
      <c r="L4" s="5" t="s">
        <v>158</v>
      </c>
      <c r="M4" s="79" t="s">
        <v>157</v>
      </c>
      <c r="N4" s="5" t="s">
        <v>157</v>
      </c>
      <c r="O4" s="18" t="s">
        <v>157</v>
      </c>
    </row>
    <row r="5" spans="1:15" x14ac:dyDescent="0.3">
      <c r="B5" s="22" t="s">
        <v>156</v>
      </c>
      <c r="C5" s="48" t="s">
        <v>154</v>
      </c>
      <c r="D5" s="3" t="s">
        <v>154</v>
      </c>
      <c r="E5" s="3" t="s">
        <v>154</v>
      </c>
      <c r="F5" s="48" t="s">
        <v>155</v>
      </c>
      <c r="G5" s="3" t="s">
        <v>155</v>
      </c>
      <c r="H5" s="3" t="s">
        <v>155</v>
      </c>
      <c r="I5" s="3" t="s">
        <v>155</v>
      </c>
      <c r="J5" s="48" t="s">
        <v>155</v>
      </c>
      <c r="K5" s="3" t="s">
        <v>155</v>
      </c>
      <c r="L5" s="3" t="s">
        <v>155</v>
      </c>
      <c r="M5" s="48" t="s">
        <v>154</v>
      </c>
      <c r="N5" s="3" t="s">
        <v>154</v>
      </c>
      <c r="O5" s="29" t="s">
        <v>154</v>
      </c>
    </row>
    <row r="6" spans="1:15" x14ac:dyDescent="0.3">
      <c r="A6" s="5" t="s">
        <v>153</v>
      </c>
      <c r="B6" s="22" t="s">
        <v>152</v>
      </c>
      <c r="C6" s="79" t="s">
        <v>151</v>
      </c>
      <c r="D6" s="5" t="s">
        <v>151</v>
      </c>
      <c r="E6" s="80" t="s">
        <v>150</v>
      </c>
      <c r="F6" s="79" t="s">
        <v>151</v>
      </c>
      <c r="G6" s="5" t="s">
        <v>151</v>
      </c>
      <c r="H6" s="5" t="s">
        <v>151</v>
      </c>
      <c r="I6" s="80" t="s">
        <v>150</v>
      </c>
      <c r="J6" s="79" t="s">
        <v>151</v>
      </c>
      <c r="K6" s="5" t="s">
        <v>151</v>
      </c>
      <c r="L6" s="80" t="s">
        <v>150</v>
      </c>
      <c r="M6" s="79" t="s">
        <v>151</v>
      </c>
      <c r="N6" s="5" t="s">
        <v>151</v>
      </c>
      <c r="O6" s="78" t="s">
        <v>150</v>
      </c>
    </row>
    <row r="7" spans="1:15" ht="18" x14ac:dyDescent="0.4">
      <c r="A7" s="2" t="s">
        <v>149</v>
      </c>
      <c r="B7" s="25" t="s">
        <v>137</v>
      </c>
      <c r="C7" s="77">
        <v>70.48</v>
      </c>
      <c r="D7" s="17">
        <v>70.48</v>
      </c>
      <c r="E7" s="17">
        <v>70.349999999999994</v>
      </c>
      <c r="F7" s="77">
        <v>38.76</v>
      </c>
      <c r="G7" s="17">
        <v>38.78</v>
      </c>
      <c r="H7" s="17">
        <v>38.869999999999997</v>
      </c>
      <c r="I7" s="17">
        <v>38.200000000000003</v>
      </c>
      <c r="J7" s="77">
        <v>38.72</v>
      </c>
      <c r="K7" s="17">
        <v>38.58</v>
      </c>
      <c r="L7" s="17">
        <v>38.200000000000003</v>
      </c>
      <c r="M7" s="77">
        <v>70.040000000000006</v>
      </c>
      <c r="N7" s="17">
        <v>69.959999999999994</v>
      </c>
      <c r="O7" s="76">
        <v>69.900000000000006</v>
      </c>
    </row>
    <row r="8" spans="1:15" ht="18" x14ac:dyDescent="0.4">
      <c r="A8" s="2" t="s">
        <v>148</v>
      </c>
      <c r="B8" s="25" t="s">
        <v>137</v>
      </c>
      <c r="C8" s="77">
        <v>0.11169999999999999</v>
      </c>
      <c r="D8" s="17">
        <v>0.11119999999999999</v>
      </c>
      <c r="E8" s="17">
        <v>0.11</v>
      </c>
      <c r="F8" s="77">
        <v>2.609</v>
      </c>
      <c r="G8" s="17">
        <v>2.6030000000000002</v>
      </c>
      <c r="H8" s="17">
        <v>2.6070000000000002</v>
      </c>
      <c r="I8" s="17">
        <v>2.61</v>
      </c>
      <c r="J8" s="77">
        <v>2.6</v>
      </c>
      <c r="K8" s="17">
        <v>2.5990000000000002</v>
      </c>
      <c r="L8" s="17">
        <v>2.6</v>
      </c>
      <c r="M8" s="77">
        <v>0.35299999999999998</v>
      </c>
      <c r="N8" s="17">
        <v>0.36880000000000002</v>
      </c>
      <c r="O8" s="76">
        <v>0.38</v>
      </c>
    </row>
    <row r="9" spans="1:15" ht="18" x14ac:dyDescent="0.4">
      <c r="A9" s="2" t="s">
        <v>147</v>
      </c>
      <c r="B9" s="25" t="s">
        <v>137</v>
      </c>
      <c r="C9" s="77">
        <v>14.84</v>
      </c>
      <c r="D9" s="17">
        <v>14.75</v>
      </c>
      <c r="E9" s="17">
        <v>14.7</v>
      </c>
      <c r="F9" s="77">
        <v>10.44</v>
      </c>
      <c r="G9" s="17">
        <v>10.34</v>
      </c>
      <c r="H9" s="17">
        <v>10.49</v>
      </c>
      <c r="I9" s="17">
        <v>10.07</v>
      </c>
      <c r="J9" s="77">
        <v>10.43</v>
      </c>
      <c r="K9" s="17">
        <v>10.47</v>
      </c>
      <c r="L9" s="17">
        <v>10.199999999999999</v>
      </c>
      <c r="M9" s="77">
        <v>14.67</v>
      </c>
      <c r="N9" s="17">
        <v>14.7</v>
      </c>
      <c r="O9" s="76">
        <v>14.5</v>
      </c>
    </row>
    <row r="10" spans="1:15" ht="18" x14ac:dyDescent="0.4">
      <c r="A10" s="2" t="s">
        <v>146</v>
      </c>
      <c r="B10" s="25" t="s">
        <v>137</v>
      </c>
      <c r="C10" s="77">
        <v>2.3849999999999998</v>
      </c>
      <c r="D10" s="17">
        <v>2.37</v>
      </c>
      <c r="E10" s="17">
        <v>2.5299999999999998</v>
      </c>
      <c r="F10" s="77">
        <v>12.34</v>
      </c>
      <c r="G10" s="17">
        <v>12.36</v>
      </c>
      <c r="H10" s="17">
        <v>12.37</v>
      </c>
      <c r="I10" s="17">
        <v>12.84</v>
      </c>
      <c r="J10" s="77">
        <v>12.53</v>
      </c>
      <c r="K10" s="17">
        <v>12.53</v>
      </c>
      <c r="L10" s="17">
        <v>12.88</v>
      </c>
      <c r="M10" s="77">
        <v>2.65</v>
      </c>
      <c r="N10" s="17">
        <v>2.65</v>
      </c>
      <c r="O10" s="76">
        <v>2.83</v>
      </c>
    </row>
    <row r="11" spans="1:15" x14ac:dyDescent="0.3">
      <c r="A11" s="2" t="s">
        <v>145</v>
      </c>
      <c r="B11" s="25" t="s">
        <v>137</v>
      </c>
      <c r="C11" s="77">
        <v>6.0179999999999997E-2</v>
      </c>
      <c r="D11" s="17">
        <v>5.9959999999999999E-2</v>
      </c>
      <c r="E11" s="17">
        <v>5.8000000000000003E-2</v>
      </c>
      <c r="F11" s="77">
        <v>0.2049</v>
      </c>
      <c r="G11" s="17">
        <v>0.20319999999999999</v>
      </c>
      <c r="H11" s="17">
        <v>0.2031</v>
      </c>
      <c r="I11" s="17">
        <v>0.2</v>
      </c>
      <c r="J11" s="77">
        <v>0.20269999999999999</v>
      </c>
      <c r="K11" s="17">
        <v>0.2044</v>
      </c>
      <c r="L11" s="17">
        <v>0.2</v>
      </c>
      <c r="M11" s="77">
        <v>8.7290000000000006E-2</v>
      </c>
      <c r="N11" s="17">
        <v>8.6739999999999998E-2</v>
      </c>
      <c r="O11" s="76">
        <v>0.09</v>
      </c>
    </row>
    <row r="12" spans="1:15" x14ac:dyDescent="0.3">
      <c r="A12" s="2" t="s">
        <v>144</v>
      </c>
      <c r="B12" s="25" t="s">
        <v>137</v>
      </c>
      <c r="C12" s="77">
        <v>6.5600000000000006E-2</v>
      </c>
      <c r="D12" s="17">
        <v>5.8500000000000003E-2</v>
      </c>
      <c r="E12" s="17">
        <v>0.03</v>
      </c>
      <c r="F12" s="77">
        <v>12.91</v>
      </c>
      <c r="G12" s="17">
        <v>12.97</v>
      </c>
      <c r="H12" s="17">
        <v>12.77</v>
      </c>
      <c r="I12" s="17">
        <v>13.15</v>
      </c>
      <c r="J12" s="77">
        <v>12.95</v>
      </c>
      <c r="K12" s="17">
        <v>12.99</v>
      </c>
      <c r="L12" s="17">
        <v>13.28</v>
      </c>
      <c r="M12" s="77">
        <v>0.9</v>
      </c>
      <c r="N12" s="17">
        <v>0.93400000000000005</v>
      </c>
      <c r="O12" s="76">
        <v>0.95</v>
      </c>
    </row>
    <row r="13" spans="1:15" x14ac:dyDescent="0.3">
      <c r="A13" s="2" t="s">
        <v>143</v>
      </c>
      <c r="B13" s="25" t="s">
        <v>137</v>
      </c>
      <c r="C13" s="77">
        <v>0.34320000000000001</v>
      </c>
      <c r="D13" s="17">
        <v>0.34010000000000001</v>
      </c>
      <c r="E13" s="17">
        <v>0.34</v>
      </c>
      <c r="F13" s="77">
        <v>13.92</v>
      </c>
      <c r="G13" s="17">
        <v>13.89</v>
      </c>
      <c r="H13" s="17">
        <v>13.92</v>
      </c>
      <c r="I13" s="17">
        <v>13.87</v>
      </c>
      <c r="J13" s="77">
        <v>13.53</v>
      </c>
      <c r="K13" s="17">
        <v>13.48</v>
      </c>
      <c r="L13" s="17">
        <v>13.8</v>
      </c>
      <c r="M13" s="77">
        <v>2.4319999999999999</v>
      </c>
      <c r="N13" s="17">
        <v>2.4380000000000002</v>
      </c>
      <c r="O13" s="76">
        <v>2.4500000000000002</v>
      </c>
    </row>
    <row r="14" spans="1:15" ht="18" x14ac:dyDescent="0.4">
      <c r="A14" s="2" t="s">
        <v>142</v>
      </c>
      <c r="B14" s="25" t="s">
        <v>137</v>
      </c>
      <c r="C14" s="77">
        <v>6.6790000000000003</v>
      </c>
      <c r="D14" s="17">
        <v>6.8040000000000003</v>
      </c>
      <c r="E14" s="17">
        <v>6.54</v>
      </c>
      <c r="F14" s="77">
        <v>3.262</v>
      </c>
      <c r="G14" s="17">
        <v>3.3330000000000002</v>
      </c>
      <c r="H14" s="17">
        <v>3.2349999999999999</v>
      </c>
      <c r="I14" s="17">
        <v>3.18</v>
      </c>
      <c r="J14" s="77">
        <v>3.1970000000000001</v>
      </c>
      <c r="K14" s="17">
        <v>3.294</v>
      </c>
      <c r="L14" s="17">
        <v>3.05</v>
      </c>
      <c r="M14" s="77">
        <v>3.6120000000000001</v>
      </c>
      <c r="N14" s="17">
        <v>3.593</v>
      </c>
      <c r="O14" s="76">
        <v>3.55</v>
      </c>
    </row>
    <row r="15" spans="1:15" ht="18" x14ac:dyDescent="0.4">
      <c r="A15" s="2" t="s">
        <v>141</v>
      </c>
      <c r="B15" s="25" t="s">
        <v>137</v>
      </c>
      <c r="C15" s="77">
        <v>4.4390000000000001</v>
      </c>
      <c r="D15" s="17">
        <v>4.4450000000000003</v>
      </c>
      <c r="E15" s="17">
        <v>4.49</v>
      </c>
      <c r="F15" s="77">
        <v>1.377</v>
      </c>
      <c r="G15" s="17">
        <v>1.38</v>
      </c>
      <c r="H15" s="17">
        <v>1.3720000000000001</v>
      </c>
      <c r="I15" s="17">
        <v>1.39</v>
      </c>
      <c r="J15" s="77">
        <v>1.355</v>
      </c>
      <c r="K15" s="17">
        <v>1.353</v>
      </c>
      <c r="L15" s="17">
        <v>1.4</v>
      </c>
      <c r="M15" s="77">
        <v>4.0190000000000001</v>
      </c>
      <c r="N15" s="17">
        <v>4.0270000000000001</v>
      </c>
      <c r="O15" s="76">
        <v>4.03</v>
      </c>
    </row>
    <row r="16" spans="1:15" ht="18" x14ac:dyDescent="0.4">
      <c r="A16" s="2" t="s">
        <v>140</v>
      </c>
      <c r="B16" s="25" t="s">
        <v>137</v>
      </c>
      <c r="C16" s="77">
        <v>4.1009999999999998E-2</v>
      </c>
      <c r="D16" s="17">
        <v>3.6360000000000003E-2</v>
      </c>
      <c r="E16" s="17">
        <v>1.4E-2</v>
      </c>
      <c r="F16" s="77">
        <v>1.2210000000000001</v>
      </c>
      <c r="G16" s="17">
        <v>1.208</v>
      </c>
      <c r="H16" s="17">
        <v>1.2210000000000001</v>
      </c>
      <c r="I16" s="17">
        <v>1.05</v>
      </c>
      <c r="J16" s="77">
        <v>1.1910000000000001</v>
      </c>
      <c r="K16" s="17">
        <v>1.1890000000000001</v>
      </c>
      <c r="L16" s="17">
        <v>1.04</v>
      </c>
      <c r="M16" s="77">
        <v>0.15679999999999999</v>
      </c>
      <c r="N16" s="17">
        <v>0.1585</v>
      </c>
      <c r="O16" s="76">
        <v>0.12</v>
      </c>
    </row>
    <row r="17" spans="1:15" x14ac:dyDescent="0.3">
      <c r="A17" s="2" t="s">
        <v>139</v>
      </c>
      <c r="B17" s="25" t="s">
        <v>137</v>
      </c>
      <c r="C17" s="77">
        <v>0.3</v>
      </c>
      <c r="D17" s="17">
        <v>0.3</v>
      </c>
      <c r="E17" s="17">
        <v>0.37</v>
      </c>
      <c r="F17" s="77">
        <v>2.44</v>
      </c>
      <c r="G17" s="17">
        <v>2.44</v>
      </c>
      <c r="H17" s="17">
        <v>2.44</v>
      </c>
      <c r="I17" s="17">
        <v>2.4500000000000002</v>
      </c>
      <c r="J17" s="77">
        <v>2.81</v>
      </c>
      <c r="K17" s="17">
        <v>2.81</v>
      </c>
      <c r="L17" s="17">
        <v>3</v>
      </c>
      <c r="M17" s="77">
        <v>0.88</v>
      </c>
      <c r="N17" s="17">
        <v>0.88</v>
      </c>
      <c r="O17" s="76">
        <v>1</v>
      </c>
    </row>
    <row r="18" spans="1:15" x14ac:dyDescent="0.3">
      <c r="A18" s="2" t="s">
        <v>138</v>
      </c>
      <c r="B18" s="25" t="s">
        <v>137</v>
      </c>
      <c r="C18" s="77">
        <f t="shared" ref="C18:O18" si="0">SUM(C7:C17)</f>
        <v>99.744690000000006</v>
      </c>
      <c r="D18" s="17">
        <f t="shared" si="0"/>
        <v>99.755120000000019</v>
      </c>
      <c r="E18" s="17">
        <f t="shared" si="0"/>
        <v>99.532000000000011</v>
      </c>
      <c r="F18" s="77">
        <f t="shared" si="0"/>
        <v>99.483899999999991</v>
      </c>
      <c r="G18" s="17">
        <f t="shared" si="0"/>
        <v>99.507199999999983</v>
      </c>
      <c r="H18" s="17">
        <f t="shared" si="0"/>
        <v>99.498100000000008</v>
      </c>
      <c r="I18" s="17">
        <f t="shared" si="0"/>
        <v>99.010000000000019</v>
      </c>
      <c r="J18" s="77">
        <f t="shared" si="0"/>
        <v>99.51570000000001</v>
      </c>
      <c r="K18" s="17">
        <f t="shared" si="0"/>
        <v>99.499400000000009</v>
      </c>
      <c r="L18" s="17">
        <f t="shared" si="0"/>
        <v>99.65</v>
      </c>
      <c r="M18" s="77">
        <f t="shared" si="0"/>
        <v>99.800090000000012</v>
      </c>
      <c r="N18" s="17">
        <f t="shared" si="0"/>
        <v>99.796040000000005</v>
      </c>
      <c r="O18" s="76">
        <f t="shared" si="0"/>
        <v>99.800000000000011</v>
      </c>
    </row>
    <row r="19" spans="1:15" x14ac:dyDescent="0.3">
      <c r="A19" s="2" t="s">
        <v>136</v>
      </c>
      <c r="B19" s="25" t="s">
        <v>122</v>
      </c>
      <c r="C19" s="77">
        <v>66.2</v>
      </c>
      <c r="D19" s="17">
        <v>60.7</v>
      </c>
      <c r="E19" s="17">
        <v>55</v>
      </c>
      <c r="F19" s="77">
        <v>914.8</v>
      </c>
      <c r="G19" s="17">
        <v>923.4</v>
      </c>
      <c r="H19" s="17">
        <v>949.1</v>
      </c>
      <c r="I19" s="17">
        <v>1025</v>
      </c>
      <c r="J19" s="77">
        <v>989.5</v>
      </c>
      <c r="K19" s="17">
        <v>1004</v>
      </c>
      <c r="L19" s="17">
        <v>1050</v>
      </c>
      <c r="M19" s="77">
        <v>831</v>
      </c>
      <c r="N19" s="17">
        <v>830.6</v>
      </c>
      <c r="O19" s="76">
        <v>840</v>
      </c>
    </row>
    <row r="20" spans="1:15" x14ac:dyDescent="0.3">
      <c r="A20" s="2" t="s">
        <v>135</v>
      </c>
      <c r="B20" s="25" t="s">
        <v>122</v>
      </c>
      <c r="C20" s="77">
        <v>7.5</v>
      </c>
      <c r="D20" s="17">
        <v>6.8</v>
      </c>
      <c r="E20" s="17">
        <v>3.4</v>
      </c>
      <c r="F20" s="77">
        <v>335.9</v>
      </c>
      <c r="G20" s="17">
        <v>327.10000000000002</v>
      </c>
      <c r="H20" s="17">
        <v>325.2</v>
      </c>
      <c r="I20" s="17">
        <v>360</v>
      </c>
      <c r="J20" s="77">
        <v>323.89999999999998</v>
      </c>
      <c r="K20" s="17">
        <v>320.10000000000002</v>
      </c>
      <c r="L20" s="17">
        <v>380</v>
      </c>
      <c r="M20" s="77">
        <v>20</v>
      </c>
      <c r="N20" s="17">
        <v>11.5</v>
      </c>
      <c r="O20" s="76">
        <v>12</v>
      </c>
    </row>
    <row r="21" spans="1:15" x14ac:dyDescent="0.3">
      <c r="A21" s="2" t="s">
        <v>134</v>
      </c>
      <c r="B21" s="25" t="s">
        <v>122</v>
      </c>
      <c r="C21" s="77">
        <v>39.9</v>
      </c>
      <c r="D21" s="17">
        <v>39.6</v>
      </c>
      <c r="E21" s="17">
        <v>39</v>
      </c>
      <c r="F21" s="77">
        <v>12.8</v>
      </c>
      <c r="G21" s="17">
        <v>11.8</v>
      </c>
      <c r="H21" s="17">
        <v>14.7</v>
      </c>
      <c r="I21" s="17">
        <v>17</v>
      </c>
      <c r="J21" s="77">
        <v>15.4</v>
      </c>
      <c r="K21" s="17">
        <v>13.8</v>
      </c>
      <c r="L21" s="17">
        <v>19</v>
      </c>
      <c r="M21" s="77">
        <v>16.399999999999999</v>
      </c>
      <c r="N21" s="17">
        <v>17</v>
      </c>
      <c r="O21" s="76">
        <v>16</v>
      </c>
    </row>
    <row r="22" spans="1:15" x14ac:dyDescent="0.3">
      <c r="A22" s="2" t="s">
        <v>133</v>
      </c>
      <c r="B22" s="25" t="s">
        <v>122</v>
      </c>
      <c r="C22" s="77">
        <v>95.5</v>
      </c>
      <c r="D22" s="17">
        <v>94.8</v>
      </c>
      <c r="E22" s="17">
        <v>110</v>
      </c>
      <c r="F22" s="77">
        <v>98.5</v>
      </c>
      <c r="G22" s="17">
        <v>97.6</v>
      </c>
      <c r="H22" s="17">
        <v>100.6</v>
      </c>
      <c r="I22" s="17">
        <v>105</v>
      </c>
      <c r="J22" s="77">
        <v>102</v>
      </c>
      <c r="K22" s="17">
        <v>100.2</v>
      </c>
      <c r="L22" s="17">
        <v>98</v>
      </c>
      <c r="M22" s="77">
        <v>11.6</v>
      </c>
      <c r="N22" s="17">
        <v>10.8</v>
      </c>
      <c r="O22" s="76">
        <v>12</v>
      </c>
    </row>
    <row r="23" spans="1:15" x14ac:dyDescent="0.3">
      <c r="A23" s="2" t="s">
        <v>132</v>
      </c>
      <c r="B23" s="25" t="s">
        <v>122</v>
      </c>
      <c r="C23" s="77">
        <v>12.2</v>
      </c>
      <c r="D23" s="17">
        <v>13.6</v>
      </c>
      <c r="E23" s="17">
        <v>1.5</v>
      </c>
      <c r="F23" s="77">
        <v>270</v>
      </c>
      <c r="G23" s="17">
        <v>270.89999999999998</v>
      </c>
      <c r="H23" s="17">
        <v>266</v>
      </c>
      <c r="I23" s="17">
        <v>267</v>
      </c>
      <c r="J23" s="77">
        <v>254.7</v>
      </c>
      <c r="K23" s="17">
        <v>265.3</v>
      </c>
      <c r="L23" s="17">
        <v>260</v>
      </c>
      <c r="M23" s="77">
        <v>6.5</v>
      </c>
      <c r="N23" s="17">
        <v>5.9</v>
      </c>
      <c r="O23" s="76">
        <v>7</v>
      </c>
    </row>
    <row r="24" spans="1:15" x14ac:dyDescent="0.3">
      <c r="A24" s="2" t="s">
        <v>131</v>
      </c>
      <c r="B24" s="25" t="s">
        <v>122</v>
      </c>
      <c r="C24" s="77">
        <v>36.700000000000003</v>
      </c>
      <c r="D24" s="17">
        <v>36.6</v>
      </c>
      <c r="E24" s="17">
        <v>39</v>
      </c>
      <c r="F24" s="77">
        <v>4.9000000000000004</v>
      </c>
      <c r="G24" s="17">
        <v>5.5</v>
      </c>
      <c r="H24" s="17">
        <v>6</v>
      </c>
      <c r="I24" s="17">
        <v>4</v>
      </c>
      <c r="J24" s="77">
        <v>3.7</v>
      </c>
      <c r="K24" s="17">
        <v>5.8</v>
      </c>
      <c r="L24" s="17">
        <v>5</v>
      </c>
      <c r="M24" s="77">
        <v>28.3</v>
      </c>
      <c r="N24" s="17">
        <v>28.8</v>
      </c>
      <c r="O24" s="76">
        <v>30</v>
      </c>
    </row>
    <row r="25" spans="1:15" x14ac:dyDescent="0.3">
      <c r="A25" s="2" t="s">
        <v>130</v>
      </c>
      <c r="B25" s="25" t="s">
        <v>122</v>
      </c>
      <c r="C25" s="77">
        <v>145.69999999999999</v>
      </c>
      <c r="D25" s="17">
        <v>144.9</v>
      </c>
      <c r="E25" s="17">
        <v>152</v>
      </c>
      <c r="F25" s="77">
        <v>45.2</v>
      </c>
      <c r="G25" s="17">
        <v>45.1</v>
      </c>
      <c r="H25" s="17">
        <v>45.8</v>
      </c>
      <c r="I25" s="17">
        <v>47</v>
      </c>
      <c r="J25" s="77">
        <v>46.1</v>
      </c>
      <c r="K25" s="17">
        <v>44.2</v>
      </c>
      <c r="L25" s="17">
        <v>47</v>
      </c>
      <c r="M25" s="77">
        <v>169.3</v>
      </c>
      <c r="N25" s="17">
        <v>169.3</v>
      </c>
      <c r="O25" s="76">
        <v>175</v>
      </c>
    </row>
    <row r="26" spans="1:15" x14ac:dyDescent="0.3">
      <c r="A26" s="2" t="s">
        <v>129</v>
      </c>
      <c r="B26" s="25" t="s">
        <v>122</v>
      </c>
      <c r="C26" s="77">
        <v>2.1</v>
      </c>
      <c r="D26" s="17">
        <v>3</v>
      </c>
      <c r="E26" s="17">
        <v>3</v>
      </c>
      <c r="F26" s="77">
        <v>1356</v>
      </c>
      <c r="G26" s="17">
        <v>1357</v>
      </c>
      <c r="H26" s="17">
        <v>1355</v>
      </c>
      <c r="I26" s="17">
        <v>1370</v>
      </c>
      <c r="J26" s="77">
        <v>1342</v>
      </c>
      <c r="K26" s="17">
        <v>1337</v>
      </c>
      <c r="L26" s="17">
        <v>1320</v>
      </c>
      <c r="M26" s="77">
        <v>297.2</v>
      </c>
      <c r="N26" s="17">
        <v>296.89999999999998</v>
      </c>
      <c r="O26" s="76">
        <v>310</v>
      </c>
    </row>
    <row r="27" spans="1:15" x14ac:dyDescent="0.3">
      <c r="A27" s="2" t="s">
        <v>128</v>
      </c>
      <c r="B27" s="25" t="s">
        <v>122</v>
      </c>
      <c r="C27" s="77">
        <v>17.600000000000001</v>
      </c>
      <c r="D27" s="17">
        <v>18.399999999999999</v>
      </c>
      <c r="E27" s="17">
        <v>18.5</v>
      </c>
      <c r="F27" s="77">
        <v>8.1</v>
      </c>
      <c r="G27" s="17">
        <v>9</v>
      </c>
      <c r="H27" s="17">
        <v>6.8</v>
      </c>
      <c r="I27" s="17">
        <v>10.4</v>
      </c>
      <c r="J27" s="77">
        <v>7.4</v>
      </c>
      <c r="K27" s="17">
        <v>5.8</v>
      </c>
      <c r="L27" s="17">
        <v>11</v>
      </c>
      <c r="M27" s="77">
        <v>17</v>
      </c>
      <c r="N27" s="17">
        <v>16.100000000000001</v>
      </c>
      <c r="O27" s="76">
        <v>17</v>
      </c>
    </row>
    <row r="28" spans="1:15" x14ac:dyDescent="0.3">
      <c r="A28" s="2" t="s">
        <v>127</v>
      </c>
      <c r="B28" s="25" t="s">
        <v>122</v>
      </c>
      <c r="C28" s="77" t="s">
        <v>126</v>
      </c>
      <c r="D28" s="17" t="s">
        <v>126</v>
      </c>
      <c r="E28" s="17">
        <v>3</v>
      </c>
      <c r="F28" s="77">
        <v>242.7</v>
      </c>
      <c r="G28" s="17">
        <v>201.6</v>
      </c>
      <c r="H28" s="17">
        <v>196.8</v>
      </c>
      <c r="I28" s="17">
        <v>235</v>
      </c>
      <c r="J28" s="77">
        <v>197.3</v>
      </c>
      <c r="K28" s="17">
        <v>219.3</v>
      </c>
      <c r="L28" s="17">
        <v>235</v>
      </c>
      <c r="M28" s="77">
        <v>46.9</v>
      </c>
      <c r="N28" s="17">
        <v>48.7</v>
      </c>
      <c r="O28" s="76">
        <v>38</v>
      </c>
    </row>
    <row r="29" spans="1:15" x14ac:dyDescent="0.3">
      <c r="A29" s="2" t="s">
        <v>125</v>
      </c>
      <c r="B29" s="25" t="s">
        <v>122</v>
      </c>
      <c r="C29" s="77">
        <v>175.2</v>
      </c>
      <c r="D29" s="17">
        <v>174</v>
      </c>
      <c r="E29" s="17">
        <v>184</v>
      </c>
      <c r="F29" s="77">
        <v>28.8</v>
      </c>
      <c r="G29" s="17">
        <v>29.5</v>
      </c>
      <c r="H29" s="17">
        <v>28.4</v>
      </c>
      <c r="I29" s="17">
        <v>30</v>
      </c>
      <c r="J29" s="77">
        <v>28.7</v>
      </c>
      <c r="K29" s="17">
        <v>28.7</v>
      </c>
      <c r="L29" s="17">
        <v>30</v>
      </c>
      <c r="M29" s="77">
        <v>20.6</v>
      </c>
      <c r="N29" s="17">
        <v>18.5</v>
      </c>
      <c r="O29" s="76">
        <v>21</v>
      </c>
    </row>
    <row r="30" spans="1:15" x14ac:dyDescent="0.3">
      <c r="A30" s="2" t="s">
        <v>124</v>
      </c>
      <c r="B30" s="25" t="s">
        <v>122</v>
      </c>
      <c r="C30" s="77">
        <v>218.9</v>
      </c>
      <c r="D30" s="17">
        <v>217.6</v>
      </c>
      <c r="E30" s="17">
        <v>224</v>
      </c>
      <c r="F30" s="77">
        <v>99.2</v>
      </c>
      <c r="G30" s="17">
        <v>101.3</v>
      </c>
      <c r="H30" s="17">
        <v>98.5</v>
      </c>
      <c r="I30" s="17">
        <v>120</v>
      </c>
      <c r="J30" s="77">
        <v>152.1</v>
      </c>
      <c r="K30" s="17">
        <v>152.9</v>
      </c>
      <c r="L30" s="17">
        <v>160</v>
      </c>
      <c r="M30" s="77">
        <v>65</v>
      </c>
      <c r="N30" s="17">
        <v>65.599999999999994</v>
      </c>
      <c r="O30" s="76">
        <v>80</v>
      </c>
    </row>
    <row r="31" spans="1:15" x14ac:dyDescent="0.3">
      <c r="A31" s="13" t="s">
        <v>123</v>
      </c>
      <c r="B31" s="26" t="s">
        <v>122</v>
      </c>
      <c r="C31" s="75">
        <v>753.4</v>
      </c>
      <c r="D31" s="36">
        <v>748.8</v>
      </c>
      <c r="E31" s="36">
        <v>780</v>
      </c>
      <c r="F31" s="75">
        <v>250.8</v>
      </c>
      <c r="G31" s="36">
        <v>250.6</v>
      </c>
      <c r="H31" s="36">
        <v>251.6</v>
      </c>
      <c r="I31" s="36">
        <v>260</v>
      </c>
      <c r="J31" s="75">
        <v>257.7</v>
      </c>
      <c r="K31" s="36">
        <v>259.3</v>
      </c>
      <c r="L31" s="36">
        <v>260</v>
      </c>
      <c r="M31" s="75">
        <v>143.4</v>
      </c>
      <c r="N31" s="36">
        <v>143.9</v>
      </c>
      <c r="O31" s="74">
        <v>150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ESM Overview</vt:lpstr>
      <vt:lpstr>S1.T1 Plag chemistry</vt:lpstr>
      <vt:lpstr>S1.T1 Amph chemistry</vt:lpstr>
      <vt:lpstr>S1.T1 Olivine chemistry</vt:lpstr>
      <vt:lpstr>S1.T1 Cpx chemistry</vt:lpstr>
      <vt:lpstr>S1.T1 Opx chemistry</vt:lpstr>
      <vt:lpstr>S1.T1 Biotite chemistry</vt:lpstr>
      <vt:lpstr>S1.T1 Apatite chemistry</vt:lpstr>
      <vt:lpstr>S1.T2 XRF standard analyses</vt:lpstr>
      <vt:lpstr>S1.T2 Isotope standard analyses</vt:lpstr>
      <vt:lpstr>S1.T3 Whole-rock geochemistry</vt:lpstr>
      <vt:lpstr>S1.T4 Isotope analyses</vt:lpstr>
      <vt:lpstr>S1.T5 Koloula literature data</vt:lpstr>
      <vt:lpstr>S1.T6 Solomon literature data</vt:lpstr>
      <vt:lpstr>S1.T6 Solomon literature data_2</vt:lpstr>
      <vt:lpstr>S1.T7 Summary</vt:lpstr>
      <vt:lpstr>S1.T7 Koloula primary magma</vt:lpstr>
      <vt:lpstr>S1.T7 Koloula parental magma</vt:lpstr>
      <vt:lpstr>S1.T7 Koloula mass balance</vt:lpstr>
      <vt:lpstr>S1.T7 Residual sum of squares</vt:lpstr>
      <vt:lpstr>S1.T8 Mesozoic-Cenozoic plutons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Dias</dc:creator>
  <cp:lastModifiedBy>Paul Sotiriou</cp:lastModifiedBy>
  <dcterms:created xsi:type="dcterms:W3CDTF">2021-10-13T21:42:40Z</dcterms:created>
  <dcterms:modified xsi:type="dcterms:W3CDTF">2022-11-08T23:23:38Z</dcterms:modified>
</cp:coreProperties>
</file>